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Excelr\Project\Dashboards\"/>
    </mc:Choice>
  </mc:AlternateContent>
  <xr:revisionPtr revIDLastSave="0" documentId="13_ncr:1_{90934B20-0008-4190-A1E9-FB4C25E4807E}" xr6:coauthVersionLast="47" xr6:coauthVersionMax="47" xr10:uidLastSave="{00000000-0000-0000-0000-000000000000}"/>
  <bookViews>
    <workbookView xWindow="-120" yWindow="-120" windowWidth="20730" windowHeight="11160" tabRatio="867" activeTab="8" xr2:uid="{00000000-000D-0000-FFFF-FFFF00000000}"/>
  </bookViews>
  <sheets>
    <sheet name="fees" sheetId="3" r:id="rId1"/>
    <sheet name="brokerage" sheetId="2" r:id="rId2"/>
    <sheet name="opportunity" sheetId="7" r:id="rId3"/>
    <sheet name="meeting_list" sheetId="6" r:id="rId4"/>
    <sheet name="invoice" sheetId="5" r:id="rId5"/>
    <sheet name="Indi bdgt" sheetId="4" r:id="rId6"/>
    <sheet name="Brok+Fee" sheetId="11" r:id="rId7"/>
    <sheet name="Pivot Table" sheetId="14" r:id="rId8"/>
    <sheet name="Dashboard" sheetId="15" r:id="rId9"/>
  </sheets>
  <definedNames>
    <definedName name="_xlchart.v2.0" hidden="1">'Pivot Table'!$A$41:$A$43</definedName>
    <definedName name="_xlchart.v2.1" hidden="1">'Pivot Table'!$B$40</definedName>
    <definedName name="_xlchart.v2.2" hidden="1">'Pivot Table'!$B$41:$B$43</definedName>
    <definedName name="_xlcn.WorksheetConnection_Dashboard.xlsxBrok_Fee1" hidden="1">Brok_Fee[]</definedName>
    <definedName name="_xlcn.WorksheetConnection_Dashboard.xlsxIndi_bdgt1" hidden="1">Indi_bdgt[]</definedName>
    <definedName name="_xlcn.WorksheetConnection_Dashboard.xlsxinvoice1" hidden="1">invoice[]</definedName>
    <definedName name="_xlcn.WorksheetConnection_Dashboard.xlsxmeeting_list1" hidden="1">meeting_list[]</definedName>
    <definedName name="_xlcn.WorksheetConnection_Dashboard.xlsxopportunity1" hidden="1">opportunity[]</definedName>
    <definedName name="ExternalData_1" localSheetId="1" hidden="1">brokerage!$A$1:$I$919</definedName>
    <definedName name="ExternalData_2" localSheetId="6" hidden="1">'Brok+Fee'!$A$1:$I$928</definedName>
    <definedName name="ExternalData_2" localSheetId="0" hidden="1">fees!$A$1:$G$10</definedName>
    <definedName name="ExternalData_3" localSheetId="5" hidden="1">'Indi bdgt'!$A$1:$F$12</definedName>
    <definedName name="ExternalData_4" localSheetId="4" hidden="1">invoice!$A$1:$I$205</definedName>
    <definedName name="ExternalData_5" localSheetId="3" hidden="1">meeting_list!$A$1:$D$35</definedName>
    <definedName name="ExternalData_6" localSheetId="2" hidden="1">opportunity!$A$1:$I$50</definedName>
    <definedName name="Slicer_Employee_Name">#N/A</definedName>
    <definedName name="Slicer_income_class">#N/A</definedName>
    <definedName name="Slicer_meeting_date__Year">#N/A</definedName>
    <definedName name="Slicer_product_group">#N/A</definedName>
    <definedName name="Slicer_stage">#N/A</definedName>
  </definedNames>
  <calcPr calcId="191029"/>
  <pivotCaches>
    <pivotCache cacheId="65" r:id="rId10"/>
    <pivotCache cacheId="68" r:id="rId11"/>
    <pivotCache cacheId="71" r:id="rId12"/>
    <pivotCache cacheId="74" r:id="rId13"/>
    <pivotCache cacheId="77" r:id="rId14"/>
    <pivotCache cacheId="80" r:id="rId15"/>
    <pivotCache cacheId="83" r:id="rId16"/>
    <pivotCache cacheId="86" r:id="rId17"/>
    <pivotCache cacheId="89" r:id="rId18"/>
    <pivotCache cacheId="92" r:id="rId19"/>
    <pivotCache cacheId="95" r:id="rId20"/>
    <pivotCache cacheId="98" r:id="rId21"/>
    <pivotCache cacheId="101" r:id="rId22"/>
    <pivotCache cacheId="104" r:id="rId23"/>
    <pivotCache cacheId="107" r:id="rId24"/>
  </pivotCaches>
  <extLst>
    <ext xmlns:x14="http://schemas.microsoft.com/office/spreadsheetml/2009/9/main" uri="{876F7934-8845-4945-9796-88D515C7AA90}">
      <x14:pivotCaches>
        <pivotCache cacheId="64" r:id="rId25"/>
      </x14:pivotCaches>
    </ext>
    <ext xmlns:x14="http://schemas.microsoft.com/office/spreadsheetml/2009/9/main" uri="{BBE1A952-AA13-448e-AADC-164F8A28A991}">
      <x14:slicerCaches>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pportunity" name="opportunity" connection="WorksheetConnection_Dashboard.xlsx!opportunity"/>
          <x15:modelTable id="meeting_list" name="meeting_list" connection="WorksheetConnection_Dashboard.xlsx!meeting_list"/>
          <x15:modelTable id="invoice" name="invoice" connection="WorksheetConnection_Dashboard.xlsx!invoice"/>
          <x15:modelTable id="Indi_bdgt" name="Indi_bdgt" connection="WorksheetConnection_Dashboard.xlsx!Indi_bdgt"/>
          <x15:modelTable id="Brok_Fee" name="Brok_Fee" connection="WorksheetConnection_Dashboard.xlsx!Brok_Fee"/>
        </x15:modelTables>
        <x15:modelRelationships>
          <x15:modelRelationship fromTable="opportunity" fromColumn="Account Exe Id" toTable="Indi_bdgt" toColumn="Account Exe ID"/>
          <x15:modelRelationship fromTable="meeting_list" fromColumn="Account Exe ID" toTable="Indi_bdgt" toColumn="Account Exe ID"/>
          <x15:modelRelationship fromTable="invoice" fromColumn="Account Exe ID" toTable="Indi_bdgt" toColumn="Account Exe ID"/>
          <x15:modelRelationship fromTable="Brok_Fee" fromColumn="Account Exe ID" toTable="Indi_bdgt" toColumn="Account Exe ID"/>
        </x15:modelRelationships>
        <x15:extLst>
          <ext xmlns:x16="http://schemas.microsoft.com/office/spreadsheetml/2014/11/main" uri="{9835A34E-60A6-4A7C-AAB8-D5F71C897F49}">
            <x16:modelTimeGroupings>
              <x16:modelTimeGrouping tableName="meeting_list"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14" l="1"/>
  <c r="K40" i="14"/>
  <c r="J31" i="14"/>
  <c r="L12" i="14"/>
  <c r="K31" i="14"/>
  <c r="E22" i="14"/>
  <c r="K22" i="14"/>
  <c r="B43" i="14"/>
  <c r="J40" i="14"/>
  <c r="E24" i="14"/>
  <c r="J22" i="14"/>
  <c r="E26" i="14"/>
  <c r="E35" i="14"/>
  <c r="E36" i="14"/>
  <c r="E23" i="14"/>
  <c r="E18" i="14"/>
  <c r="E19" i="14"/>
  <c r="M7" i="14"/>
  <c r="E20" i="14"/>
  <c r="B42" i="14"/>
  <c r="B41"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6B530A-9BA1-4A19-84EE-F06487E5A65D}" keepAlive="1" name="Query - Brok+Fee" description="Connection to the 'Brok+Fee' query in the workbook." type="5" refreshedVersion="8" background="1" saveData="1">
    <dbPr connection="Provider=Microsoft.Mashup.OleDb.1;Data Source=$Workbook$;Location=Brok+Fee;Extended Properties=&quot;&quot;" command="SELECT * FROM [Brok+Fee]"/>
  </connection>
  <connection id="2" xr16:uid="{5A235358-3F67-4D6B-9CDD-32ED736DA0BF}" keepAlive="1" name="Query - brokerage" description="Connection to the 'brokerage' query in the workbook." type="5" refreshedVersion="8" background="1" saveData="1">
    <dbPr connection="Provider=Microsoft.Mashup.OleDb.1;Data Source=$Workbook$;Location=brokerage;Extended Properties=&quot;&quot;" command="SELECT * FROM [brokerage]"/>
  </connection>
  <connection id="3" xr16:uid="{0999A783-EB5E-4F07-9E5C-853A3C06C95E}" keepAlive="1" name="Query - fees" description="Connection to the 'fees' query in the workbook." type="5" refreshedVersion="8" background="1" saveData="1">
    <dbPr connection="Provider=Microsoft.Mashup.OleDb.1;Data Source=$Workbook$;Location=fees;Extended Properties=&quot;&quot;" command="SELECT * FROM [fees]"/>
  </connection>
  <connection id="4" xr16:uid="{91F2A03E-5323-4624-A2AF-7202058F7D85}" keepAlive="1" name="Query - Indi bdgt" description="Connection to the 'Indi bdgt' query in the workbook." type="5" refreshedVersion="8" background="1" saveData="1">
    <dbPr connection="Provider=Microsoft.Mashup.OleDb.1;Data Source=$Workbook$;Location=&quot;Indi bdgt&quot;;Extended Properties=&quot;&quot;" command="SELECT * FROM [Indi bdgt]"/>
  </connection>
  <connection id="5" xr16:uid="{75210AB6-5DCA-4863-AAB4-CF2483A9A541}"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6" xr16:uid="{F09EB0F8-E954-4703-A8B1-40F17C881E53}" keepAlive="1" name="Query - meeting_list" description="Connection to the 'meeting_list' query in the workbook." type="5" refreshedVersion="8" background="1" saveData="1">
    <dbPr connection="Provider=Microsoft.Mashup.OleDb.1;Data Source=$Workbook$;Location=meeting_list;Extended Properties=&quot;&quot;" command="SELECT * FROM [meeting_list]"/>
  </connection>
  <connection id="7" xr16:uid="{D41D3B26-ACE9-41A3-8800-149DC07E22AD}" keepAlive="1" name="Query - opportunity" description="Connection to the 'opportunity' query in the workbook." type="5" refreshedVersion="8" background="1" saveData="1">
    <dbPr connection="Provider=Microsoft.Mashup.OleDb.1;Data Source=$Workbook$;Location=opportunity;Extended Properties=&quot;&quot;" command="SELECT * FROM [opportunity]"/>
  </connection>
  <connection id="8" xr16:uid="{4A57BF6C-E746-4CA9-9153-1BCCF551BF7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21107532-6811-4AE6-A808-0E97E6863B95}" name="WorksheetConnection_Dashboard.xlsx!Brok_Fee" type="102" refreshedVersion="8" minRefreshableVersion="5">
    <extLst>
      <ext xmlns:x15="http://schemas.microsoft.com/office/spreadsheetml/2010/11/main" uri="{DE250136-89BD-433C-8126-D09CA5730AF9}">
        <x15:connection id="Brok_Fee">
          <x15:rangePr sourceName="_xlcn.WorksheetConnection_Dashboard.xlsxBrok_Fee1"/>
        </x15:connection>
      </ext>
    </extLst>
  </connection>
  <connection id="10" xr16:uid="{F9681AA7-2BEB-407C-A042-808C2143D6F5}" name="WorksheetConnection_Dashboard.xlsx!Indi_bdgt" type="102" refreshedVersion="8" minRefreshableVersion="5">
    <extLst>
      <ext xmlns:x15="http://schemas.microsoft.com/office/spreadsheetml/2010/11/main" uri="{DE250136-89BD-433C-8126-D09CA5730AF9}">
        <x15:connection id="Indi_bdgt">
          <x15:rangePr sourceName="_xlcn.WorksheetConnection_Dashboard.xlsxIndi_bdgt1"/>
        </x15:connection>
      </ext>
    </extLst>
  </connection>
  <connection id="11" xr16:uid="{2B58F3D9-9BB4-4F2C-BBD6-B5D6C80C5EF4}" name="WorksheetConnection_Dashboard.xlsx!invoice" type="102" refreshedVersion="8" minRefreshableVersion="5">
    <extLst>
      <ext xmlns:x15="http://schemas.microsoft.com/office/spreadsheetml/2010/11/main" uri="{DE250136-89BD-433C-8126-D09CA5730AF9}">
        <x15:connection id="invoice">
          <x15:rangePr sourceName="_xlcn.WorksheetConnection_Dashboard.xlsxinvoice1"/>
        </x15:connection>
      </ext>
    </extLst>
  </connection>
  <connection id="12" xr16:uid="{4C1E4709-67D2-4AEC-A7E0-62866615BE4E}" name="WorksheetConnection_Dashboard.xlsx!meeting_list" type="102" refreshedVersion="8" minRefreshableVersion="5">
    <extLst>
      <ext xmlns:x15="http://schemas.microsoft.com/office/spreadsheetml/2010/11/main" uri="{DE250136-89BD-433C-8126-D09CA5730AF9}">
        <x15:connection id="meeting_list">
          <x15:rangePr sourceName="_xlcn.WorksheetConnection_Dashboard.xlsxmeeting_list1"/>
        </x15:connection>
      </ext>
    </extLst>
  </connection>
  <connection id="13" xr16:uid="{A0984A0A-3C3A-44E0-B1CD-0FC6D55C0375}" name="WorksheetConnection_Dashboard.xlsx!opportunity" type="102" refreshedVersion="8" minRefreshableVersion="5">
    <extLst>
      <ext xmlns:x15="http://schemas.microsoft.com/office/spreadsheetml/2010/11/main" uri="{DE250136-89BD-433C-8126-D09CA5730AF9}">
        <x15:connection id="opportunity">
          <x15:rangePr sourceName="_xlcn.WorksheetConnection_Dashboard.xlsxopportunity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8">
    <s v="ThisWorkbookDataModel"/>
    <s v="{[opportunity].[stage].[All]}"/>
    <s v="{[Brok_Fee].[income_class].&amp;[Cross Sell]}"/>
    <s v="{[Brok_Fee].[income_class].&amp;[New]}"/>
    <s v="{[Brok_Fee].[income_class].&amp;[Renewal]}"/>
    <s v="{[invoice].[income_class].&amp;[Cross Sell]}"/>
    <s v="{[invoice].[income_class].&amp;[New]}"/>
    <s v="{[invoice].[income_class].&amp;[Renewal]}"/>
  </metadataStrings>
  <mdxMetadata count="7">
    <mdx n="0" f="s">
      <ms ns="1" c="0"/>
    </mdx>
    <mdx n="0" f="s">
      <ms ns="2" c="0"/>
    </mdx>
    <mdx n="0" f="s">
      <ms ns="3" c="0"/>
    </mdx>
    <mdx n="0" f="s">
      <ms ns="4" c="0"/>
    </mdx>
    <mdx n="0" f="s">
      <ms ns="5" c="0"/>
    </mdx>
    <mdx n="0" f="s">
      <ms ns="6" c="0"/>
    </mdx>
    <mdx n="0" f="s">
      <ms ns="7" c="0"/>
    </mdx>
  </mdx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<sst xmlns="http://schemas.openxmlformats.org/spreadsheetml/2006/main" count="12442" uniqueCount="409">
  <si>
    <t>client_name</t>
  </si>
  <si>
    <t>policy_status</t>
  </si>
  <si>
    <t>product_group</t>
  </si>
  <si>
    <t>Account Exe ID</t>
  </si>
  <si>
    <t>income_class</t>
  </si>
  <si>
    <t>Amount</t>
  </si>
  <si>
    <t>income_due_date</t>
  </si>
  <si>
    <t>revenue_transaction_type</t>
  </si>
  <si>
    <t>A</t>
  </si>
  <si>
    <t>Active</t>
  </si>
  <si>
    <t>Marine</t>
  </si>
  <si>
    <t>Vinay</t>
  </si>
  <si>
    <t>Renewal</t>
  </si>
  <si>
    <t>Brokerage</t>
  </si>
  <si>
    <t>Sanjay Trivedi</t>
  </si>
  <si>
    <t>Abhinav Shivam</t>
  </si>
  <si>
    <t>New</t>
  </si>
  <si>
    <t>Anita Sethi</t>
  </si>
  <si>
    <t>Inactive</t>
  </si>
  <si>
    <t>Fire</t>
  </si>
  <si>
    <t>Ashok Chatterjee</t>
  </si>
  <si>
    <t>Rani Agarwal</t>
  </si>
  <si>
    <t>Miscellaneous</t>
  </si>
  <si>
    <t>Liability</t>
  </si>
  <si>
    <t>Arjun Rao</t>
  </si>
  <si>
    <t>Employee Benefits</t>
  </si>
  <si>
    <t>Mark</t>
  </si>
  <si>
    <t>Anil Naik</t>
  </si>
  <si>
    <t>Simran Trivedi</t>
  </si>
  <si>
    <t xml:space="preserve">Brokerage </t>
  </si>
  <si>
    <t>Dhruv Chopra</t>
  </si>
  <si>
    <t>Jaya Chopra</t>
  </si>
  <si>
    <t>Kiran Goyal</t>
  </si>
  <si>
    <t>Pravin Sengupta</t>
  </si>
  <si>
    <t>Snehal Das</t>
  </si>
  <si>
    <t>Rajesh Malhotra</t>
  </si>
  <si>
    <t>Archana Bhatia</t>
  </si>
  <si>
    <t>Manish Sharma</t>
  </si>
  <si>
    <t>Ashok Reddy</t>
  </si>
  <si>
    <t>Madhuri Bhatia</t>
  </si>
  <si>
    <t>Animesh Rawat</t>
  </si>
  <si>
    <t>Cross Sell</t>
  </si>
  <si>
    <t>Pranav Mishra</t>
  </si>
  <si>
    <t>Rina Goyal</t>
  </si>
  <si>
    <t>Geeta Gupta</t>
  </si>
  <si>
    <t>Sudhir Roy</t>
  </si>
  <si>
    <t>Rani Kaul</t>
  </si>
  <si>
    <t>Kavita Sharma</t>
  </si>
  <si>
    <t>Shikha Sethi</t>
  </si>
  <si>
    <t>Amit Bhargava</t>
  </si>
  <si>
    <t>Alka Goel</t>
  </si>
  <si>
    <t>Harish Sharma</t>
  </si>
  <si>
    <t>Shivani Sharma</t>
  </si>
  <si>
    <t>Gaurav Goel</t>
  </si>
  <si>
    <t>Ravi Naik</t>
  </si>
  <si>
    <t>Kamlesh Prasad</t>
  </si>
  <si>
    <t>Nikhil Verma</t>
  </si>
  <si>
    <t>Vaishali Desai</t>
  </si>
  <si>
    <t>Atul Naik</t>
  </si>
  <si>
    <t>Meena Bhargava</t>
  </si>
  <si>
    <t>Mona Chopra</t>
  </si>
  <si>
    <t>Mohit Tiwari</t>
  </si>
  <si>
    <t>Tina Dutta</t>
  </si>
  <si>
    <t>Hemant Das</t>
  </si>
  <si>
    <t>Sanjana Bhargava</t>
  </si>
  <si>
    <t>Kamlesh Trivedi</t>
  </si>
  <si>
    <t>Ketan Jain</t>
  </si>
  <si>
    <t>Nikita Tiwari</t>
  </si>
  <si>
    <t>Kapil Kapoor</t>
  </si>
  <si>
    <t>Harish Rana</t>
  </si>
  <si>
    <t>Nikhil Pandit</t>
  </si>
  <si>
    <t>Vivek Rana</t>
  </si>
  <si>
    <t>Hemant Nair</t>
  </si>
  <si>
    <t>Veena Bhargava</t>
  </si>
  <si>
    <t>Shivam Shah</t>
  </si>
  <si>
    <t>Bhavna Bhandari</t>
  </si>
  <si>
    <t>Tarun Shah</t>
  </si>
  <si>
    <t>Hemant Chauhan</t>
  </si>
  <si>
    <t>Geeta Verma</t>
  </si>
  <si>
    <t>Ashok Patel</t>
  </si>
  <si>
    <t>Gayatri Reddy</t>
  </si>
  <si>
    <t>Snehal Patel</t>
  </si>
  <si>
    <t>Vivek Yadav</t>
  </si>
  <si>
    <t>Juli</t>
  </si>
  <si>
    <t>Kiran Saxena</t>
  </si>
  <si>
    <t>Uday Reddy</t>
  </si>
  <si>
    <t>Raju Kumar</t>
  </si>
  <si>
    <t>Anita Pandit</t>
  </si>
  <si>
    <t>Hina Malhotra</t>
  </si>
  <si>
    <t>Alka Patel</t>
  </si>
  <si>
    <t>Shruti Roy</t>
  </si>
  <si>
    <t>Archana Singh</t>
  </si>
  <si>
    <t>Mukul Goyal</t>
  </si>
  <si>
    <t>Namita Bajaj</t>
  </si>
  <si>
    <t>Nikita Joshi</t>
  </si>
  <si>
    <t>Tejas Shah</t>
  </si>
  <si>
    <t>Kavita Rao</t>
  </si>
  <si>
    <t>Hemant Shah</t>
  </si>
  <si>
    <t>Prabhat Naik</t>
  </si>
  <si>
    <t>Nikhil Tiwari</t>
  </si>
  <si>
    <t>Neha Trivedi</t>
  </si>
  <si>
    <t>Shruti Agarwal</t>
  </si>
  <si>
    <t>Kiran Desai</t>
  </si>
  <si>
    <t>Kanchan Iyer</t>
  </si>
  <si>
    <t>Bhavna Kapoor</t>
  </si>
  <si>
    <t>Ritika Reddy</t>
  </si>
  <si>
    <t>Suresh Das</t>
  </si>
  <si>
    <t>Shikha Chauhan</t>
  </si>
  <si>
    <t>Hemant Dutta</t>
  </si>
  <si>
    <t>Dinesh Pandey</t>
  </si>
  <si>
    <t>Archana Iyer</t>
  </si>
  <si>
    <t>Deepak Menon</t>
  </si>
  <si>
    <t>Vivek Gupta</t>
  </si>
  <si>
    <t>Rina Shah</t>
  </si>
  <si>
    <t>Uday Prasad</t>
  </si>
  <si>
    <t>Nitin Kapoor</t>
  </si>
  <si>
    <t>Harish Kaul</t>
  </si>
  <si>
    <t>Neeraj Arora</t>
  </si>
  <si>
    <t>Mukul Kumar</t>
  </si>
  <si>
    <t>Gauri Naik</t>
  </si>
  <si>
    <t>Harish Menon</t>
  </si>
  <si>
    <t>Mohit Gupta</t>
  </si>
  <si>
    <t>Amit Arora</t>
  </si>
  <si>
    <t>Nikita Pandit</t>
  </si>
  <si>
    <t>Engineering</t>
  </si>
  <si>
    <t>Vikas Gupta</t>
  </si>
  <si>
    <t>Kamlesh Pillai</t>
  </si>
  <si>
    <t>Umesh Agarwal</t>
  </si>
  <si>
    <t>Ankur Gandhi</t>
  </si>
  <si>
    <t>Dinesh Kaul</t>
  </si>
  <si>
    <t>Ankur Naik</t>
  </si>
  <si>
    <t>BB</t>
  </si>
  <si>
    <t>Vididt Saha</t>
  </si>
  <si>
    <t>ABC</t>
  </si>
  <si>
    <t>Kumar Jha</t>
  </si>
  <si>
    <t>Gilbert</t>
  </si>
  <si>
    <t>XYZ</t>
  </si>
  <si>
    <t>Motor</t>
  </si>
  <si>
    <t>DDD</t>
  </si>
  <si>
    <t>LAP</t>
  </si>
  <si>
    <t>Account Executive</t>
  </si>
  <si>
    <t>Nishant Sharma</t>
  </si>
  <si>
    <t>Fees</t>
  </si>
  <si>
    <t>Employee Name</t>
  </si>
  <si>
    <t>New Role2</t>
  </si>
  <si>
    <t>New Budget</t>
  </si>
  <si>
    <t>Cross sell bugdet</t>
  </si>
  <si>
    <t>Renewal Budget</t>
  </si>
  <si>
    <t>Hunter &amp; Farmer</t>
  </si>
  <si>
    <t>Servicer</t>
  </si>
  <si>
    <t>BH</t>
  </si>
  <si>
    <t>Servicer Claims</t>
  </si>
  <si>
    <t>Vidit Shah</t>
  </si>
  <si>
    <t>Farmer &amp; Servicer</t>
  </si>
  <si>
    <t>opportunity_name</t>
  </si>
  <si>
    <t>opportunity_id</t>
  </si>
  <si>
    <t>Account Exe Id</t>
  </si>
  <si>
    <t>premium_amount</t>
  </si>
  <si>
    <t>revenue_amount</t>
  </si>
  <si>
    <t>closing_date</t>
  </si>
  <si>
    <t>stage</t>
  </si>
  <si>
    <t>EL-Group Mediclaim</t>
  </si>
  <si>
    <t>OPP1900001042</t>
  </si>
  <si>
    <t>Qualify Opportunity</t>
  </si>
  <si>
    <t>AL GPA</t>
  </si>
  <si>
    <t>OPP1900001047</t>
  </si>
  <si>
    <t>BL - Marine STOP</t>
  </si>
  <si>
    <t>OPP1900001048</t>
  </si>
  <si>
    <t>II-Marine</t>
  </si>
  <si>
    <t>OPP1900001050</t>
  </si>
  <si>
    <t>PIL-Credit Insurance</t>
  </si>
  <si>
    <t>OPP1900001051</t>
  </si>
  <si>
    <t>PIL-CGL</t>
  </si>
  <si>
    <t>OPP1900001052</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</si>
  <si>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</si>
  <si>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</si>
  <si>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</si>
  <si>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</si>
  <si>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</si>
  <si>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</si>
  <si>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</si>
  <si>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</si>
  <si>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</si>
  <si>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</si>
  <si>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</si>
  <si>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</si>
  <si>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</si>
  <si>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</si>
  <si>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</si>
  <si>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</si>
  <si>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</si>
  <si>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</si>
  <si>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</si>
  <si>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</si>
  <si>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</si>
  <si>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</si>
  <si>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</si>
  <si>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</si>
  <si>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</si>
  <si>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</si>
  <si>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</si>
  <si>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</si>
  <si>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</si>
  <si>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</si>
  <si>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</si>
  <si>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</si>
  <si>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</si>
  <si>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</si>
  <si>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</si>
  <si>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</si>
  <si>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</si>
  <si>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</si>
  <si>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</si>
  <si>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OP-GMC</t>
  </si>
  <si>
    <t>OPP1900001803</t>
  </si>
  <si>
    <t>OPP1900001843</t>
  </si>
  <si>
    <t>ITNL - IAR (Operational Roads)</t>
  </si>
  <si>
    <t>OPP1900001906</t>
  </si>
  <si>
    <t>Maine Open</t>
  </si>
  <si>
    <t>OPP1900001923</t>
  </si>
  <si>
    <t>Propose Solution</t>
  </si>
  <si>
    <t>BD PDBI</t>
  </si>
  <si>
    <t>OPP1900001937</t>
  </si>
  <si>
    <t>CI-CAR/EAR Policy</t>
  </si>
  <si>
    <t>OPP1900001938</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</si>
  <si>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</si>
  <si>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</si>
  <si>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</si>
  <si>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</si>
  <si>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</si>
  <si>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</si>
  <si>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</si>
  <si>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</si>
  <si>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</si>
  <si>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</si>
  <si>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</si>
  <si>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</si>
  <si>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</si>
  <si>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</si>
  <si>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</si>
  <si>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</si>
  <si>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Terrorism</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</si>
  <si>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</si>
  <si>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</si>
  <si>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</si>
  <si>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</si>
  <si>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</si>
  <si>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</si>
  <si>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</si>
  <si>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</si>
  <si>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</si>
  <si>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</si>
  <si>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</si>
  <si>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</si>
  <si>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</si>
  <si>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</si>
  <si>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</si>
  <si>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</si>
  <si>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</si>
  <si>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</si>
  <si>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</si>
  <si>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invoice_number</t>
  </si>
  <si>
    <t>invoice_date</t>
  </si>
  <si>
    <t>Client Name</t>
  </si>
  <si>
    <t>Alex Johnson</t>
  </si>
  <si>
    <t>Emily Thompson</t>
  </si>
  <si>
    <t>Liam Smith</t>
  </si>
  <si>
    <t>Ava Davis</t>
  </si>
  <si>
    <t>Noah Wilson</t>
  </si>
  <si>
    <t>Olivia Brown</t>
  </si>
  <si>
    <t>William Martinez</t>
  </si>
  <si>
    <t>Sophia Garcia</t>
  </si>
  <si>
    <t>James Miller</t>
  </si>
  <si>
    <t>Mia Rodriguez</t>
  </si>
  <si>
    <t>Benjamin Anderson</t>
  </si>
  <si>
    <t>Charlotte Taylor</t>
  </si>
  <si>
    <t>Lucas Hernandez</t>
  </si>
  <si>
    <t>Amelia Moore</t>
  </si>
  <si>
    <t>Henry Thomas</t>
  </si>
  <si>
    <t>Harper Martin</t>
  </si>
  <si>
    <t>Alexander Jackson</t>
  </si>
  <si>
    <t>Ella White</t>
  </si>
  <si>
    <t>Michael Lee</t>
  </si>
  <si>
    <t>Grace Harris</t>
  </si>
  <si>
    <t>Daniel Clark</t>
  </si>
  <si>
    <t>Scarlett Lewis</t>
  </si>
  <si>
    <t>Matthew Walker</t>
  </si>
  <si>
    <t>Madison Robinson</t>
  </si>
  <si>
    <t>David Hall</t>
  </si>
  <si>
    <t>Lily Young</t>
  </si>
  <si>
    <t>Samuel Allen</t>
  </si>
  <si>
    <t>Chloe King</t>
  </si>
  <si>
    <t>Joseph Scott</t>
  </si>
  <si>
    <t>Evelyn Wright</t>
  </si>
  <si>
    <t>Andrew Adams</t>
  </si>
  <si>
    <t>Aria Baker</t>
  </si>
  <si>
    <t>Christopher Campbell</t>
  </si>
  <si>
    <t>Zoe Rivera</t>
  </si>
  <si>
    <t>Anthony Mitchell</t>
  </si>
  <si>
    <t>Mila Flores</t>
  </si>
  <si>
    <t>Joshua Roberts</t>
  </si>
  <si>
    <t>Nora Sanders</t>
  </si>
  <si>
    <t>Ryan Murphy</t>
  </si>
  <si>
    <t>Ellie Patterson</t>
  </si>
  <si>
    <t>Ethan Hughes</t>
  </si>
  <si>
    <t>Layla Price</t>
  </si>
  <si>
    <t>Elijah Cox</t>
  </si>
  <si>
    <t>Penelope Butler</t>
  </si>
  <si>
    <t>Sebastian Long</t>
  </si>
  <si>
    <t>Riley Brooks</t>
  </si>
  <si>
    <t>Jack Richardson</t>
  </si>
  <si>
    <t>Lily Wood</t>
  </si>
  <si>
    <t>Dylan Stewart</t>
  </si>
  <si>
    <t>Audrey Morgan</t>
  </si>
  <si>
    <t>Luke Barnes</t>
  </si>
  <si>
    <t>Bella Sanchez</t>
  </si>
  <si>
    <t>Mason Bell</t>
  </si>
  <si>
    <t>Lillian Parker</t>
  </si>
  <si>
    <t>Owen Reed</t>
  </si>
  <si>
    <t>Sadie Jenkins</t>
  </si>
  <si>
    <t>Gabriel Cooper</t>
  </si>
  <si>
    <t>Aubrey Coleman</t>
  </si>
  <si>
    <t>Aiden Bailey</t>
  </si>
  <si>
    <t>Hannah Evans</t>
  </si>
  <si>
    <t>Isaac Morris</t>
  </si>
  <si>
    <t>Mila Carter</t>
  </si>
  <si>
    <t>Logan Kelly</t>
  </si>
  <si>
    <t>Camila Howard</t>
  </si>
  <si>
    <t>Jayden Hughes</t>
  </si>
  <si>
    <t>Savannah Ward</t>
  </si>
  <si>
    <t>Caleb Bryant</t>
  </si>
  <si>
    <t>Zoe Fisher</t>
  </si>
  <si>
    <t>Nathan Martinez</t>
  </si>
  <si>
    <t>Addison Henderson</t>
  </si>
  <si>
    <t>Hunter Collins</t>
  </si>
  <si>
    <t>Paisley Price</t>
  </si>
  <si>
    <t>Julian Hayes</t>
  </si>
  <si>
    <t>Bella Gonzales</t>
  </si>
  <si>
    <t>Christian Spencer</t>
  </si>
  <si>
    <t>Scarlett Webb</t>
  </si>
  <si>
    <t>Dominic Graham</t>
  </si>
  <si>
    <t>Violet Pearson</t>
  </si>
  <si>
    <t>Jonathan Peterson</t>
  </si>
  <si>
    <t>Maya Simmons</t>
  </si>
  <si>
    <t>Connor Foster</t>
  </si>
  <si>
    <t>Aurora Hamilton</t>
  </si>
  <si>
    <t>Adrian Ross</t>
  </si>
  <si>
    <t>Natalia Stone</t>
  </si>
  <si>
    <t>Miles Andrews</t>
  </si>
  <si>
    <t>Hazel McCarthy</t>
  </si>
  <si>
    <t>Aaron Nichols</t>
  </si>
  <si>
    <t>Piper Holland</t>
  </si>
  <si>
    <t>Evan Bishop</t>
  </si>
  <si>
    <t>Lucy Reid</t>
  </si>
  <si>
    <t>Cameron Lawson</t>
  </si>
  <si>
    <t>Nora Freeman</t>
  </si>
  <si>
    <t>Tyler Stevens</t>
  </si>
  <si>
    <t>Sydney Gibson</t>
  </si>
  <si>
    <t>Caleb Watts</t>
  </si>
  <si>
    <t>Ruby Holland</t>
  </si>
  <si>
    <t>Robert Black</t>
  </si>
  <si>
    <t>Alice Wheeler</t>
  </si>
  <si>
    <t>Justin Kim</t>
  </si>
  <si>
    <t>Molly Zimmerman</t>
  </si>
  <si>
    <t>Mahendara</t>
  </si>
  <si>
    <t>Shruti</t>
  </si>
  <si>
    <t>Janish</t>
  </si>
  <si>
    <t>Aman Tyagi</t>
  </si>
  <si>
    <t>global_attendees</t>
  </si>
  <si>
    <t>meeting_date</t>
  </si>
  <si>
    <t>Row Labels</t>
  </si>
  <si>
    <t>Column Labels</t>
  </si>
  <si>
    <t>2019</t>
  </si>
  <si>
    <t>2020</t>
  </si>
  <si>
    <t>Count of global_attendees</t>
  </si>
  <si>
    <t>Yearly Meeting Count</t>
  </si>
  <si>
    <t>Sum of revenue_amount</t>
  </si>
  <si>
    <t>Invoice</t>
  </si>
  <si>
    <t>Achieved</t>
  </si>
  <si>
    <t>Target</t>
  </si>
  <si>
    <t>WEEKLY BRANCH DASHBOARD</t>
  </si>
  <si>
    <t>NA</t>
  </si>
  <si>
    <t>Total Opportunities</t>
  </si>
  <si>
    <t>Total Open Opportunity</t>
  </si>
  <si>
    <t>All</t>
  </si>
  <si>
    <t>Grand Total</t>
  </si>
  <si>
    <t>Count of Account Executive</t>
  </si>
  <si>
    <t>Opp. Product Distribution</t>
  </si>
  <si>
    <t>Stage Funnel by Revenue</t>
  </si>
  <si>
    <t>No.of Meetings by Acct.Exe</t>
  </si>
  <si>
    <t>No.of invoice by Acct.Exe</t>
  </si>
  <si>
    <t>Opp. By Revenue</t>
  </si>
  <si>
    <t>Top-4 Open Opp. By Revenue</t>
  </si>
  <si>
    <t>Stage</t>
  </si>
  <si>
    <t>Sum of revenue amount</t>
  </si>
  <si>
    <t>Year</t>
  </si>
  <si>
    <t>New Plcd Achmt %</t>
  </si>
  <si>
    <t>Cross Sell Plcd Achmt %</t>
  </si>
  <si>
    <t>Renewal Plcd Achmt %</t>
  </si>
  <si>
    <t>New Invoice Achmt %</t>
  </si>
  <si>
    <t>Renewal Invoice Achmt %</t>
  </si>
  <si>
    <t>Renewal %</t>
  </si>
  <si>
    <t>New %</t>
  </si>
  <si>
    <t>Cross Sell %</t>
  </si>
  <si>
    <t>Cross Sell Invoice Achmt %</t>
  </si>
  <si>
    <t>Opportunities</t>
  </si>
  <si>
    <t>Values</t>
  </si>
  <si>
    <t>Top N</t>
  </si>
  <si>
    <t>Count of invoice_number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</si>
</sst>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quot;M&quot;"/>
  </numFmts>
  <fonts count="6" x14ac:knownFonts="1">
    <font>
      <sz val="11"/>
      <color theme="1"/>
      <name val="Calibri"/>
      <family val="2"/>
      <scheme val="minor"/>
    </font>
    <font>
      <b/>
      <sz val="11"/>
      <color theme="1"/>
      <name val="Calibri"/>
      <family val="2"/>
      <scheme val="minor"/>
    </font>
    <font>
      <b/>
      <sz val="20"/>
      <color rgb="FFFF6161"/>
      <name val="Calibri"/>
      <family val="2"/>
      <scheme val="minor"/>
    </font>
    <font>
      <b/>
      <sz val="11"/>
      <color rgb="FFFF0000"/>
      <name val="Calibri"/>
      <family val="2"/>
      <scheme val="minor"/>
    </font>
    <font>
      <b/>
      <sz val="11"/>
      <color rgb="FF0000FF"/>
      <name val="Calibri"/>
      <family val="2"/>
      <scheme val="minor"/>
    </font>
    <font>
      <b/>
      <sz val="20"/>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9" tint="0.59999389629810485"/>
        <bgColor indexed="64"/>
      </patternFill>
    </fill>
  </fills>
  <borders count="10">
    <border>
      <left/>
      <right/>
      <top/>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s>
  <cellStyleXfs count="1">
    <xf numFmtId="0" fontId="0" fillId="0" borderId="0"/>
  </cellStyleXfs>
  <cellXfs count="27">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3" fillId="0" borderId="0" xfId="0" applyFont="1"/>
    <xf numFmtId="0" fontId="1" fillId="2" borderId="1" xfId="0" applyFont="1" applyFill="1" applyBorder="1"/>
    <xf numFmtId="0" fontId="4" fillId="0" borderId="0" xfId="0" applyFont="1"/>
    <xf numFmtId="10" fontId="0" fillId="0" borderId="0" xfId="0" applyNumberFormat="1"/>
    <xf numFmtId="0" fontId="1" fillId="0" borderId="0" xfId="0" applyFont="1"/>
    <xf numFmtId="0" fontId="2" fillId="3" borderId="0" xfId="0" applyFont="1" applyFill="1" applyAlignment="1">
      <alignment horizontal="center" vertical="center"/>
    </xf>
    <xf numFmtId="0" fontId="0" fillId="3" borderId="0" xfId="0" applyFill="1"/>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8" xfId="0" applyFont="1" applyFill="1" applyBorder="1" applyAlignment="1">
      <alignment horizontal="center" vertical="center"/>
    </xf>
    <xf numFmtId="0" fontId="0" fillId="3" borderId="9" xfId="0" applyFill="1" applyBorder="1"/>
    <xf numFmtId="0" fontId="0" fillId="3" borderId="8" xfId="0" applyFill="1" applyBorder="1"/>
    <xf numFmtId="0" fontId="0" fillId="3" borderId="5" xfId="0" applyFill="1" applyBorder="1"/>
    <xf numFmtId="0" fontId="0" fillId="3" borderId="6" xfId="0" applyFill="1" applyBorder="1"/>
    <xf numFmtId="0" fontId="0" fillId="3" borderId="7" xfId="0" applyFill="1" applyBorder="1"/>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0" fillId="0" borderId="0" xfId="0" applyNumberFormat="1"/>
  </cellXfs>
  <cellStyles count="1">
    <cellStyle name="Normal" xfId="0" builtinId="0"/>
  </cellStyles>
  <dxfs count="115">
    <dxf>
      <numFmt numFmtId="19" formatCode="dd/mm/yy"/>
    </dxf>
    <dxf>
      <numFmt numFmtId="19" formatCode="dd/mm/yy"/>
    </dxf>
    <dxf>
      <numFmt numFmtId="19" formatCode="dd/mm/yy"/>
    </dxf>
    <dxf>
      <numFmt numFmtId="19" formatCode="dd/mm/yy"/>
    </dxf>
    <dxf>
      <numFmt numFmtId="19" formatCode="dd/mm/yy"/>
    </dxf>
    <dxf>
      <numFmt numFmtId="19" formatCode="dd/mm/yy"/>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164" formatCode="#,##0.00,,\ &quot;M&quot;"/>
    </dxf>
    <dxf>
      <numFmt numFmtId="164" formatCode="#,##0.00,,\ &quot;M&quot;"/>
    </dxf>
    <dxf>
      <numFmt numFmtId="0" formatCode="General"/>
    </dxf>
    <dxf>
      <numFmt numFmtId="14" formatCode="0.00%"/>
    </dxf>
    <dxf>
      <numFmt numFmtId="0" formatCode="General"/>
    </dxf>
    <dxf>
      <numFmt numFmtId="164" formatCode="#,##0.00,,\ &quot;M&quot;"/>
    </dxf>
    <dxf>
      <numFmt numFmtId="0" formatCode="General"/>
    </dxf>
    <dxf>
      <numFmt numFmtId="0" formatCode="General"/>
    </dxf>
    <dxf>
      <numFmt numFmtId="0" formatCode="General"/>
    </dxf>
    <dxf>
      <numFmt numFmtId="0" formatCode="General"/>
    </dxf>
    <dxf>
      <numFmt numFmtId="14" formatCode="0.00%"/>
    </dxf>
    <dxf>
      <numFmt numFmtId="0" formatCode="General"/>
    </dxf>
    <dxf>
      <numFmt numFmtId="164" formatCode="#,##0.00,,\ &quot;M&quot;"/>
    </dxf>
    <dxf>
      <numFmt numFmtId="0" formatCode="General"/>
    </dxf>
    <dxf>
      <numFmt numFmtId="14" formatCode="0.00%"/>
    </dxf>
    <dxf>
      <numFmt numFmtId="0" formatCode="General"/>
    </dxf>
    <dxf>
      <numFmt numFmtId="164" formatCode="#,##0.00,,\ &quot;M&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quot;M&quot;"/>
    </dxf>
    <dxf>
      <numFmt numFmtId="164" formatCode="#,##0.00,,\ &quot;M&quot;"/>
    </dxf>
    <dxf>
      <numFmt numFmtId="0" formatCode="General"/>
    </dxf>
    <dxf>
      <numFmt numFmtId="14" formatCode="0.00%"/>
    </dxf>
    <dxf>
      <numFmt numFmtId="0" formatCode="General"/>
    </dxf>
    <dxf>
      <numFmt numFmtId="164" formatCode="#,##0.00,,\ &quot;M&quot;"/>
    </dxf>
    <dxf>
      <numFmt numFmtId="0" formatCode="General"/>
    </dxf>
    <dxf>
      <numFmt numFmtId="0" formatCode="General"/>
    </dxf>
    <dxf>
      <numFmt numFmtId="0" formatCode="General"/>
    </dxf>
    <dxf>
      <numFmt numFmtId="14" formatCode="0.00%"/>
    </dxf>
    <dxf>
      <numFmt numFmtId="0" formatCode="General"/>
    </dxf>
    <dxf>
      <numFmt numFmtId="164" formatCode="#,##0.00,,\ &quot;M&quot;"/>
    </dxf>
    <dxf>
      <numFmt numFmtId="0" formatCode="General"/>
    </dxf>
    <dxf>
      <numFmt numFmtId="14" formatCode="0.00%"/>
    </dxf>
    <dxf>
      <numFmt numFmtId="0" formatCode="General"/>
    </dxf>
    <dxf>
      <numFmt numFmtId="164" formatCode="#,##0.00,,\ &quot;M&quot;"/>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164" formatCode="#,##0.00,,\ &quot;M&quot;"/>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14" formatCode="0.00%"/>
    </dxf>
    <dxf>
      <numFmt numFmtId="0" formatCode="General"/>
    </dxf>
    <dxf>
      <numFmt numFmtId="0" formatCode="General"/>
    </dxf>
    <dxf>
      <numFmt numFmtId="164" formatCode="#,##0.00,,\ &quot;M&quot;"/>
    </dxf>
    <dxf>
      <numFmt numFmtId="0" formatCode="General"/>
    </dxf>
    <dxf>
      <numFmt numFmtId="14" formatCode="0.00%"/>
    </dxf>
    <dxf>
      <numFmt numFmtId="0" formatCode="General"/>
    </dxf>
    <dxf>
      <numFmt numFmtId="164" formatCode="#,##0.00,,\ &quot;M&quot;"/>
    </dxf>
    <dxf>
      <numFmt numFmtId="0" formatCode="General"/>
    </dxf>
    <dxf>
      <numFmt numFmtId="0" formatCode="General"/>
    </dxf>
    <dxf>
      <numFmt numFmtId="14" formatCode="0.00%"/>
    </dxf>
    <dxf>
      <numFmt numFmtId="0" formatCode="General"/>
    </dxf>
    <dxf>
      <numFmt numFmtId="0" formatCode="General"/>
    </dxf>
    <dxf>
      <numFmt numFmtId="164" formatCode="#,##0.00,,\ &quot;M&quot;"/>
    </dxf>
    <dxf>
      <numFmt numFmtId="164" formatCode="#,##0.00,,\ &quot;M&quot;"/>
    </dxf>
    <dxf>
      <numFmt numFmtId="164" formatCode="#,##0.00,,\ &quot;M&quot;"/>
    </dxf>
    <dxf>
      <numFmt numFmtId="0" formatCode="General"/>
    </dxf>
    <dxf>
      <numFmt numFmtId="0" formatCode="General"/>
    </dxf>
    <dxf>
      <numFmt numFmtId="0" formatCode="General"/>
    </dxf>
    <dxf>
      <numFmt numFmtId="0" formatCode="General"/>
    </dxf>
    <dxf>
      <numFmt numFmtId="0" formatCode="General"/>
    </dxf>
    <dxf>
      <numFmt numFmtId="164" formatCode="#,##0.00,,\ &quot;M&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quot;M&quot;"/>
    </dxf>
    <dxf>
      <numFmt numFmtId="0" formatCode="General"/>
    </dxf>
    <dxf>
      <numFmt numFmtId="0" formatCode="General"/>
    </dxf>
    <dxf>
      <numFmt numFmtId="0" formatCode="General"/>
    </dxf>
    <dxf>
      <numFmt numFmtId="0" formatCode="General"/>
    </dxf>
    <dxf>
      <numFmt numFmtId="164" formatCode="#,##0.00,,\ &quot;M&quot;"/>
    </dxf>
    <dxf>
      <numFmt numFmtId="0" formatCode="General"/>
    </dxf>
    <dxf>
      <numFmt numFmtId="0" formatCode="General"/>
    </dxf>
  </dxfs>
  <tableStyles count="2" defaultTableStyle="TableStyleMedium2" defaultPivotStyle="PivotStyleLight16">
    <tableStyle name="Slicer Style 1" pivot="0" table="0" count="1" xr9:uid="{29B0E79B-C929-4133-BCEE-702A42311BC2}"/>
    <tableStyle name="Slicer Style 2" pivot="0" table="0" count="1" xr9:uid="{CEE145D3-6ABC-4339-9080-E4D930EE27A5}"/>
  </tableStyles>
  <colors>
    <mruColors>
      <color rgb="FFFFFFFF"/>
      <color rgb="FFFFABAB"/>
      <color rgb="FFFFFFCC"/>
      <color rgb="FFCC6600"/>
      <color rgb="FFFF6969"/>
      <color rgb="FFF3F0AB"/>
      <color rgb="FFB2B2B2"/>
      <color rgb="FF4B4B4B"/>
      <color rgb="FF0000FF"/>
      <color rgb="FFFF0066"/>
    </mruColors>
  </colors>
  <extLst>
    <ext xmlns:x14="http://schemas.microsoft.com/office/spreadsheetml/2009/9/main" uri="{46F421CA-312F-682f-3DD2-61675219B42D}">
      <x14:dxfs count="2">
        <dxf>
          <fill>
            <patternFill>
              <bgColor rgb="FFFFABAB"/>
            </patternFill>
          </fill>
        </dxf>
        <dxf>
          <fill>
            <patternFill>
              <bgColor theme="9"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1.xml"/><Relationship Id="rId21" Type="http://schemas.openxmlformats.org/officeDocument/2006/relationships/pivotCacheDefinition" Target="pivotCache/pivotCacheDefinition12.xml"/><Relationship Id="rId42" Type="http://schemas.openxmlformats.org/officeDocument/2006/relationships/customXml" Target="../customXml/item5.xml"/><Relationship Id="rId47" Type="http://schemas.openxmlformats.org/officeDocument/2006/relationships/customXml" Target="../customXml/item10.xml"/><Relationship Id="rId63" Type="http://schemas.openxmlformats.org/officeDocument/2006/relationships/customXml" Target="../customXml/item26.xml"/><Relationship Id="rId68" Type="http://schemas.openxmlformats.org/officeDocument/2006/relationships/customXml" Target="../customXml/item31.xml"/><Relationship Id="rId84" Type="http://schemas.openxmlformats.org/officeDocument/2006/relationships/customXml" Target="../customXml/item47.xml"/><Relationship Id="rId16" Type="http://schemas.openxmlformats.org/officeDocument/2006/relationships/pivotCacheDefinition" Target="pivotCache/pivotCacheDefinition7.xml"/><Relationship Id="rId11" Type="http://schemas.openxmlformats.org/officeDocument/2006/relationships/pivotCacheDefinition" Target="pivotCache/pivotCacheDefinition2.xml"/><Relationship Id="rId32" Type="http://schemas.openxmlformats.org/officeDocument/2006/relationships/connections" Target="connections.xml"/><Relationship Id="rId37" Type="http://schemas.openxmlformats.org/officeDocument/2006/relationships/calcChain" Target="calcChain.xml"/><Relationship Id="rId53" Type="http://schemas.openxmlformats.org/officeDocument/2006/relationships/customXml" Target="../customXml/item16.xml"/><Relationship Id="rId58" Type="http://schemas.openxmlformats.org/officeDocument/2006/relationships/customXml" Target="../customXml/item21.xml"/><Relationship Id="rId74" Type="http://schemas.openxmlformats.org/officeDocument/2006/relationships/customXml" Target="../customXml/item37.xml"/><Relationship Id="rId79" Type="http://schemas.openxmlformats.org/officeDocument/2006/relationships/customXml" Target="../customXml/item42.xml"/><Relationship Id="rId5" Type="http://schemas.openxmlformats.org/officeDocument/2006/relationships/worksheet" Target="worksheets/sheet5.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microsoft.com/office/2007/relationships/slicerCache" Target="slicerCaches/slicerCache2.xml"/><Relationship Id="rId30" Type="http://schemas.microsoft.com/office/2007/relationships/slicerCache" Target="slicerCaches/slicerCache5.xml"/><Relationship Id="rId35" Type="http://schemas.openxmlformats.org/officeDocument/2006/relationships/sheetMetadata" Target="metadata.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64" Type="http://schemas.openxmlformats.org/officeDocument/2006/relationships/customXml" Target="../customXml/item27.xml"/><Relationship Id="rId69" Type="http://schemas.openxmlformats.org/officeDocument/2006/relationships/customXml" Target="../customXml/item32.xml"/><Relationship Id="rId77" Type="http://schemas.openxmlformats.org/officeDocument/2006/relationships/customXml" Target="../customXml/item40.xml"/><Relationship Id="rId8" Type="http://schemas.openxmlformats.org/officeDocument/2006/relationships/worksheet" Target="worksheets/sheet8.xml"/><Relationship Id="rId51" Type="http://schemas.openxmlformats.org/officeDocument/2006/relationships/customXml" Target="../customXml/item14.xml"/><Relationship Id="rId72" Type="http://schemas.openxmlformats.org/officeDocument/2006/relationships/customXml" Target="../customXml/item35.xml"/><Relationship Id="rId80" Type="http://schemas.openxmlformats.org/officeDocument/2006/relationships/customXml" Target="../customXml/item43.xml"/><Relationship Id="rId85" Type="http://schemas.openxmlformats.org/officeDocument/2006/relationships/customXml" Target="../customXml/item4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styles" Target="styles.xml"/><Relationship Id="rId38" Type="http://schemas.openxmlformats.org/officeDocument/2006/relationships/customXml" Target="../customXml/item1.xml"/><Relationship Id="rId46" Type="http://schemas.openxmlformats.org/officeDocument/2006/relationships/customXml" Target="../customXml/item9.xml"/><Relationship Id="rId59" Type="http://schemas.openxmlformats.org/officeDocument/2006/relationships/customXml" Target="../customXml/item22.xml"/><Relationship Id="rId67" Type="http://schemas.openxmlformats.org/officeDocument/2006/relationships/customXml" Target="../customXml/item30.xml"/><Relationship Id="rId20" Type="http://schemas.openxmlformats.org/officeDocument/2006/relationships/pivotCacheDefinition" Target="pivotCache/pivotCacheDefinition11.xml"/><Relationship Id="rId41" Type="http://schemas.openxmlformats.org/officeDocument/2006/relationships/customXml" Target="../customXml/item4.xml"/><Relationship Id="rId54" Type="http://schemas.openxmlformats.org/officeDocument/2006/relationships/customXml" Target="../customXml/item17.xml"/><Relationship Id="rId62" Type="http://schemas.openxmlformats.org/officeDocument/2006/relationships/customXml" Target="../customXml/item25.xml"/><Relationship Id="rId70" Type="http://schemas.openxmlformats.org/officeDocument/2006/relationships/customXml" Target="../customXml/item33.xml"/><Relationship Id="rId75" Type="http://schemas.openxmlformats.org/officeDocument/2006/relationships/customXml" Target="../customXml/item38.xml"/><Relationship Id="rId83" Type="http://schemas.openxmlformats.org/officeDocument/2006/relationships/customXml" Target="../customXml/item46.xml"/><Relationship Id="rId88" Type="http://schemas.openxmlformats.org/officeDocument/2006/relationships/customXml" Target="../customXml/item5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microsoft.com/office/2007/relationships/slicerCache" Target="slicerCaches/slicerCache3.xml"/><Relationship Id="rId36" Type="http://schemas.openxmlformats.org/officeDocument/2006/relationships/powerPivotData" Target="model/item.data"/><Relationship Id="rId49" Type="http://schemas.openxmlformats.org/officeDocument/2006/relationships/customXml" Target="../customXml/item12.xml"/><Relationship Id="rId57" Type="http://schemas.openxmlformats.org/officeDocument/2006/relationships/customXml" Target="../customXml/item20.xml"/><Relationship Id="rId10" Type="http://schemas.openxmlformats.org/officeDocument/2006/relationships/pivotCacheDefinition" Target="pivotCache/pivotCacheDefinition1.xml"/><Relationship Id="rId31" Type="http://schemas.openxmlformats.org/officeDocument/2006/relationships/theme" Target="theme/theme1.xml"/><Relationship Id="rId44" Type="http://schemas.openxmlformats.org/officeDocument/2006/relationships/customXml" Target="../customXml/item7.xml"/><Relationship Id="rId52" Type="http://schemas.openxmlformats.org/officeDocument/2006/relationships/customXml" Target="../customXml/item15.xml"/><Relationship Id="rId60" Type="http://schemas.openxmlformats.org/officeDocument/2006/relationships/customXml" Target="../customXml/item23.xml"/><Relationship Id="rId65" Type="http://schemas.openxmlformats.org/officeDocument/2006/relationships/customXml" Target="../customXml/item28.xml"/><Relationship Id="rId73" Type="http://schemas.openxmlformats.org/officeDocument/2006/relationships/customXml" Target="../customXml/item36.xml"/><Relationship Id="rId78" Type="http://schemas.openxmlformats.org/officeDocument/2006/relationships/customXml" Target="../customXml/item41.xml"/><Relationship Id="rId81" Type="http://schemas.openxmlformats.org/officeDocument/2006/relationships/customXml" Target="../customXml/item44.xml"/><Relationship Id="rId86" Type="http://schemas.openxmlformats.org/officeDocument/2006/relationships/customXml" Target="../customXml/item4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openxmlformats.org/officeDocument/2006/relationships/customXml" Target="../customXml/item2.xml"/><Relationship Id="rId34" Type="http://schemas.openxmlformats.org/officeDocument/2006/relationships/sharedStrings" Target="sharedStrings.xml"/><Relationship Id="rId50" Type="http://schemas.openxmlformats.org/officeDocument/2006/relationships/customXml" Target="../customXml/item13.xml"/><Relationship Id="rId55" Type="http://schemas.openxmlformats.org/officeDocument/2006/relationships/customXml" Target="../customXml/item18.xml"/><Relationship Id="rId76" Type="http://schemas.openxmlformats.org/officeDocument/2006/relationships/customXml" Target="../customXml/item39.xml"/><Relationship Id="rId7" Type="http://schemas.openxmlformats.org/officeDocument/2006/relationships/worksheet" Target="worksheets/sheet7.xml"/><Relationship Id="rId71" Type="http://schemas.openxmlformats.org/officeDocument/2006/relationships/customXml" Target="../customXml/item34.xml"/><Relationship Id="rId2" Type="http://schemas.openxmlformats.org/officeDocument/2006/relationships/worksheet" Target="worksheets/sheet2.xml"/><Relationship Id="rId29" Type="http://schemas.microsoft.com/office/2007/relationships/slicerCache" Target="slicerCaches/slicerCache4.xml"/><Relationship Id="rId24" Type="http://schemas.openxmlformats.org/officeDocument/2006/relationships/pivotCacheDefinition" Target="pivotCache/pivotCacheDefinition15.xml"/><Relationship Id="rId40" Type="http://schemas.openxmlformats.org/officeDocument/2006/relationships/customXml" Target="../customXml/item3.xml"/><Relationship Id="rId45" Type="http://schemas.openxmlformats.org/officeDocument/2006/relationships/customXml" Target="../customXml/item8.xml"/><Relationship Id="rId66" Type="http://schemas.openxmlformats.org/officeDocument/2006/relationships/customXml" Target="../customXml/item29.xml"/><Relationship Id="rId87" Type="http://schemas.openxmlformats.org/officeDocument/2006/relationships/customXml" Target="../customXml/item50.xml"/><Relationship Id="rId61" Type="http://schemas.openxmlformats.org/officeDocument/2006/relationships/customXml" Target="../customXml/item24.xml"/><Relationship Id="rId82" Type="http://schemas.openxmlformats.org/officeDocument/2006/relationships/customXml" Target="../customXml/item4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[Insurance_Dashboard.xlsx]Pivot Table!Top-4 Open Opp</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u="none" strike="noStrike" baseline="0">
                <a:effectLst/>
              </a:rPr>
              <a:t>Top-4 Open Opp. By Revenue</a:t>
            </a:r>
            <a:r>
              <a:rPr lang="en-US" sz="1000" b="1" i="0" u="none" strike="noStrike" baseline="0"/>
              <a:t> </a:t>
            </a:r>
            <a:endParaRPr lang="en-US" sz="1000" b="1"/>
          </a:p>
        </c:rich>
      </c:tx>
      <c:layout>
        <c:manualLayout>
          <c:xMode val="edge"/>
          <c:yMode val="edge"/>
          <c:x val="0.24236086731196818"/>
          <c:y val="4.10254360686208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rgbClr val="FF6969"/>
          </a:solidFill>
          <a:ln>
            <a:noFill/>
          </a:ln>
          <a:effectLst/>
        </c:spPr>
      </c:pivotFmt>
      <c:pivotFmt>
        <c:idx val="5"/>
        <c:spPr>
          <a:solidFill>
            <a:schemeClr val="accent4">
              <a:lumMod val="60000"/>
              <a:lumOff val="40000"/>
            </a:schemeClr>
          </a:solidFill>
          <a:ln>
            <a:noFill/>
          </a:ln>
          <a:effectLst/>
        </c:spPr>
      </c:pivotFmt>
      <c:pivotFmt>
        <c:idx val="6"/>
        <c:spPr>
          <a:solidFill>
            <a:schemeClr val="accent4">
              <a:lumMod val="60000"/>
              <a:lumOff val="40000"/>
            </a:schemeClr>
          </a:solidFill>
          <a:ln>
            <a:noFill/>
          </a:ln>
          <a:effectLst/>
        </c:spPr>
      </c:pivotFmt>
    </c:pivotFmts>
    <c:plotArea>
      <c:layout/>
      <c:barChart>
        <c:barDir val="bar"/>
        <c:grouping val="clustered"/>
        <c:varyColors val="0"/>
        <c:ser>
          <c:idx val="0"/>
          <c:order val="0"/>
          <c:tx>
            <c:strRef>
              <c:f>'Pivot Table'!$B$5</c:f>
              <c:strCache>
                <c:ptCount val="1"/>
                <c:pt idx="0">
                  <c:v>Total</c:v>
                </c:pt>
              </c:strCache>
            </c:strRef>
          </c:tx>
          <c:spPr>
            <a:solidFill>
              <a:schemeClr val="accent4">
                <a:lumMod val="60000"/>
                <a:lumOff val="40000"/>
              </a:schemeClr>
            </a:solidFill>
            <a:ln>
              <a:noFill/>
            </a:ln>
            <a:effectLst/>
          </c:spPr>
          <c:invertIfNegative val="0"/>
          <c:dPt>
            <c:idx val="0"/>
            <c:invertIfNegative val="0"/>
            <c:bubble3D val="0"/>
            <c:spPr>
              <a:solidFill>
                <a:srgbClr val="FF6969"/>
              </a:solidFill>
              <a:ln>
                <a:noFill/>
              </a:ln>
              <a:effectLst/>
            </c:spPr>
            <c:extLst>
              <c:ext xmlns:c16="http://schemas.microsoft.com/office/drawing/2014/chart" uri="{C3380CC4-5D6E-409C-BE32-E72D297353CC}">
                <c16:uniqueId val="{00000001-126B-4FC7-95FF-75C676E0B635}"/>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3-126B-4FC7-95FF-75C676E0B6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Table'!$A$6:$A$10</c:f>
              <c:strCache>
                <c:ptCount val="4"/>
                <c:pt idx="0">
                  <c:v>CVP GMC</c:v>
                </c:pt>
                <c:pt idx="1">
                  <c:v>DB -Mega Policy</c:v>
                </c:pt>
                <c:pt idx="2">
                  <c:v>EL-Group Mediclaim</c:v>
                </c:pt>
                <c:pt idx="3">
                  <c:v>Fire</c:v>
                </c:pt>
              </c:strCache>
            </c:strRef>
          </c:cat>
          <c:val>
            <c:numRef>
              <c:f>'Pivot Table'!$B$6:$B$10</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4-721D-4702-9F43-33CF7872CD4B}"/>
            </c:ext>
          </c:extLst>
        </c:ser>
        <c:dLbls>
          <c:dLblPos val="outEnd"/>
          <c:showLegendKey val="0"/>
          <c:showVal val="1"/>
          <c:showCatName val="0"/>
          <c:showSerName val="0"/>
          <c:showPercent val="0"/>
          <c:showBubbleSize val="0"/>
        </c:dLbls>
        <c:gapWidth val="50"/>
        <c:axId val="523248688"/>
        <c:axId val="523264528"/>
      </c:barChart>
      <c:catAx>
        <c:axId val="52324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64528"/>
        <c:crosses val="autoZero"/>
        <c:auto val="1"/>
        <c:lblAlgn val="ctr"/>
        <c:lblOffset val="100"/>
        <c:noMultiLvlLbl val="0"/>
      </c:catAx>
      <c:valAx>
        <c:axId val="523264528"/>
        <c:scaling>
          <c:orientation val="minMax"/>
        </c:scaling>
        <c:delete val="1"/>
        <c:axPos val="b"/>
        <c:numFmt formatCode="General" sourceLinked="1"/>
        <c:majorTickMark val="none"/>
        <c:minorTickMark val="none"/>
        <c:tickLblPos val="nextTo"/>
        <c:crossAx val="52324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[Insurance_Dashboard.xlsx]Pivot Table!Cross Sell</c:name>
    <c:fmtId val="1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ysClr val="windowText" lastClr="000000"/>
            </a:solidFill>
            <a:round/>
          </a:ln>
          <a:effectLst/>
        </c:spPr>
        <c:marker>
          <c:symbol val="circle"/>
          <c:size val="5"/>
          <c:spPr>
            <a:solidFill>
              <a:schemeClr val="tx1"/>
            </a:solidFill>
            <a:ln w="9525">
              <a:solidFill>
                <a:sysClr val="windowText" lastClr="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ysClr val="windowText" lastClr="000000"/>
            </a:solidFill>
            <a:round/>
          </a:ln>
          <a:effectLst/>
        </c:spPr>
        <c:marker>
          <c:symbol val="circle"/>
          <c:size val="5"/>
          <c:spPr>
            <a:solidFill>
              <a:schemeClr val="tx1"/>
            </a:solidFill>
            <a:ln w="9525">
              <a:solidFill>
                <a:sysClr val="windowText" lastClr="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ysClr val="windowText" lastClr="000000"/>
            </a:solidFill>
            <a:round/>
          </a:ln>
          <a:effectLst/>
        </c:spPr>
        <c:marker>
          <c:symbol val="circle"/>
          <c:size val="5"/>
          <c:spPr>
            <a:solidFill>
              <a:schemeClr val="tx1"/>
            </a:solidFill>
            <a:ln w="9525">
              <a:solidFill>
                <a:sysClr val="windowText" lastClr="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008349868780478E-3"/>
          <c:y val="0.15273490813648294"/>
          <c:w val="0.97592591188446309"/>
          <c:h val="0.77314814814814814"/>
        </c:manualLayout>
      </c:layout>
      <c:lineChart>
        <c:grouping val="standard"/>
        <c:varyColors val="0"/>
        <c:ser>
          <c:idx val="0"/>
          <c:order val="0"/>
          <c:tx>
            <c:strRef>
              <c:f>'Pivot Table'!$H$19</c:f>
              <c:strCache>
                <c:ptCount val="1"/>
                <c:pt idx="0">
                  <c:v>Total</c:v>
                </c:pt>
              </c:strCache>
            </c:strRef>
          </c:tx>
          <c:spPr>
            <a:ln w="28575" cap="rnd">
              <a:solidFill>
                <a:sysClr val="windowText" lastClr="000000"/>
              </a:solidFill>
              <a:round/>
            </a:ln>
            <a:effectLst/>
          </c:spPr>
          <c:marker>
            <c:symbol val="circle"/>
            <c:size val="5"/>
            <c:spPr>
              <a:solidFill>
                <a:schemeClr val="tx1"/>
              </a:solidFill>
              <a:ln w="9525">
                <a:solidFill>
                  <a:sysClr val="windowText" lastClr="000000"/>
                </a:solidFill>
              </a:ln>
              <a:effectLst/>
            </c:spPr>
          </c:marker>
          <c:cat>
            <c:strRef>
              <c:f>'Pivot Table'!$G$20:$G$22</c:f>
              <c:strCache>
                <c:ptCount val="3"/>
                <c:pt idx="0">
                  <c:v>Invoice</c:v>
                </c:pt>
                <c:pt idx="1">
                  <c:v>Achieved</c:v>
                </c:pt>
                <c:pt idx="2">
                  <c:v>Target</c:v>
                </c:pt>
              </c:strCache>
            </c:strRef>
          </c:cat>
          <c:val>
            <c:numRef>
              <c:f>'Pivot Table'!$H$20:$H$22</c:f>
              <c:numCache>
                <c:formatCode>#,##0.00,,\ "M"</c:formatCode>
                <c:ptCount val="3"/>
                <c:pt idx="0">
                  <c:v>3040813</c:v>
                </c:pt>
                <c:pt idx="1">
                  <c:v>11864802.119999999</c:v>
                </c:pt>
                <c:pt idx="2">
                  <c:v>20083111</c:v>
                </c:pt>
              </c:numCache>
            </c:numRef>
          </c:val>
          <c:smooth val="0"/>
          <c:extLst>
            <c:ext xmlns:c16="http://schemas.microsoft.com/office/drawing/2014/chart" uri="{C3380CC4-5D6E-409C-BE32-E72D297353CC}">
              <c16:uniqueId val="{00000000-A531-4B5A-98CB-367F1BB5940E}"/>
            </c:ext>
          </c:extLst>
        </c:ser>
        <c:dLbls>
          <c:showLegendKey val="0"/>
          <c:showVal val="0"/>
          <c:showCatName val="0"/>
          <c:showSerName val="0"/>
          <c:showPercent val="0"/>
          <c:showBubbleSize val="0"/>
        </c:dLbls>
        <c:marker val="1"/>
        <c:smooth val="0"/>
        <c:axId val="1004718064"/>
        <c:axId val="1004739664"/>
      </c:lineChart>
      <c:catAx>
        <c:axId val="1004718064"/>
        <c:scaling>
          <c:orientation val="minMax"/>
        </c:scaling>
        <c:delete val="1"/>
        <c:axPos val="b"/>
        <c:numFmt formatCode="General" sourceLinked="1"/>
        <c:majorTickMark val="none"/>
        <c:minorTickMark val="none"/>
        <c:tickLblPos val="nextTo"/>
        <c:crossAx val="1004739664"/>
        <c:crosses val="autoZero"/>
        <c:auto val="1"/>
        <c:lblAlgn val="ctr"/>
        <c:lblOffset val="100"/>
        <c:noMultiLvlLbl val="0"/>
      </c:catAx>
      <c:valAx>
        <c:axId val="1004739664"/>
        <c:scaling>
          <c:orientation val="minMax"/>
        </c:scaling>
        <c:delete val="1"/>
        <c:axPos val="l"/>
        <c:numFmt formatCode="#,##0.00,,\ &quot;M&quot;" sourceLinked="1"/>
        <c:majorTickMark val="none"/>
        <c:minorTickMark val="none"/>
        <c:tickLblPos val="nextTo"/>
        <c:crossAx val="100471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[Insurance_Dashboard.xlsx]Pivot Table!New</c:name>
    <c:fmtId val="11"/>
  </c:pivotSource>
  <c:chart>
    <c:autoTitleDeleted val="1"/>
    <c:pivotFmts>
      <c:pivotFmt>
        <c:idx val="0"/>
        <c:spPr>
          <a:solidFill>
            <a:schemeClr val="accent1"/>
          </a:solidFill>
          <a:ln w="28575" cap="rnd">
            <a:solidFill>
              <a:schemeClr val="tx1"/>
            </a:solidFill>
            <a:round/>
          </a:ln>
          <a:effectLst/>
        </c:spPr>
        <c:marker>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9021172353455817"/>
          <c:w val="0.90769241951251434"/>
          <c:h val="0.69629542529223154"/>
        </c:manualLayout>
      </c:layout>
      <c:lineChart>
        <c:grouping val="standard"/>
        <c:varyColors val="0"/>
        <c:ser>
          <c:idx val="0"/>
          <c:order val="0"/>
          <c:tx>
            <c:strRef>
              <c:f>'Pivot Table'!$H$28</c:f>
              <c:strCache>
                <c:ptCount val="1"/>
                <c:pt idx="0">
                  <c:v>Total</c:v>
                </c:pt>
              </c:strCache>
            </c:strRef>
          </c:tx>
          <c:spPr>
            <a:ln w="28575" cap="rnd">
              <a:solidFill>
                <a:schemeClr val="tx1"/>
              </a:solidFill>
              <a:round/>
            </a:ln>
            <a:effectLst/>
          </c:spPr>
          <c:marker>
            <c:symbol val="circle"/>
            <c:size val="5"/>
            <c:spPr>
              <a:solidFill>
                <a:schemeClr val="tx1"/>
              </a:solidFill>
              <a:ln w="9525">
                <a:solidFill>
                  <a:schemeClr val="tx1"/>
                </a:solidFill>
              </a:ln>
              <a:effectLst/>
            </c:spPr>
          </c:marker>
          <c:cat>
            <c:strRef>
              <c:f>'Pivot Table'!$G$29:$G$31</c:f>
              <c:strCache>
                <c:ptCount val="3"/>
                <c:pt idx="0">
                  <c:v>Invoice</c:v>
                </c:pt>
                <c:pt idx="1">
                  <c:v>Achieved</c:v>
                </c:pt>
                <c:pt idx="2">
                  <c:v>Target</c:v>
                </c:pt>
              </c:strCache>
            </c:strRef>
          </c:cat>
          <c:val>
            <c:numRef>
              <c:f>'Pivot Table'!$H$29:$H$31</c:f>
              <c:numCache>
                <c:formatCode>#,##0.00,,\ "M"</c:formatCode>
                <c:ptCount val="3"/>
                <c:pt idx="0">
                  <c:v>827822</c:v>
                </c:pt>
                <c:pt idx="1">
                  <c:v>3531629.31</c:v>
                </c:pt>
                <c:pt idx="2">
                  <c:v>19673793</c:v>
                </c:pt>
              </c:numCache>
            </c:numRef>
          </c:val>
          <c:smooth val="0"/>
          <c:extLst>
            <c:ext xmlns:c16="http://schemas.microsoft.com/office/drawing/2014/chart" uri="{C3380CC4-5D6E-409C-BE32-E72D297353CC}">
              <c16:uniqueId val="{00000000-CE4C-4919-B632-E94A168211BB}"/>
            </c:ext>
          </c:extLst>
        </c:ser>
        <c:dLbls>
          <c:showLegendKey val="0"/>
          <c:showVal val="0"/>
          <c:showCatName val="0"/>
          <c:showSerName val="0"/>
          <c:showPercent val="0"/>
          <c:showBubbleSize val="0"/>
        </c:dLbls>
        <c:marker val="1"/>
        <c:smooth val="0"/>
        <c:axId val="510943184"/>
        <c:axId val="510968144"/>
      </c:lineChart>
      <c:catAx>
        <c:axId val="510943184"/>
        <c:scaling>
          <c:orientation val="minMax"/>
        </c:scaling>
        <c:delete val="1"/>
        <c:axPos val="b"/>
        <c:numFmt formatCode="General" sourceLinked="1"/>
        <c:majorTickMark val="none"/>
        <c:minorTickMark val="none"/>
        <c:tickLblPos val="nextTo"/>
        <c:crossAx val="510968144"/>
        <c:crosses val="autoZero"/>
        <c:auto val="1"/>
        <c:lblAlgn val="ctr"/>
        <c:lblOffset val="100"/>
        <c:noMultiLvlLbl val="0"/>
      </c:catAx>
      <c:valAx>
        <c:axId val="510968144"/>
        <c:scaling>
          <c:orientation val="minMax"/>
        </c:scaling>
        <c:delete val="1"/>
        <c:axPos val="l"/>
        <c:numFmt formatCode="#,##0.00,,\ &quot;M&quot;" sourceLinked="1"/>
        <c:majorTickMark val="none"/>
        <c:minorTickMark val="none"/>
        <c:tickLblPos val="nextTo"/>
        <c:crossAx val="51094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[Insurance_Dashboard.xlsx]Pivot Table!Renewal</c:name>
    <c:fmtId val="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circle"/>
          <c:size val="5"/>
          <c:spPr>
            <a:solidFill>
              <a:schemeClr val="tx1"/>
            </a:solidFill>
            <a:ln w="9525">
              <a:solidFill>
                <a:schemeClr val="accent1"/>
              </a:solidFill>
            </a:ln>
            <a:effectLst/>
          </c:spPr>
        </c:marker>
      </c:pivotFmt>
      <c:pivotFmt>
        <c:idx val="2"/>
        <c:spPr>
          <a:solidFill>
            <a:schemeClr val="accent1"/>
          </a:solidFill>
          <a:ln w="28575" cap="rnd">
            <a:solidFill>
              <a:schemeClr val="tx1"/>
            </a:solidFill>
            <a:round/>
          </a:ln>
          <a:effectLst/>
        </c:spPr>
        <c:marker>
          <c:symbol val="circle"/>
          <c:size val="5"/>
          <c:spPr>
            <a:solidFill>
              <a:schemeClr val="tx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ymbol val="circle"/>
          <c:size val="5"/>
          <c:spPr>
            <a:solidFill>
              <a:schemeClr val="tx1"/>
            </a:solidFill>
            <a:ln w="9525">
              <a:solidFill>
                <a:schemeClr val="tx1"/>
              </a:solidFill>
            </a:ln>
            <a:effectLst/>
          </c:spPr>
        </c:marker>
      </c:pivotFmt>
      <c:pivotFmt>
        <c:idx val="5"/>
        <c:spPr>
          <a:solidFill>
            <a:schemeClr val="accent1"/>
          </a:solidFill>
          <a:ln w="28575" cap="rnd">
            <a:solidFill>
              <a:schemeClr val="tx1"/>
            </a:solidFill>
            <a:round/>
          </a:ln>
          <a:effectLst/>
        </c:spPr>
        <c:marker>
          <c:symbol val="circle"/>
          <c:size val="5"/>
          <c:spPr>
            <a:solidFill>
              <a:schemeClr val="tx1"/>
            </a:solidFill>
            <a:ln w="9525">
              <a:solidFill>
                <a:schemeClr val="tx1"/>
              </a:solidFill>
            </a:ln>
            <a:effectLst/>
          </c:spPr>
        </c:marker>
      </c:pivotFmt>
      <c:pivotFmt>
        <c:idx val="6"/>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tx1"/>
            </a:solidFill>
            <a:round/>
          </a:ln>
          <a:effectLst/>
        </c:spPr>
        <c:marker>
          <c:symbol val="circle"/>
          <c:size val="5"/>
          <c:spPr>
            <a:solidFill>
              <a:schemeClr val="tx1"/>
            </a:solidFill>
            <a:ln w="9525">
              <a:solidFill>
                <a:schemeClr val="tx1"/>
              </a:solidFill>
            </a:ln>
            <a:effectLst/>
          </c:spPr>
        </c:marker>
      </c:pivotFmt>
      <c:pivotFmt>
        <c:idx val="8"/>
        <c:spPr>
          <a:ln w="28575" cap="rnd">
            <a:solidFill>
              <a:schemeClr val="tx1"/>
            </a:solidFill>
            <a:round/>
          </a:ln>
          <a:effectLst/>
        </c:spPr>
        <c:marker>
          <c:symbol val="circle"/>
          <c:size val="5"/>
          <c:spPr>
            <a:solidFill>
              <a:schemeClr val="tx1"/>
            </a:solidFill>
            <a:ln w="9525">
              <a:solidFill>
                <a:schemeClr val="tx1"/>
              </a:solidFill>
            </a:ln>
            <a:effectLst/>
          </c:spPr>
        </c:marker>
      </c:pivotFmt>
    </c:pivotFmts>
    <c:plotArea>
      <c:layout/>
      <c:lineChart>
        <c:grouping val="standard"/>
        <c:varyColors val="0"/>
        <c:ser>
          <c:idx val="0"/>
          <c:order val="0"/>
          <c:tx>
            <c:strRef>
              <c:f>'Pivot Table'!$H$37</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dPt>
            <c:idx val="1"/>
            <c:marker>
              <c:symbol val="circle"/>
              <c:size val="5"/>
              <c:spPr>
                <a:solidFill>
                  <a:schemeClr val="tx1"/>
                </a:solidFill>
                <a:ln w="9525">
                  <a:solidFill>
                    <a:schemeClr val="tx1"/>
                  </a:solidFill>
                </a:ln>
                <a:effectLst/>
              </c:spPr>
            </c:marker>
            <c:bubble3D val="0"/>
            <c:spPr>
              <a:ln w="28575" cap="rnd">
                <a:solidFill>
                  <a:schemeClr val="tx1"/>
                </a:solidFill>
                <a:round/>
              </a:ln>
              <a:effectLst/>
            </c:spPr>
            <c:extLst>
              <c:ext xmlns:c16="http://schemas.microsoft.com/office/drawing/2014/chart" uri="{C3380CC4-5D6E-409C-BE32-E72D297353CC}">
                <c16:uniqueId val="{00000001-0662-4676-99BD-FB7DB08B3DF7}"/>
              </c:ext>
            </c:extLst>
          </c:dPt>
          <c:dPt>
            <c:idx val="2"/>
            <c:marker>
              <c:symbol val="circle"/>
              <c:size val="5"/>
              <c:spPr>
                <a:solidFill>
                  <a:schemeClr val="tx1"/>
                </a:solidFill>
                <a:ln w="9525">
                  <a:solidFill>
                    <a:schemeClr val="tx1"/>
                  </a:solidFill>
                </a:ln>
                <a:effectLst/>
              </c:spPr>
            </c:marker>
            <c:bubble3D val="0"/>
            <c:spPr>
              <a:ln w="28575" cap="rnd">
                <a:solidFill>
                  <a:schemeClr val="tx1"/>
                </a:solidFill>
                <a:round/>
              </a:ln>
              <a:effectLst/>
            </c:spPr>
            <c:extLst>
              <c:ext xmlns:c16="http://schemas.microsoft.com/office/drawing/2014/chart" uri="{C3380CC4-5D6E-409C-BE32-E72D297353CC}">
                <c16:uniqueId val="{00000003-0662-4676-99BD-FB7DB08B3DF7}"/>
              </c:ext>
            </c:extLst>
          </c:dPt>
          <c:cat>
            <c:strRef>
              <c:f>'Pivot Table'!$G$38:$G$40</c:f>
              <c:strCache>
                <c:ptCount val="3"/>
                <c:pt idx="0">
                  <c:v>Invoice</c:v>
                </c:pt>
                <c:pt idx="1">
                  <c:v>Achieved</c:v>
                </c:pt>
                <c:pt idx="2">
                  <c:v>Target</c:v>
                </c:pt>
              </c:strCache>
            </c:strRef>
          </c:cat>
          <c:val>
            <c:numRef>
              <c:f>'Pivot Table'!$H$38:$H$40</c:f>
              <c:numCache>
                <c:formatCode>#,##0.00,,\ "M"</c:formatCode>
                <c:ptCount val="3"/>
                <c:pt idx="0">
                  <c:v>8394071</c:v>
                </c:pt>
                <c:pt idx="1">
                  <c:v>18493109.899999999</c:v>
                </c:pt>
                <c:pt idx="2">
                  <c:v>12319455</c:v>
                </c:pt>
              </c:numCache>
            </c:numRef>
          </c:val>
          <c:smooth val="0"/>
          <c:extLst>
            <c:ext xmlns:c16="http://schemas.microsoft.com/office/drawing/2014/chart" uri="{C3380CC4-5D6E-409C-BE32-E72D297353CC}">
              <c16:uniqueId val="{00000004-0662-4676-99BD-FB7DB08B3DF7}"/>
            </c:ext>
          </c:extLst>
        </c:ser>
        <c:dLbls>
          <c:showLegendKey val="0"/>
          <c:showVal val="0"/>
          <c:showCatName val="0"/>
          <c:showSerName val="0"/>
          <c:showPercent val="0"/>
          <c:showBubbleSize val="0"/>
        </c:dLbls>
        <c:marker val="1"/>
        <c:smooth val="0"/>
        <c:axId val="388228528"/>
        <c:axId val="388217968"/>
      </c:lineChart>
      <c:catAx>
        <c:axId val="388228528"/>
        <c:scaling>
          <c:orientation val="minMax"/>
        </c:scaling>
        <c:delete val="1"/>
        <c:axPos val="b"/>
        <c:numFmt formatCode="General" sourceLinked="1"/>
        <c:majorTickMark val="none"/>
        <c:minorTickMark val="none"/>
        <c:tickLblPos val="nextTo"/>
        <c:crossAx val="388217968"/>
        <c:crosses val="autoZero"/>
        <c:auto val="1"/>
        <c:lblAlgn val="ctr"/>
        <c:lblOffset val="100"/>
        <c:noMultiLvlLbl val="0"/>
      </c:catAx>
      <c:valAx>
        <c:axId val="388217968"/>
        <c:scaling>
          <c:orientation val="minMax"/>
        </c:scaling>
        <c:delete val="1"/>
        <c:axPos val="l"/>
        <c:numFmt formatCode="#,##0.00,,\ &quot;M&quot;" sourceLinked="1"/>
        <c:majorTickMark val="none"/>
        <c:minorTickMark val="none"/>
        <c:tickLblPos val="nextTo"/>
        <c:crossAx val="38822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[Insurance_Dashboard.xlsx]Pivot Table!Opp. Product Distribution</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u="none" strike="noStrike" baseline="0">
                <a:effectLst/>
              </a:rPr>
              <a:t>Opp. Product Distribution</a:t>
            </a:r>
            <a:r>
              <a:rPr lang="en-US" sz="1000" b="1" i="0" u="none" strike="noStrike" baseline="0"/>
              <a:t> </a:t>
            </a:r>
            <a:endParaRPr lang="en-US" sz="1000" b="1"/>
          </a:p>
        </c:rich>
      </c:tx>
      <c:layout>
        <c:manualLayout>
          <c:xMode val="edge"/>
          <c:yMode val="edge"/>
          <c:x val="0.25174080946888011"/>
          <c:y val="4.23280658406953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pivotFmt>
      <c:pivotFmt>
        <c:idx val="11"/>
        <c:spPr>
          <a:solidFill>
            <a:schemeClr val="tx1">
              <a:lumMod val="50000"/>
              <a:lumOff val="50000"/>
            </a:schemeClr>
          </a:solidFill>
          <a:ln w="19050">
            <a:solidFill>
              <a:schemeClr val="lt1"/>
            </a:solidFill>
          </a:ln>
          <a:effectLst/>
        </c:spPr>
      </c:pivotFmt>
      <c:pivotFmt>
        <c:idx val="12"/>
        <c:spPr>
          <a:solidFill>
            <a:srgbClr val="FF6969"/>
          </a:solidFill>
          <a:ln w="19050">
            <a:solidFill>
              <a:schemeClr val="lt1"/>
            </a:solidFill>
          </a:ln>
          <a:effectLst/>
        </c:spPr>
      </c:pivotFmt>
      <c:pivotFmt>
        <c:idx val="13"/>
        <c:spPr>
          <a:solidFill>
            <a:schemeClr val="accent4">
              <a:lumMod val="60000"/>
              <a:lumOff val="40000"/>
            </a:schemeClr>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rgbClr val="CC6600"/>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 Table'!$B$22</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6AC1-490E-B8F2-12866834CD89}"/>
              </c:ext>
            </c:extLst>
          </c:dPt>
          <c:dPt>
            <c:idx val="1"/>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3-6AC1-490E-B8F2-12866834CD89}"/>
              </c:ext>
            </c:extLst>
          </c:dPt>
          <c:dPt>
            <c:idx val="2"/>
            <c:bubble3D val="0"/>
            <c:spPr>
              <a:solidFill>
                <a:srgbClr val="FF6969"/>
              </a:solidFill>
              <a:ln w="19050">
                <a:solidFill>
                  <a:schemeClr val="lt1"/>
                </a:solidFill>
              </a:ln>
              <a:effectLst/>
            </c:spPr>
            <c:extLst>
              <c:ext xmlns:c16="http://schemas.microsoft.com/office/drawing/2014/chart" uri="{C3380CC4-5D6E-409C-BE32-E72D297353CC}">
                <c16:uniqueId val="{00000005-6AC1-490E-B8F2-12866834CD89}"/>
              </c:ext>
            </c:extLst>
          </c:dPt>
          <c:dPt>
            <c:idx val="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7-6AC1-490E-B8F2-12866834CD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AC1-490E-B8F2-12866834CD89}"/>
              </c:ext>
            </c:extLst>
          </c:dPt>
          <c:dPt>
            <c:idx val="5"/>
            <c:bubble3D val="0"/>
            <c:spPr>
              <a:solidFill>
                <a:srgbClr val="CC6600"/>
              </a:solidFill>
              <a:ln w="19050">
                <a:solidFill>
                  <a:schemeClr val="lt1"/>
                </a:solidFill>
              </a:ln>
              <a:effectLst/>
            </c:spPr>
            <c:extLst>
              <c:ext xmlns:c16="http://schemas.microsoft.com/office/drawing/2014/chart" uri="{C3380CC4-5D6E-409C-BE32-E72D297353CC}">
                <c16:uniqueId val="{0000000B-6AC1-490E-B8F2-12866834CD8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AC1-490E-B8F2-12866834CD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Table'!$A$23:$A$30</c:f>
              <c:strCache>
                <c:ptCount val="7"/>
                <c:pt idx="0">
                  <c:v>Employee Benefits</c:v>
                </c:pt>
                <c:pt idx="1">
                  <c:v>Engineering</c:v>
                </c:pt>
                <c:pt idx="2">
                  <c:v>Fire</c:v>
                </c:pt>
                <c:pt idx="3">
                  <c:v>Liability</c:v>
                </c:pt>
                <c:pt idx="4">
                  <c:v>Marine</c:v>
                </c:pt>
                <c:pt idx="5">
                  <c:v>Miscellaneous</c:v>
                </c:pt>
                <c:pt idx="6">
                  <c:v>Terrorism</c:v>
                </c:pt>
              </c:strCache>
            </c:strRef>
          </c:cat>
          <c:val>
            <c:numRef>
              <c:f>'Pivot Table'!$B$23:$B$30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4280-4297-8892-842B62E291D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2532357022251195"/>
          <c:y val="0.16619663477127639"/>
          <c:w val="0.29215646332272238"/>
          <c:h val="0.759660253939505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u="none" strike="noStrike" baseline="0">
                <a:effectLst/>
              </a:rPr>
              <a:t>No.of Meetings by Acct.Exe</a:t>
            </a:r>
            <a:r>
              <a:rPr lang="en-US" sz="1000" b="1" i="0" u="none" strike="noStrike" baseline="0"/>
              <a:t> </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0-B785-47B7-9601-55C9607021D0}"/>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1-B785-47B7-9601-55C9607021D0}"/>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B785-47B7-9601-55C9607021D0}"/>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B785-47B7-9601-55C9607021D0}"/>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B785-47B7-9601-55C9607021D0}"/>
              </c:ext>
            </c:extLst>
          </c:dPt>
          <c:dPt>
            <c:idx val="5"/>
            <c:invertIfNegative val="0"/>
            <c:bubble3D val="0"/>
            <c:spPr>
              <a:solidFill>
                <a:srgbClr val="FF6969"/>
              </a:solidFill>
              <a:ln>
                <a:noFill/>
              </a:ln>
              <a:effectLst/>
            </c:spPr>
            <c:extLst>
              <c:ext xmlns:c16="http://schemas.microsoft.com/office/drawing/2014/chart" uri="{C3380CC4-5D6E-409C-BE32-E72D297353CC}">
                <c16:uniqueId val="{00000005-B785-47B7-9601-55C9607021D0}"/>
              </c:ext>
            </c:extLst>
          </c:dPt>
          <c:dPt>
            <c:idx val="6"/>
            <c:invertIfNegative val="0"/>
            <c:bubble3D val="0"/>
            <c:spPr>
              <a:solidFill>
                <a:srgbClr val="FF6969"/>
              </a:solidFill>
              <a:ln>
                <a:noFill/>
              </a:ln>
              <a:effectLst/>
            </c:spPr>
            <c:extLst>
              <c:ext xmlns:c16="http://schemas.microsoft.com/office/drawing/2014/chart" uri="{C3380CC4-5D6E-409C-BE32-E72D297353CC}">
                <c16:uniqueId val="{00000006-B785-47B7-9601-55C9607021D0}"/>
              </c:ext>
            </c:extLst>
          </c:dPt>
          <c:dPt>
            <c:idx val="7"/>
            <c:invertIfNegative val="0"/>
            <c:bubble3D val="0"/>
            <c:spPr>
              <a:solidFill>
                <a:srgbClr val="FF6969"/>
              </a:solidFill>
              <a:ln>
                <a:noFill/>
              </a:ln>
              <a:effectLst/>
            </c:spPr>
            <c:extLst>
              <c:ext xmlns:c16="http://schemas.microsoft.com/office/drawing/2014/chart" uri="{C3380CC4-5D6E-409C-BE32-E72D297353CC}">
                <c16:uniqueId val="{00000007-B785-47B7-9601-55C9607021D0}"/>
              </c:ext>
            </c:extLst>
          </c:dPt>
          <c:dPt>
            <c:idx val="8"/>
            <c:invertIfNegative val="0"/>
            <c:bubble3D val="0"/>
            <c:spPr>
              <a:solidFill>
                <a:srgbClr val="FF6969"/>
              </a:solidFill>
              <a:ln>
                <a:noFill/>
              </a:ln>
              <a:effectLst/>
            </c:spPr>
            <c:extLst>
              <c:ext xmlns:c16="http://schemas.microsoft.com/office/drawing/2014/chart" uri="{C3380CC4-5D6E-409C-BE32-E72D297353CC}">
                <c16:uniqueId val="{00000008-B785-47B7-9601-55C9607021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Table'!$D$18:$D$26</c:f>
              <c:strCache>
                <c:ptCount val="9"/>
                <c:pt idx="0">
                  <c:v>Abhinav Shivam</c:v>
                </c:pt>
                <c:pt idx="1">
                  <c:v>Vinay</c:v>
                </c:pt>
                <c:pt idx="2">
                  <c:v>Animesh Rawat</c:v>
                </c:pt>
                <c:pt idx="3">
                  <c:v>Ketan Jain</c:v>
                </c:pt>
                <c:pt idx="4">
                  <c:v>Shivani Sharma</c:v>
                </c:pt>
                <c:pt idx="5">
                  <c:v>Gilbert</c:v>
                </c:pt>
                <c:pt idx="6">
                  <c:v>Manish Sharma</c:v>
                </c:pt>
                <c:pt idx="7">
                  <c:v>Mark</c:v>
                </c:pt>
                <c:pt idx="8">
                  <c:v>Raju Kumar</c:v>
                </c:pt>
              </c:strCache>
            </c:strRef>
          </c:cat>
          <c:val>
            <c:numRef>
              <c:f>'Pivot Table'!$E$18:$E$26</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0-1F3D-447A-A95E-1D6A673D62E7}"/>
            </c:ext>
          </c:extLst>
        </c:ser>
        <c:dLbls>
          <c:dLblPos val="outEnd"/>
          <c:showLegendKey val="0"/>
          <c:showVal val="1"/>
          <c:showCatName val="0"/>
          <c:showSerName val="0"/>
          <c:showPercent val="0"/>
          <c:showBubbleSize val="0"/>
        </c:dLbls>
        <c:gapWidth val="50"/>
        <c:overlap val="-27"/>
        <c:axId val="1694663856"/>
        <c:axId val="1733700544"/>
      </c:barChart>
      <c:catAx>
        <c:axId val="169466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733700544"/>
        <c:crosses val="autoZero"/>
        <c:auto val="1"/>
        <c:lblAlgn val="ctr"/>
        <c:lblOffset val="100"/>
        <c:noMultiLvlLbl val="0"/>
      </c:catAx>
      <c:valAx>
        <c:axId val="1733700544"/>
        <c:scaling>
          <c:orientation val="minMax"/>
        </c:scaling>
        <c:delete val="1"/>
        <c:axPos val="l"/>
        <c:numFmt formatCode="General" sourceLinked="1"/>
        <c:majorTickMark val="none"/>
        <c:minorTickMark val="none"/>
        <c:tickLblPos val="nextTo"/>
        <c:crossAx val="169466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[Insurance_Dashboard.xlsx]Pivot Table!Yearly Meeting</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000"/>
              <a:t>Yearly Meeting Count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a:sp3d/>
        </c:spPr>
      </c:pivotFmt>
      <c:pivotFmt>
        <c:idx val="6"/>
        <c:spPr>
          <a:solidFill>
            <a:schemeClr val="accent6"/>
          </a:solidFill>
          <a:ln>
            <a:noFill/>
          </a:ln>
          <a:effectLst/>
          <a:sp3d/>
        </c:spPr>
      </c:pivotFmt>
    </c:pivotFmts>
    <c:view3D>
      <c:rotX val="30"/>
      <c:rotY val="3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17941419922581E-2"/>
          <c:y val="0.2200734908136483"/>
          <c:w val="0.64671902563066119"/>
          <c:h val="0.64804309987567343"/>
        </c:manualLayout>
      </c:layout>
      <c:pie3DChart>
        <c:varyColors val="1"/>
        <c:ser>
          <c:idx val="0"/>
          <c:order val="0"/>
          <c:tx>
            <c:strRef>
              <c:f>'Pivot Table'!$E$29</c:f>
              <c:strCache>
                <c:ptCount val="1"/>
                <c:pt idx="0">
                  <c:v>Total</c:v>
                </c:pt>
              </c:strCache>
            </c:strRef>
          </c:tx>
          <c:dPt>
            <c:idx val="0"/>
            <c:bubble3D val="0"/>
            <c:spPr>
              <a:solidFill>
                <a:schemeClr val="accent4">
                  <a:lumMod val="60000"/>
                  <a:lumOff val="40000"/>
                </a:schemeClr>
              </a:solidFill>
              <a:ln>
                <a:noFill/>
              </a:ln>
              <a:effectLst/>
              <a:sp3d/>
            </c:spPr>
            <c:extLst>
              <c:ext xmlns:c16="http://schemas.microsoft.com/office/drawing/2014/chart" uri="{C3380CC4-5D6E-409C-BE32-E72D297353CC}">
                <c16:uniqueId val="{00000001-CA24-4DEC-8C26-FD6BAE839A78}"/>
              </c:ext>
            </c:extLst>
          </c:dPt>
          <c:dPt>
            <c:idx val="1"/>
            <c:bubble3D val="0"/>
            <c:spPr>
              <a:solidFill>
                <a:schemeClr val="accent6"/>
              </a:solidFill>
              <a:ln>
                <a:noFill/>
              </a:ln>
              <a:effectLst/>
              <a:sp3d/>
            </c:spPr>
            <c:extLst>
              <c:ext xmlns:c16="http://schemas.microsoft.com/office/drawing/2014/chart" uri="{C3380CC4-5D6E-409C-BE32-E72D297353CC}">
                <c16:uniqueId val="{00000003-CA24-4DEC-8C26-FD6BAE839A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Table'!$D$30:$D$32</c:f>
              <c:strCache>
                <c:ptCount val="2"/>
                <c:pt idx="0">
                  <c:v>2019</c:v>
                </c:pt>
                <c:pt idx="1">
                  <c:v>2020</c:v>
                </c:pt>
              </c:strCache>
            </c:strRef>
          </c:cat>
          <c:val>
            <c:numRef>
              <c:f>'Pivot Table'!$E$30:$E$32</c:f>
              <c:numCache>
                <c:formatCode>General</c:formatCode>
                <c:ptCount val="2"/>
                <c:pt idx="0">
                  <c:v>3</c:v>
                </c:pt>
                <c:pt idx="1">
                  <c:v>31</c:v>
                </c:pt>
              </c:numCache>
            </c:numRef>
          </c:val>
          <c:extLst>
            <c:ext xmlns:c16="http://schemas.microsoft.com/office/drawing/2014/chart" uri="{C3380CC4-5D6E-409C-BE32-E72D297353CC}">
              <c16:uniqueId val="{00000004-CBA7-4298-AFAD-86523555426B}"/>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6502659785595151"/>
          <c:y val="0.42889901920154716"/>
          <c:w val="0.19011997455749782"/>
          <c:h val="0.243098986321896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[Insurance_Dashboard.xlsx]Pivot Table!No.of invoice by Acct.Exe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u="none" strike="noStrike" baseline="0">
                <a:effectLst/>
              </a:rPr>
              <a:t>No.of invoice by Acct.Exe</a:t>
            </a:r>
            <a:r>
              <a:rPr lang="en-US" sz="1000" b="1" i="0" u="none" strike="noStrike" baseline="0"/>
              <a:t> </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69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c:spPr>
      </c:pivotFmt>
      <c:pivotFmt>
        <c:idx val="11"/>
        <c:spPr>
          <a:solidFill>
            <a:schemeClr val="accent6"/>
          </a:solidFill>
          <a:ln>
            <a:noFill/>
          </a:ln>
          <a:effectLst/>
        </c:spPr>
      </c:pivotFmt>
      <c:pivotFmt>
        <c:idx val="12"/>
        <c:spPr>
          <a:solidFill>
            <a:srgbClr val="FF6969"/>
          </a:solidFill>
          <a:ln>
            <a:noFill/>
          </a:ln>
          <a:effectLst/>
        </c:spPr>
      </c:pivotFmt>
      <c:pivotFmt>
        <c:idx val="13"/>
        <c:spPr>
          <a:solidFill>
            <a:schemeClr val="accent4">
              <a:lumMod val="60000"/>
              <a:lumOff val="40000"/>
            </a:schemeClr>
          </a:solidFill>
          <a:ln>
            <a:noFill/>
          </a:ln>
          <a:effectLst/>
        </c:spPr>
      </c:pivotFmt>
    </c:pivotFmts>
    <c:plotArea>
      <c:layout>
        <c:manualLayout>
          <c:layoutTarget val="inner"/>
          <c:xMode val="edge"/>
          <c:yMode val="edge"/>
          <c:x val="0.20954586082145138"/>
          <c:y val="0.28692177496504517"/>
          <c:w val="0.75988180082498757"/>
          <c:h val="0.68495008217430764"/>
        </c:manualLayout>
      </c:layout>
      <c:barChart>
        <c:barDir val="bar"/>
        <c:grouping val="stacked"/>
        <c:varyColors val="0"/>
        <c:ser>
          <c:idx val="0"/>
          <c:order val="0"/>
          <c:tx>
            <c:strRef>
              <c:f>'Pivot Table'!$H$4:$H$5</c:f>
              <c:strCache>
                <c:ptCount val="1"/>
                <c:pt idx="0">
                  <c:v>Cross Sell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Table'!$G$6:$G$14</c:f>
              <c:strCache>
                <c:ptCount val="8"/>
                <c:pt idx="0">
                  <c:v>Abhinav Shivam</c:v>
                </c:pt>
                <c:pt idx="1">
                  <c:v>Animesh Rawat</c:v>
                </c:pt>
                <c:pt idx="2">
                  <c:v>Gilbert</c:v>
                </c:pt>
                <c:pt idx="3">
                  <c:v>Juli</c:v>
                </c:pt>
                <c:pt idx="4">
                  <c:v>Ketan Jain</c:v>
                </c:pt>
                <c:pt idx="5">
                  <c:v>Mark</c:v>
                </c:pt>
                <c:pt idx="6">
                  <c:v>Vidit Shah</c:v>
                </c:pt>
                <c:pt idx="7">
                  <c:v>Vinay</c:v>
                </c:pt>
              </c:strCache>
            </c:strRef>
          </c:cat>
          <c:val>
            <c:numRef>
              <c:f>'Pivot Table'!$H$6:$H$14</c:f>
              <c:numCache>
                <c:formatCode>General</c:formatCode>
                <c:ptCount val="8"/>
                <c:pt idx="0">
                  <c:v>10</c:v>
                </c:pt>
                <c:pt idx="1">
                  <c:v>20</c:v>
                </c:pt>
                <c:pt idx="3">
                  <c:v>2</c:v>
                </c:pt>
                <c:pt idx="4">
                  <c:v>9</c:v>
                </c:pt>
                <c:pt idx="5">
                  <c:v>2</c:v>
                </c:pt>
                <c:pt idx="6">
                  <c:v>12</c:v>
                </c:pt>
                <c:pt idx="7">
                  <c:v>19</c:v>
                </c:pt>
              </c:numCache>
            </c:numRef>
          </c:val>
          <c:extLst>
            <c:ext xmlns:c16="http://schemas.microsoft.com/office/drawing/2014/chart" uri="{C3380CC4-5D6E-409C-BE32-E72D297353CC}">
              <c16:uniqueId val="{00000009-A0A2-48C9-A62B-3EB4E6C3FDD6}"/>
            </c:ext>
          </c:extLst>
        </c:ser>
        <c:ser>
          <c:idx val="1"/>
          <c:order val="1"/>
          <c:tx>
            <c:strRef>
              <c:f>'Pivot Table'!$I$4:$I$5</c:f>
              <c:strCache>
                <c:ptCount val="1"/>
                <c:pt idx="0">
                  <c:v>New</c:v>
                </c:pt>
              </c:strCache>
            </c:strRef>
          </c:tx>
          <c:spPr>
            <a:solidFill>
              <a:srgbClr val="FF696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Table'!$G$6:$G$14</c:f>
              <c:strCache>
                <c:ptCount val="8"/>
                <c:pt idx="0">
                  <c:v>Abhinav Shivam</c:v>
                </c:pt>
                <c:pt idx="1">
                  <c:v>Animesh Rawat</c:v>
                </c:pt>
                <c:pt idx="2">
                  <c:v>Gilbert</c:v>
                </c:pt>
                <c:pt idx="3">
                  <c:v>Juli</c:v>
                </c:pt>
                <c:pt idx="4">
                  <c:v>Ketan Jain</c:v>
                </c:pt>
                <c:pt idx="5">
                  <c:v>Mark</c:v>
                </c:pt>
                <c:pt idx="6">
                  <c:v>Vidit Shah</c:v>
                </c:pt>
                <c:pt idx="7">
                  <c:v>Vinay</c:v>
                </c:pt>
              </c:strCache>
            </c:strRef>
          </c:cat>
          <c:val>
            <c:numRef>
              <c:f>'Pivot Table'!$I$6:$I$14</c:f>
              <c:numCache>
                <c:formatCode>General</c:formatCode>
                <c:ptCount val="8"/>
                <c:pt idx="2">
                  <c:v>2</c:v>
                </c:pt>
                <c:pt idx="3">
                  <c:v>15</c:v>
                </c:pt>
                <c:pt idx="4">
                  <c:v>9</c:v>
                </c:pt>
                <c:pt idx="5">
                  <c:v>1</c:v>
                </c:pt>
                <c:pt idx="7">
                  <c:v>1</c:v>
                </c:pt>
              </c:numCache>
            </c:numRef>
          </c:val>
          <c:extLst>
            <c:ext xmlns:c16="http://schemas.microsoft.com/office/drawing/2014/chart" uri="{C3380CC4-5D6E-409C-BE32-E72D297353CC}">
              <c16:uniqueId val="{00000003-36A9-4899-9166-69B56E69E791}"/>
            </c:ext>
          </c:extLst>
        </c:ser>
        <c:ser>
          <c:idx val="2"/>
          <c:order val="2"/>
          <c:tx>
            <c:strRef>
              <c:f>'Pivot Table'!$J$4:$J$5</c:f>
              <c:strCache>
                <c:ptCount val="1"/>
                <c:pt idx="0">
                  <c:v>Renewal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Table'!$G$6:$G$14</c:f>
              <c:strCache>
                <c:ptCount val="8"/>
                <c:pt idx="0">
                  <c:v>Abhinav Shivam</c:v>
                </c:pt>
                <c:pt idx="1">
                  <c:v>Animesh Rawat</c:v>
                </c:pt>
                <c:pt idx="2">
                  <c:v>Gilbert</c:v>
                </c:pt>
                <c:pt idx="3">
                  <c:v>Juli</c:v>
                </c:pt>
                <c:pt idx="4">
                  <c:v>Ketan Jain</c:v>
                </c:pt>
                <c:pt idx="5">
                  <c:v>Mark</c:v>
                </c:pt>
                <c:pt idx="6">
                  <c:v>Vidit Shah</c:v>
                </c:pt>
                <c:pt idx="7">
                  <c:v>Vinay</c:v>
                </c:pt>
              </c:strCache>
            </c:strRef>
          </c:cat>
          <c:val>
            <c:numRef>
              <c:f>'Pivot Table'!$J$6:$J$14</c:f>
              <c:numCache>
                <c:formatCode>General</c:formatCode>
                <c:ptCount val="8"/>
                <c:pt idx="2">
                  <c:v>61</c:v>
                </c:pt>
                <c:pt idx="3">
                  <c:v>5</c:v>
                </c:pt>
                <c:pt idx="4">
                  <c:v>18</c:v>
                </c:pt>
                <c:pt idx="6">
                  <c:v>15</c:v>
                </c:pt>
                <c:pt idx="7">
                  <c:v>3</c:v>
                </c:pt>
              </c:numCache>
            </c:numRef>
          </c:val>
          <c:extLst>
            <c:ext xmlns:c16="http://schemas.microsoft.com/office/drawing/2014/chart" uri="{C3380CC4-5D6E-409C-BE32-E72D297353CC}">
              <c16:uniqueId val="{00000004-36A9-4899-9166-69B56E69E791}"/>
            </c:ext>
          </c:extLst>
        </c:ser>
        <c:dLbls>
          <c:dLblPos val="ctr"/>
          <c:showLegendKey val="0"/>
          <c:showVal val="1"/>
          <c:showCatName val="0"/>
          <c:showSerName val="0"/>
          <c:showPercent val="0"/>
          <c:showBubbleSize val="0"/>
        </c:dLbls>
        <c:gapWidth val="50"/>
        <c:overlap val="100"/>
        <c:axId val="523267888"/>
        <c:axId val="523268368"/>
      </c:barChart>
      <c:catAx>
        <c:axId val="523267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23268368"/>
        <c:crosses val="autoZero"/>
        <c:auto val="1"/>
        <c:lblAlgn val="ctr"/>
        <c:lblOffset val="100"/>
        <c:noMultiLvlLbl val="0"/>
      </c:catAx>
      <c:valAx>
        <c:axId val="523268368"/>
        <c:scaling>
          <c:orientation val="minMax"/>
        </c:scaling>
        <c:delete val="1"/>
        <c:axPos val="b"/>
        <c:numFmt formatCode="General" sourceLinked="1"/>
        <c:majorTickMark val="none"/>
        <c:minorTickMark val="none"/>
        <c:tickLblPos val="nextTo"/>
        <c:crossAx val="5232678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[Insurance_Dashboard.xlsx]Pivot Table!Cross Sell</c:name>
    <c:fmtId val="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Cross Sell </a:t>
            </a:r>
          </a:p>
        </c:rich>
      </c:tx>
      <c:layout>
        <c:manualLayout>
          <c:xMode val="edge"/>
          <c:yMode val="edge"/>
          <c:x val="0.37963968503937007"/>
          <c:y val="7.2727272727272724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4">
              <a:lumMod val="60000"/>
              <a:lumOff val="40000"/>
            </a:schemeClr>
          </a:solidFill>
          <a:ln>
            <a:noFill/>
          </a:ln>
          <a:effectLst/>
        </c:spPr>
      </c:pivotFmt>
      <c:pivotFmt>
        <c:idx val="5"/>
        <c:spPr>
          <a:solidFill>
            <a:srgbClr val="FF6969"/>
          </a:solidFill>
          <a:ln>
            <a:noFill/>
          </a:ln>
          <a:effectLst/>
        </c:spPr>
      </c:pivotFmt>
    </c:pivotFmts>
    <c:plotArea>
      <c:layout>
        <c:manualLayout>
          <c:layoutTarget val="inner"/>
          <c:xMode val="edge"/>
          <c:yMode val="edge"/>
          <c:x val="0.22198543851675256"/>
          <c:y val="0.31909417638220972"/>
          <c:w val="0.72355907348489401"/>
          <c:h val="0.53851085646954244"/>
        </c:manualLayout>
      </c:layout>
      <c:barChart>
        <c:barDir val="bar"/>
        <c:grouping val="clustered"/>
        <c:varyColors val="0"/>
        <c:ser>
          <c:idx val="0"/>
          <c:order val="0"/>
          <c:tx>
            <c:strRef>
              <c:f>'Pivot Table'!$H$19</c:f>
              <c:strCache>
                <c:ptCount val="1"/>
                <c:pt idx="0">
                  <c:v>Total</c:v>
                </c:pt>
              </c:strCache>
            </c:strRef>
          </c:tx>
          <c:spPr>
            <a:solidFill>
              <a:schemeClr val="accent1"/>
            </a:solidFill>
            <a:ln>
              <a:noFill/>
            </a:ln>
            <a:effectLst/>
          </c:spPr>
          <c:invertIfNegative val="0"/>
          <c:dPt>
            <c:idx val="0"/>
            <c:invertIfNegative val="0"/>
            <c:bubble3D val="0"/>
            <c:spPr>
              <a:solidFill>
                <a:srgbClr val="FF6969"/>
              </a:solidFill>
              <a:ln>
                <a:noFill/>
              </a:ln>
              <a:effectLst/>
            </c:spPr>
            <c:extLst>
              <c:ext xmlns:c16="http://schemas.microsoft.com/office/drawing/2014/chart" uri="{C3380CC4-5D6E-409C-BE32-E72D297353CC}">
                <c16:uniqueId val="{00000002-2C16-43A4-AF25-E0C08F01D810}"/>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2C16-43A4-AF25-E0C08F01D810}"/>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0-2C16-43A4-AF25-E0C08F01D810}"/>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Table'!$G$20:$G$22</c:f>
              <c:strCache>
                <c:ptCount val="3"/>
                <c:pt idx="0">
                  <c:v>Invoice</c:v>
                </c:pt>
                <c:pt idx="1">
                  <c:v>Achieved</c:v>
                </c:pt>
                <c:pt idx="2">
                  <c:v>Target</c:v>
                </c:pt>
              </c:strCache>
            </c:strRef>
          </c:cat>
          <c:val>
            <c:numRef>
              <c:f>'Pivot Table'!$H$20:$H$22</c:f>
              <c:numCache>
                <c:formatCode>#,##0.00,,\ "M"</c:formatCode>
                <c:ptCount val="3"/>
                <c:pt idx="0">
                  <c:v>3040813</c:v>
                </c:pt>
                <c:pt idx="1">
                  <c:v>11864802.119999999</c:v>
                </c:pt>
                <c:pt idx="2">
                  <c:v>20083111</c:v>
                </c:pt>
              </c:numCache>
            </c:numRef>
          </c:val>
          <c:extLst>
            <c:ext xmlns:c16="http://schemas.microsoft.com/office/drawing/2014/chart" uri="{C3380CC4-5D6E-409C-BE32-E72D297353CC}">
              <c16:uniqueId val="{00000000-F359-4452-901F-F723E25B2709}"/>
            </c:ext>
          </c:extLst>
        </c:ser>
        <c:dLbls>
          <c:dLblPos val="outEnd"/>
          <c:showLegendKey val="0"/>
          <c:showVal val="1"/>
          <c:showCatName val="0"/>
          <c:showSerName val="0"/>
          <c:showPercent val="0"/>
          <c:showBubbleSize val="0"/>
        </c:dLbls>
        <c:gapWidth val="50"/>
        <c:axId val="523252048"/>
        <c:axId val="523241488"/>
      </c:barChart>
      <c:catAx>
        <c:axId val="523252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23241488"/>
        <c:crosses val="autoZero"/>
        <c:auto val="1"/>
        <c:lblAlgn val="ctr"/>
        <c:lblOffset val="100"/>
        <c:noMultiLvlLbl val="0"/>
      </c:catAx>
      <c:valAx>
        <c:axId val="523241488"/>
        <c:scaling>
          <c:orientation val="minMax"/>
        </c:scaling>
        <c:delete val="1"/>
        <c:axPos val="b"/>
        <c:numFmt formatCode="#,##0.00,,\ &quot;M&quot;" sourceLinked="1"/>
        <c:majorTickMark val="none"/>
        <c:minorTickMark val="none"/>
        <c:tickLblPos val="nextTo"/>
        <c:crossAx val="52325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[Insurance_Dashboard.xlsx]Pivot Table!New</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New</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969"/>
          </a:solidFill>
          <a:ln>
            <a:noFill/>
          </a:ln>
          <a:effectLst/>
        </c:spPr>
      </c:pivotFmt>
      <c:pivotFmt>
        <c:idx val="4"/>
        <c:spPr>
          <a:solidFill>
            <a:schemeClr val="accent6"/>
          </a:solidFill>
          <a:ln>
            <a:noFill/>
          </a:ln>
          <a:effectLst/>
        </c:spPr>
      </c:pivotFmt>
      <c:pivotFmt>
        <c:idx val="5"/>
        <c:spPr>
          <a:solidFill>
            <a:schemeClr val="accent4">
              <a:lumMod val="60000"/>
              <a:lumOff val="40000"/>
            </a:schemeClr>
          </a:solidFill>
          <a:ln>
            <a:noFill/>
          </a:ln>
          <a:effectLst/>
        </c:spPr>
      </c:pivotFmt>
    </c:pivotFmts>
    <c:plotArea>
      <c:layout>
        <c:manualLayout>
          <c:layoutTarget val="inner"/>
          <c:xMode val="edge"/>
          <c:yMode val="edge"/>
          <c:x val="0.27107448359946812"/>
          <c:y val="0.30447129306447607"/>
          <c:w val="0.66449244520110662"/>
          <c:h val="0.54899443252027225"/>
        </c:manualLayout>
      </c:layout>
      <c:barChart>
        <c:barDir val="bar"/>
        <c:grouping val="clustered"/>
        <c:varyColors val="0"/>
        <c:ser>
          <c:idx val="0"/>
          <c:order val="0"/>
          <c:tx>
            <c:strRef>
              <c:f>'Pivot Table'!$H$28</c:f>
              <c:strCache>
                <c:ptCount val="1"/>
                <c:pt idx="0">
                  <c:v>Total</c:v>
                </c:pt>
              </c:strCache>
            </c:strRef>
          </c:tx>
          <c:spPr>
            <a:solidFill>
              <a:schemeClr val="accent1"/>
            </a:solidFill>
            <a:ln>
              <a:noFill/>
            </a:ln>
            <a:effectLst/>
          </c:spPr>
          <c:invertIfNegative val="0"/>
          <c:dPt>
            <c:idx val="0"/>
            <c:invertIfNegative val="0"/>
            <c:bubble3D val="0"/>
            <c:spPr>
              <a:solidFill>
                <a:srgbClr val="FF6969"/>
              </a:solidFill>
              <a:ln>
                <a:noFill/>
              </a:ln>
              <a:effectLst/>
            </c:spPr>
            <c:extLst>
              <c:ext xmlns:c16="http://schemas.microsoft.com/office/drawing/2014/chart" uri="{C3380CC4-5D6E-409C-BE32-E72D297353CC}">
                <c16:uniqueId val="{00000000-D57E-4E6F-99F3-120EE42E797E}"/>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D57E-4E6F-99F3-120EE42E797E}"/>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1-D57E-4E6F-99F3-120EE42E797E}"/>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Table'!$G$29:$G$31</c:f>
              <c:strCache>
                <c:ptCount val="3"/>
                <c:pt idx="0">
                  <c:v>Invoice</c:v>
                </c:pt>
                <c:pt idx="1">
                  <c:v>Achieved</c:v>
                </c:pt>
                <c:pt idx="2">
                  <c:v>Target</c:v>
                </c:pt>
              </c:strCache>
            </c:strRef>
          </c:cat>
          <c:val>
            <c:numRef>
              <c:f>'Pivot Table'!$H$29:$H$31</c:f>
              <c:numCache>
                <c:formatCode>#,##0.00,,\ "M"</c:formatCode>
                <c:ptCount val="3"/>
                <c:pt idx="0">
                  <c:v>827822</c:v>
                </c:pt>
                <c:pt idx="1">
                  <c:v>3531629.31</c:v>
                </c:pt>
                <c:pt idx="2">
                  <c:v>19673793</c:v>
                </c:pt>
              </c:numCache>
            </c:numRef>
          </c:val>
          <c:extLst>
            <c:ext xmlns:c16="http://schemas.microsoft.com/office/drawing/2014/chart" uri="{C3380CC4-5D6E-409C-BE32-E72D297353CC}">
              <c16:uniqueId val="{00000000-10C8-4B8C-A6FF-08F681E86189}"/>
            </c:ext>
          </c:extLst>
        </c:ser>
        <c:dLbls>
          <c:dLblPos val="outEnd"/>
          <c:showLegendKey val="0"/>
          <c:showVal val="1"/>
          <c:showCatName val="0"/>
          <c:showSerName val="0"/>
          <c:showPercent val="0"/>
          <c:showBubbleSize val="0"/>
        </c:dLbls>
        <c:gapWidth val="50"/>
        <c:axId val="426202176"/>
        <c:axId val="426209856"/>
      </c:barChart>
      <c:catAx>
        <c:axId val="42620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26209856"/>
        <c:crosses val="autoZero"/>
        <c:auto val="1"/>
        <c:lblAlgn val="ctr"/>
        <c:lblOffset val="100"/>
        <c:noMultiLvlLbl val="0"/>
      </c:catAx>
      <c:valAx>
        <c:axId val="426209856"/>
        <c:scaling>
          <c:orientation val="minMax"/>
        </c:scaling>
        <c:delete val="1"/>
        <c:axPos val="b"/>
        <c:numFmt formatCode="#,##0.00,,\ &quot;M&quot;" sourceLinked="1"/>
        <c:majorTickMark val="none"/>
        <c:minorTickMark val="none"/>
        <c:tickLblPos val="nextTo"/>
        <c:crossAx val="42620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[Insurance_Dashboard.xlsx]Pivot Table!Renewal</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Renewal</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969"/>
          </a:solidFill>
          <a:ln>
            <a:noFill/>
          </a:ln>
          <a:effectLst/>
        </c:spPr>
      </c:pivotFmt>
      <c:pivotFmt>
        <c:idx val="4"/>
        <c:spPr>
          <a:solidFill>
            <a:schemeClr val="accent4">
              <a:lumMod val="60000"/>
              <a:lumOff val="40000"/>
            </a:schemeClr>
          </a:solidFill>
          <a:ln>
            <a:noFill/>
          </a:ln>
          <a:effectLst/>
        </c:spPr>
      </c:pivotFmt>
      <c:pivotFmt>
        <c:idx val="5"/>
        <c:spPr>
          <a:solidFill>
            <a:schemeClr val="accent6"/>
          </a:solidFill>
          <a:ln>
            <a:noFill/>
          </a:ln>
          <a:effectLst/>
        </c:spPr>
      </c:pivotFmt>
    </c:pivotFmts>
    <c:plotArea>
      <c:layout>
        <c:manualLayout>
          <c:layoutTarget val="inner"/>
          <c:xMode val="edge"/>
          <c:yMode val="edge"/>
          <c:x val="0.22226034013406318"/>
          <c:y val="0.31535170647828131"/>
          <c:w val="0.62408414561562708"/>
          <c:h val="0.54392339407907797"/>
        </c:manualLayout>
      </c:layout>
      <c:barChart>
        <c:barDir val="bar"/>
        <c:grouping val="clustered"/>
        <c:varyColors val="0"/>
        <c:ser>
          <c:idx val="0"/>
          <c:order val="0"/>
          <c:tx>
            <c:strRef>
              <c:f>'Pivot Table'!$H$37</c:f>
              <c:strCache>
                <c:ptCount val="1"/>
                <c:pt idx="0">
                  <c:v>Total</c:v>
                </c:pt>
              </c:strCache>
            </c:strRef>
          </c:tx>
          <c:spPr>
            <a:solidFill>
              <a:schemeClr val="accent1"/>
            </a:solidFill>
            <a:ln>
              <a:noFill/>
            </a:ln>
            <a:effectLst/>
          </c:spPr>
          <c:invertIfNegative val="0"/>
          <c:dPt>
            <c:idx val="0"/>
            <c:invertIfNegative val="0"/>
            <c:bubble3D val="0"/>
            <c:spPr>
              <a:solidFill>
                <a:srgbClr val="FF6969"/>
              </a:solidFill>
              <a:ln>
                <a:noFill/>
              </a:ln>
              <a:effectLst/>
            </c:spPr>
            <c:extLst>
              <c:ext xmlns:c16="http://schemas.microsoft.com/office/drawing/2014/chart" uri="{C3380CC4-5D6E-409C-BE32-E72D297353CC}">
                <c16:uniqueId val="{00000000-B5BD-4F0C-B88C-F0DF18C547C8}"/>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B5BD-4F0C-B88C-F0DF18C547C8}"/>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2-B5BD-4F0C-B88C-F0DF18C547C8}"/>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Table'!$G$38:$G$40</c:f>
              <c:strCache>
                <c:ptCount val="3"/>
                <c:pt idx="0">
                  <c:v>Invoice</c:v>
                </c:pt>
                <c:pt idx="1">
                  <c:v>Achieved</c:v>
                </c:pt>
                <c:pt idx="2">
                  <c:v>Target</c:v>
                </c:pt>
              </c:strCache>
            </c:strRef>
          </c:cat>
          <c:val>
            <c:numRef>
              <c:f>'Pivot Table'!$H$38:$H$40</c:f>
              <c:numCache>
                <c:formatCode>#,##0.00,,\ "M"</c:formatCode>
                <c:ptCount val="3"/>
                <c:pt idx="0">
                  <c:v>8394071</c:v>
                </c:pt>
                <c:pt idx="1">
                  <c:v>18493109.899999999</c:v>
                </c:pt>
                <c:pt idx="2">
                  <c:v>12319455</c:v>
                </c:pt>
              </c:numCache>
            </c:numRef>
          </c:val>
          <c:extLst>
            <c:ext xmlns:c16="http://schemas.microsoft.com/office/drawing/2014/chart" uri="{C3380CC4-5D6E-409C-BE32-E72D297353CC}">
              <c16:uniqueId val="{00000000-E73A-432F-B4F5-EAC73270813F}"/>
            </c:ext>
          </c:extLst>
        </c:ser>
        <c:dLbls>
          <c:dLblPos val="outEnd"/>
          <c:showLegendKey val="0"/>
          <c:showVal val="1"/>
          <c:showCatName val="0"/>
          <c:showSerName val="0"/>
          <c:showPercent val="0"/>
          <c:showBubbleSize val="0"/>
        </c:dLbls>
        <c:gapWidth val="50"/>
        <c:axId val="1694680864"/>
        <c:axId val="1694682304"/>
      </c:barChart>
      <c:catAx>
        <c:axId val="1694680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94682304"/>
        <c:crosses val="autoZero"/>
        <c:auto val="1"/>
        <c:lblAlgn val="ctr"/>
        <c:lblOffset val="100"/>
        <c:noMultiLvlLbl val="0"/>
      </c:catAx>
      <c:valAx>
        <c:axId val="1694682304"/>
        <c:scaling>
          <c:orientation val="minMax"/>
        </c:scaling>
        <c:delete val="1"/>
        <c:axPos val="b"/>
        <c:numFmt formatCode="#,##0.00,,\ &quot;M&quot;" sourceLinked="1"/>
        <c:majorTickMark val="none"/>
        <c:minorTickMark val="none"/>
        <c:tickLblPos val="nextTo"/>
        <c:crossAx val="169468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[Insurance_Dashboard.xlsx]Pivot Table!Opp. By Revenue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u="none" strike="noStrike" baseline="0">
                <a:effectLst/>
              </a:rPr>
              <a:t>Top-4 Opp. By Revenue</a:t>
            </a:r>
            <a:r>
              <a:rPr lang="en-US" sz="1000" b="1" i="0" u="none" strike="noStrike" baseline="0"/>
              <a:t> </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4">
              <a:lumMod val="60000"/>
              <a:lumOff val="40000"/>
            </a:schemeClr>
          </a:solidFill>
          <a:ln>
            <a:noFill/>
          </a:ln>
          <a:effectLst/>
        </c:spPr>
      </c:pivotFmt>
      <c:pivotFmt>
        <c:idx val="5"/>
        <c:spPr>
          <a:solidFill>
            <a:schemeClr val="accent4">
              <a:lumMod val="60000"/>
              <a:lumOff val="40000"/>
            </a:schemeClr>
          </a:solidFill>
          <a:ln>
            <a:noFill/>
          </a:ln>
          <a:effectLst/>
        </c:spPr>
      </c:pivotFmt>
      <c:pivotFmt>
        <c:idx val="6"/>
        <c:spPr>
          <a:solidFill>
            <a:srgbClr val="FF6969"/>
          </a:solidFill>
          <a:ln>
            <a:noFill/>
          </a:ln>
          <a:effectLst/>
        </c:spPr>
      </c:pivotFmt>
    </c:pivotFmts>
    <c:plotArea>
      <c:layout/>
      <c:barChart>
        <c:barDir val="col"/>
        <c:grouping val="clustered"/>
        <c:varyColors val="0"/>
        <c:ser>
          <c:idx val="0"/>
          <c:order val="0"/>
          <c:tx>
            <c:strRef>
              <c:f>'Pivot Table'!$B$14</c:f>
              <c:strCache>
                <c:ptCount val="1"/>
                <c:pt idx="0">
                  <c:v>Total</c:v>
                </c:pt>
              </c:strCache>
            </c:strRef>
          </c:tx>
          <c:spPr>
            <a:solidFill>
              <a:schemeClr val="accent6"/>
            </a:solidFill>
            <a:ln>
              <a:noFill/>
            </a:ln>
            <a:effectLst/>
          </c:spPr>
          <c:invertIfNegative val="0"/>
          <c:dPt>
            <c:idx val="0"/>
            <c:invertIfNegative val="0"/>
            <c:bubble3D val="0"/>
            <c:spPr>
              <a:solidFill>
                <a:srgbClr val="FF6969"/>
              </a:solidFill>
              <a:ln>
                <a:noFill/>
              </a:ln>
              <a:effectLst/>
            </c:spPr>
            <c:extLst>
              <c:ext xmlns:c16="http://schemas.microsoft.com/office/drawing/2014/chart" uri="{C3380CC4-5D6E-409C-BE32-E72D297353CC}">
                <c16:uniqueId val="{00000001-601A-42D3-A29B-23FED9A2DCEE}"/>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601A-42D3-A29B-23FED9A2DCEE}"/>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601A-42D3-A29B-23FED9A2DC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Table'!$A$15:$A$19</c:f>
              <c:strCache>
                <c:ptCount val="4"/>
                <c:pt idx="0">
                  <c:v>CVP GMC</c:v>
                </c:pt>
                <c:pt idx="1">
                  <c:v>DB -Mega Policy</c:v>
                </c:pt>
                <c:pt idx="2">
                  <c:v>EL-Group Mediclaim</c:v>
                </c:pt>
                <c:pt idx="3">
                  <c:v>Fire</c:v>
                </c:pt>
              </c:strCache>
            </c:strRef>
          </c:cat>
          <c:val>
            <c:numRef>
              <c:f>'Pivot Table'!$B$15:$B$19</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6-076E-44D2-8942-3956D4E14FC2}"/>
            </c:ext>
          </c:extLst>
        </c:ser>
        <c:dLbls>
          <c:dLblPos val="outEnd"/>
          <c:showLegendKey val="0"/>
          <c:showVal val="1"/>
          <c:showCatName val="0"/>
          <c:showSerName val="0"/>
          <c:showPercent val="0"/>
          <c:showBubbleSize val="0"/>
        </c:dLbls>
        <c:gapWidth val="50"/>
        <c:overlap val="-27"/>
        <c:axId val="1523611520"/>
        <c:axId val="1523609600"/>
      </c:barChart>
      <c:catAx>
        <c:axId val="152361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609600"/>
        <c:crosses val="autoZero"/>
        <c:auto val="1"/>
        <c:lblAlgn val="ctr"/>
        <c:lblOffset val="100"/>
        <c:noMultiLvlLbl val="0"/>
      </c:catAx>
      <c:valAx>
        <c:axId val="1523609600"/>
        <c:scaling>
          <c:orientation val="minMax"/>
        </c:scaling>
        <c:delete val="1"/>
        <c:axPos val="l"/>
        <c:numFmt formatCode="General" sourceLinked="1"/>
        <c:majorTickMark val="none"/>
        <c:minorTickMark val="none"/>
        <c:tickLblPos val="nextTo"/>
        <c:crossAx val="152361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rich>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Stage Funnel by Revenue</a:t>
            </a:r>
            <a:r>
              <a:rPr lang="en-US" sz="1000" b="1"/>
              <a:t> </a:t>
            </a:r>
            <a:endParaRPr lang="en-US" sz="1000" b="1" i="0" u="none" strike="noStrike" baseline="0">
              <a:solidFill>
                <a:sysClr val="windowText" lastClr="000000">
                  <a:lumMod val="65000"/>
                  <a:lumOff val="35000"/>
                </a:sysClr>
              </a:solidFill>
              <a:latin typeface="Calibri" panose="020F0502020204030204"/>
            </a:endParaRPr>
          </a:p>
        </cx:rich>
      </cx:tx>
    </cx:title>
    <cx:plotArea>
      <cx:plotAreaRegion>
        <cx:series layoutId="funnel" uniqueId="{09E0CBE5-E9A3-4642-BB37-3348F748B1E6}">
          <cx:tx>
            <cx:txData>
              <cx:f>_xlchart.v2.1</cx:f>
              <cx:v>Sum of revenue amount</cx:v>
            </cx:txData>
          </cx:tx>
          <cx:spPr>
            <a:solidFill>
              <a:srgbClr val="FF6969"/>
            </a:solidFill>
          </cx:spPr>
          <cx:dataPt idx="0">
            <cx:spPr>
              <a:solidFill>
                <a:srgbClr val="70AD47"/>
              </a:solidFill>
            </cx:spPr>
          </cx:dataPt>
          <cx:dataPt idx="1">
            <cx:spPr>
              <a:solidFill>
                <a:srgbClr val="FFC000">
                  <a:lumMod val="60000"/>
                  <a:lumOff val="40000"/>
                </a:srgbClr>
              </a:solidFill>
            </cx:spPr>
          </cx:dataPt>
          <cx:dataLabels>
            <cx:txPr>
              <a:bodyPr spcFirstLastPara="1" vertOverflow="ellipsis" horzOverflow="overflow" wrap="square" lIns="0" tIns="0" rIns="0" bIns="0" anchor="ctr" anchorCtr="1"/>
              <a:lstStyle/>
              <a:p>
                <a:pPr algn="ctr" rtl="0">
                  <a:defRPr sz="800">
                    <a:solidFill>
                      <a:schemeClr val="bg1"/>
                    </a:solidFill>
                  </a:defRPr>
                </a:pPr>
                <a:endParaRPr lang="en-US" sz="800" b="0" i="0" u="none" strike="noStrike" baseline="0">
                  <a:solidFill>
                    <a:schemeClr val="bg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axis>
    </cx:plotArea>
  </cx:chart>
  <cx:spPr>
    <a:ln>
      <a:solidFill>
        <a:schemeClr val="accent3"/>
      </a:solidFill>
    </a:ln>
    <a:effectLst>
      <a:outerShdw blurRad="50800" dist="38100" dir="2700000" algn="t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3.png"/><Relationship Id="rId3" Type="http://schemas.microsoft.com/office/2014/relationships/chartEx" Target="../charts/chartEx1.xml"/><Relationship Id="rId7" Type="http://schemas.openxmlformats.org/officeDocument/2006/relationships/chart" Target="../charts/chart6.xml"/><Relationship Id="rId12" Type="http://schemas.openxmlformats.org/officeDocument/2006/relationships/image" Target="../media/image2.svg"/><Relationship Id="rId17"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1.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1.png"/><Relationship Id="rId5" Type="http://schemas.openxmlformats.org/officeDocument/2006/relationships/chart" Target="../charts/chart4.xml"/><Relationship Id="rId15" Type="http://schemas.openxmlformats.org/officeDocument/2006/relationships/chart" Target="../charts/chart10.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oneCellAnchor>
    <xdr:from>
      <xdr:col>11</xdr:col>
      <xdr:colOff>276224</xdr:colOff>
      <xdr:row>12</xdr:row>
      <xdr:rowOff>19050</xdr:rowOff>
    </xdr:from>
    <xdr:ext cx="1323975" cy="238126"/>
    <xdr:sp macro="" textlink="">
      <xdr:nvSpPr>
        <xdr:cNvPr id="20" name="TextBox 19">
          <a:extLst>
            <a:ext uri="{FF2B5EF4-FFF2-40B4-BE49-F238E27FC236}">
              <a16:creationId xmlns:a16="http://schemas.microsoft.com/office/drawing/2014/main" id="{12075371-E63D-33C3-46B3-D16708B03DD8}"/>
            </a:ext>
          </a:extLst>
        </xdr:cNvPr>
        <xdr:cNvSpPr txBox="1"/>
      </xdr:nvSpPr>
      <xdr:spPr>
        <a:xfrm>
          <a:off x="11734799" y="2305050"/>
          <a:ext cx="1323975" cy="238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n-US" sz="1000" b="1"/>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9</xdr:col>
      <xdr:colOff>583142</xdr:colOff>
      <xdr:row>12</xdr:row>
      <xdr:rowOff>1057</xdr:rowOff>
    </xdr:from>
    <xdr:to>
      <xdr:col>14</xdr:col>
      <xdr:colOff>611717</xdr:colOff>
      <xdr:row>21</xdr:row>
      <xdr:rowOff>58208</xdr:rowOff>
    </xdr:to>
    <xdr:graphicFrame macro="">
      <xdr:nvGraphicFramePr>
        <xdr:cNvPr id="2" name="Chart 1">
          <a:extLst>
            <a:ext uri="{FF2B5EF4-FFF2-40B4-BE49-F238E27FC236}">
              <a16:creationId xmlns:a16="http://schemas.microsoft.com/office/drawing/2014/main" id="{02051C27-9DC1-4B5E-B831-6B87A9978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66676</xdr:colOff>
      <xdr:row>18</xdr:row>
      <xdr:rowOff>116418</xdr:rowOff>
    </xdr:from>
    <xdr:to>
      <xdr:col>19</xdr:col>
      <xdr:colOff>571500</xdr:colOff>
      <xdr:row>29</xdr:row>
      <xdr:rowOff>158750</xdr:rowOff>
    </xdr:to>
    <xdr:graphicFrame macro="">
      <xdr:nvGraphicFramePr>
        <xdr:cNvPr id="3" name="Chart 2">
          <a:extLst>
            <a:ext uri="{FF2B5EF4-FFF2-40B4-BE49-F238E27FC236}">
              <a16:creationId xmlns:a16="http://schemas.microsoft.com/office/drawing/2014/main" id="{BEC1842C-14C4-459E-9FBA-D4C356184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590551</xdr:colOff>
      <xdr:row>21</xdr:row>
      <xdr:rowOff>116416</xdr:rowOff>
    </xdr:from>
    <xdr:to>
      <xdr:col>14</xdr:col>
      <xdr:colOff>590551</xdr:colOff>
      <xdr:row>29</xdr:row>
      <xdr:rowOff>137584</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2CD6D7F4-64A9-48AB-B6EB-2DE2C3B0FA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76951" y="4126441"/>
              <a:ext cx="3048000" cy="154516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28575</xdr:colOff>
      <xdr:row>21</xdr:row>
      <xdr:rowOff>116417</xdr:rowOff>
    </xdr:from>
    <xdr:to>
      <xdr:col>5</xdr:col>
      <xdr:colOff>600074</xdr:colOff>
      <xdr:row>29</xdr:row>
      <xdr:rowOff>137585</xdr:rowOff>
    </xdr:to>
    <xdr:graphicFrame macro="">
      <xdr:nvGraphicFramePr>
        <xdr:cNvPr id="5" name="Chart 4">
          <a:extLst>
            <a:ext uri="{FF2B5EF4-FFF2-40B4-BE49-F238E27FC236}">
              <a16:creationId xmlns:a16="http://schemas.microsoft.com/office/drawing/2014/main" id="{9EEF335B-CC80-4F92-A23E-95EEC921B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66675</xdr:colOff>
      <xdr:row>11</xdr:row>
      <xdr:rowOff>189442</xdr:rowOff>
    </xdr:from>
    <xdr:to>
      <xdr:col>9</xdr:col>
      <xdr:colOff>504825</xdr:colOff>
      <xdr:row>21</xdr:row>
      <xdr:rowOff>47625</xdr:rowOff>
    </xdr:to>
    <xdr:graphicFrame macro="">
      <xdr:nvGraphicFramePr>
        <xdr:cNvPr id="6" name="Chart 5">
          <a:extLst>
            <a:ext uri="{FF2B5EF4-FFF2-40B4-BE49-F238E27FC236}">
              <a16:creationId xmlns:a16="http://schemas.microsoft.com/office/drawing/2014/main" id="{912FEB0B-0899-46EE-BFA4-94917FFB8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63500</xdr:colOff>
      <xdr:row>12</xdr:row>
      <xdr:rowOff>0</xdr:rowOff>
    </xdr:from>
    <xdr:to>
      <xdr:col>6</xdr:col>
      <xdr:colOff>0</xdr:colOff>
      <xdr:row>21</xdr:row>
      <xdr:rowOff>57149</xdr:rowOff>
    </xdr:to>
    <xdr:graphicFrame macro="">
      <xdr:nvGraphicFramePr>
        <xdr:cNvPr id="7" name="Chart 6">
          <a:extLst>
            <a:ext uri="{FF2B5EF4-FFF2-40B4-BE49-F238E27FC236}">
              <a16:creationId xmlns:a16="http://schemas.microsoft.com/office/drawing/2014/main" id="{DD8D0409-F258-4496-8894-95D4A805D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317500</xdr:colOff>
      <xdr:row>6</xdr:row>
      <xdr:rowOff>84667</xdr:rowOff>
    </xdr:from>
    <xdr:to>
      <xdr:col>6</xdr:col>
      <xdr:colOff>444498</xdr:colOff>
      <xdr:row>11</xdr:row>
      <xdr:rowOff>113241</xdr:rowOff>
    </xdr:to>
    <xdr:graphicFrame macro="">
      <xdr:nvGraphicFramePr>
        <xdr:cNvPr id="8" name="Chart 7">
          <a:extLst>
            <a:ext uri="{FF2B5EF4-FFF2-40B4-BE49-F238E27FC236}">
              <a16:creationId xmlns:a16="http://schemas.microsoft.com/office/drawing/2014/main" id="{96821A62-1404-44D5-BC08-C0ADA9941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476249</xdr:colOff>
      <xdr:row>6</xdr:row>
      <xdr:rowOff>84667</xdr:rowOff>
    </xdr:from>
    <xdr:to>
      <xdr:col>10</xdr:col>
      <xdr:colOff>433917</xdr:colOff>
      <xdr:row>11</xdr:row>
      <xdr:rowOff>114299</xdr:rowOff>
    </xdr:to>
    <xdr:graphicFrame macro="">
      <xdr:nvGraphicFramePr>
        <xdr:cNvPr id="9" name="Chart 8">
          <a:extLst>
            <a:ext uri="{FF2B5EF4-FFF2-40B4-BE49-F238E27FC236}">
              <a16:creationId xmlns:a16="http://schemas.microsoft.com/office/drawing/2014/main" id="{F7E82E78-1D80-4FBD-A402-69DF99093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476249</xdr:colOff>
      <xdr:row>6</xdr:row>
      <xdr:rowOff>74084</xdr:rowOff>
    </xdr:from>
    <xdr:to>
      <xdr:col>14</xdr:col>
      <xdr:colOff>600074</xdr:colOff>
      <xdr:row>11</xdr:row>
      <xdr:rowOff>114301</xdr:rowOff>
    </xdr:to>
    <xdr:graphicFrame macro="">
      <xdr:nvGraphicFramePr>
        <xdr:cNvPr id="10" name="Chart 9">
          <a:extLst>
            <a:ext uri="{FF2B5EF4-FFF2-40B4-BE49-F238E27FC236}">
              <a16:creationId xmlns:a16="http://schemas.microsoft.com/office/drawing/2014/main" id="{B8EDFC4A-6ABB-4079-AAC5-CA3461A51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60325</xdr:colOff>
      <xdr:row>21</xdr:row>
      <xdr:rowOff>124884</xdr:rowOff>
    </xdr:from>
    <xdr:to>
      <xdr:col>9</xdr:col>
      <xdr:colOff>521759</xdr:colOff>
      <xdr:row>29</xdr:row>
      <xdr:rowOff>146050</xdr:rowOff>
    </xdr:to>
    <xdr:graphicFrame macro="">
      <xdr:nvGraphicFramePr>
        <xdr:cNvPr id="15" name="Chart 14">
          <a:extLst>
            <a:ext uri="{FF2B5EF4-FFF2-40B4-BE49-F238E27FC236}">
              <a16:creationId xmlns:a16="http://schemas.microsoft.com/office/drawing/2014/main" id="{95BDD75F-D1D0-4FBF-B9C6-1ED2823E9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17</xdr:col>
      <xdr:colOff>321733</xdr:colOff>
      <xdr:row>0</xdr:row>
      <xdr:rowOff>19050</xdr:rowOff>
    </xdr:from>
    <xdr:to>
      <xdr:col>19</xdr:col>
      <xdr:colOff>572558</xdr:colOff>
      <xdr:row>6</xdr:row>
      <xdr:rowOff>10584</xdr:rowOff>
    </xdr:to>
    <mc:AlternateContent xmlns:mc="http://schemas.openxmlformats.org/markup-compatibility/2006" xmlns:a14="http://schemas.microsoft.com/office/drawing/2010/main">
      <mc:Choice Requires="a14">
        <xdr:graphicFrame macro="">
          <xdr:nvGraphicFramePr>
            <xdr:cNvPr id="21" name="product_group">
              <a:extLst>
                <a:ext uri="{FF2B5EF4-FFF2-40B4-BE49-F238E27FC236}">
                  <a16:creationId xmlns:a16="http://schemas.microsoft.com/office/drawing/2014/main" id="{321370C7-0327-491D-A670-23224A0B30D2}"/>
                </a:ext>
              </a:extLst>
            </xdr:cNvPr>
            <xdr:cNvGraphicFramePr/>
          </xdr:nvGraphicFramePr>
          <xdr:xfrm>
            <a:off x="0" y="0"/>
            <a:ext cx="0" cy="0"/>
          </xdr:xfrm>
          <a:graphic>
            <a:graphicData uri="http://schemas.microsoft.com/office/drawing/2010/slicer">
              <sle:slicer xmlns:sle="http://schemas.microsoft.com/office/drawing/2010/slicer" name="product_group"/>
            </a:graphicData>
          </a:graphic>
        </xdr:graphicFrame>
      </mc:Choice>
      <mc:Fallback xmlns="">
        <xdr:sp macro="" textlink="">
          <xdr:nvSpPr>
            <xdr:cNvPr id="0" name=""/>
            <xdr:cNvSpPr>
              <a:spLocks noTextEdit="1"/>
            </xdr:cNvSpPr>
          </xdr:nvSpPr>
          <xdr:spPr>
            <a:xfrm>
              <a:off x="10756900" y="19050"/>
              <a:ext cx="1478491" cy="1145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315383</xdr:colOff>
      <xdr:row>6</xdr:row>
      <xdr:rowOff>52917</xdr:rowOff>
    </xdr:from>
    <xdr:to>
      <xdr:col>19</xdr:col>
      <xdr:colOff>572558</xdr:colOff>
      <xdr:row>18</xdr:row>
      <xdr:rowOff>63500</xdr:rowOff>
    </xdr:to>
    <mc:AlternateContent xmlns:mc="http://schemas.openxmlformats.org/markup-compatibility/2006" xmlns:a14="http://schemas.microsoft.com/office/drawing/2010/main">
      <mc:Choice Requires="a14">
        <xdr:graphicFrame macro="">
          <xdr:nvGraphicFramePr>
            <xdr:cNvPr id="22" name="Employee Name">
              <a:extLst>
                <a:ext uri="{FF2B5EF4-FFF2-40B4-BE49-F238E27FC236}">
                  <a16:creationId xmlns:a16="http://schemas.microsoft.com/office/drawing/2014/main" id="{F6630761-6774-43F2-A357-D132AA947756}"/>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10750550" y="1206500"/>
              <a:ext cx="1484841" cy="2296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68792</xdr:colOff>
      <xdr:row>0</xdr:row>
      <xdr:rowOff>0</xdr:rowOff>
    </xdr:from>
    <xdr:to>
      <xdr:col>17</xdr:col>
      <xdr:colOff>287867</xdr:colOff>
      <xdr:row>6</xdr:row>
      <xdr:rowOff>31750</xdr:rowOff>
    </xdr:to>
    <mc:AlternateContent xmlns:mc="http://schemas.openxmlformats.org/markup-compatibility/2006" xmlns:a14="http://schemas.microsoft.com/office/drawing/2010/main">
      <mc:Choice Requires="a14">
        <xdr:graphicFrame macro="">
          <xdr:nvGraphicFramePr>
            <xdr:cNvPr id="23" name="income_class">
              <a:extLst>
                <a:ext uri="{FF2B5EF4-FFF2-40B4-BE49-F238E27FC236}">
                  <a16:creationId xmlns:a16="http://schemas.microsoft.com/office/drawing/2014/main" id="{B66E27EC-A6E0-4682-AF37-50C93E1F0AED}"/>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9276292" y="34923"/>
              <a:ext cx="1446742" cy="1139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71967</xdr:colOff>
      <xdr:row>13</xdr:row>
      <xdr:rowOff>74084</xdr:rowOff>
    </xdr:from>
    <xdr:to>
      <xdr:col>17</xdr:col>
      <xdr:colOff>267758</xdr:colOff>
      <xdr:row>18</xdr:row>
      <xdr:rowOff>67732</xdr:rowOff>
    </xdr:to>
    <mc:AlternateContent xmlns:mc="http://schemas.openxmlformats.org/markup-compatibility/2006" xmlns:a14="http://schemas.microsoft.com/office/drawing/2010/main">
      <mc:Choice Requires="a14">
        <xdr:graphicFrame macro="">
          <xdr:nvGraphicFramePr>
            <xdr:cNvPr id="24" name="Year">
              <a:extLst>
                <a:ext uri="{FF2B5EF4-FFF2-40B4-BE49-F238E27FC236}">
                  <a16:creationId xmlns:a16="http://schemas.microsoft.com/office/drawing/2014/main" id="{3B236AFC-7D18-4CBB-B21F-9735B1CB679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279467" y="2469091"/>
              <a:ext cx="1423458" cy="1038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52917</xdr:colOff>
      <xdr:row>6</xdr:row>
      <xdr:rowOff>21167</xdr:rowOff>
    </xdr:from>
    <xdr:to>
      <xdr:col>2</xdr:col>
      <xdr:colOff>275166</xdr:colOff>
      <xdr:row>11</xdr:row>
      <xdr:rowOff>105834</xdr:rowOff>
    </xdr:to>
    <xdr:sp macro="" textlink="'Pivot Table'!L12">
      <xdr:nvSpPr>
        <xdr:cNvPr id="25" name="Rectangle: Rounded Corners 24">
          <a:extLst>
            <a:ext uri="{FF2B5EF4-FFF2-40B4-BE49-F238E27FC236}">
              <a16:creationId xmlns:a16="http://schemas.microsoft.com/office/drawing/2014/main" id="{0E77D694-0AE1-7F1F-74B7-B05AF850CB10}"/>
            </a:ext>
          </a:extLst>
        </xdr:cNvPr>
        <xdr:cNvSpPr/>
      </xdr:nvSpPr>
      <xdr:spPr>
        <a:xfrm>
          <a:off x="52917" y="1174750"/>
          <a:ext cx="1449916" cy="1037167"/>
        </a:xfrm>
        <a:prstGeom prst="roundRect">
          <a:avLst/>
        </a:prstGeom>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b"/>
        <a:lstStyle/>
        <a:p>
          <a:pPr algn="ctr"/>
          <a:fld id="{D504D13A-8DE3-4338-A1C4-88AE7F8972C6}" type="TxLink">
            <a:rPr lang="en-US" sz="2000" b="1" i="0" u="none" strike="noStrike">
              <a:solidFill>
                <a:srgbClr val="C00000"/>
              </a:solidFill>
              <a:latin typeface="Calibri"/>
              <a:cs typeface="Calibri"/>
            </a:rPr>
            <a:pPr algn="ctr"/>
            <a:t>44</a:t>
          </a:fld>
          <a:endParaRPr lang="en-US" sz="2000" b="1">
            <a:solidFill>
              <a:srgbClr val="C00000"/>
            </a:solidFill>
          </a:endParaRPr>
        </a:p>
      </xdr:txBody>
    </xdr:sp>
    <xdr:clientData/>
  </xdr:twoCellAnchor>
  <xdr:twoCellAnchor>
    <xdr:from>
      <xdr:col>0</xdr:col>
      <xdr:colOff>84667</xdr:colOff>
      <xdr:row>6</xdr:row>
      <xdr:rowOff>148168</xdr:rowOff>
    </xdr:from>
    <xdr:to>
      <xdr:col>2</xdr:col>
      <xdr:colOff>201084</xdr:colOff>
      <xdr:row>9</xdr:row>
      <xdr:rowOff>2</xdr:rowOff>
    </xdr:to>
    <xdr:sp macro="" textlink="">
      <xdr:nvSpPr>
        <xdr:cNvPr id="26" name="TextBox 25">
          <a:extLst>
            <a:ext uri="{FF2B5EF4-FFF2-40B4-BE49-F238E27FC236}">
              <a16:creationId xmlns:a16="http://schemas.microsoft.com/office/drawing/2014/main" id="{307408F4-50A4-B4E9-399D-38C094F9B7BF}"/>
            </a:ext>
          </a:extLst>
        </xdr:cNvPr>
        <xdr:cNvSpPr txBox="1"/>
      </xdr:nvSpPr>
      <xdr:spPr>
        <a:xfrm>
          <a:off x="84667" y="1301751"/>
          <a:ext cx="1344084" cy="42333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bg2">
                  <a:lumMod val="50000"/>
                </a:schemeClr>
              </a:solidFill>
              <a:effectLst/>
              <a:latin typeface="+mn-lt"/>
              <a:ea typeface="+mn-ea"/>
              <a:cs typeface="+mn-cs"/>
            </a:rPr>
            <a:t>Total Open</a:t>
          </a:r>
          <a:r>
            <a:rPr lang="en-US" sz="1000" b="1" baseline="0">
              <a:solidFill>
                <a:schemeClr val="bg2">
                  <a:lumMod val="50000"/>
                </a:schemeClr>
              </a:solidFill>
              <a:effectLst/>
              <a:latin typeface="+mn-lt"/>
              <a:ea typeface="+mn-ea"/>
              <a:cs typeface="+mn-cs"/>
            </a:rPr>
            <a:t> </a:t>
          </a:r>
          <a:r>
            <a:rPr lang="en-US" sz="1000" b="1">
              <a:solidFill>
                <a:schemeClr val="bg2">
                  <a:lumMod val="50000"/>
                </a:schemeClr>
              </a:solidFill>
              <a:effectLst/>
              <a:latin typeface="+mn-lt"/>
              <a:ea typeface="+mn-ea"/>
              <a:cs typeface="+mn-cs"/>
            </a:rPr>
            <a:t>Opportunities</a:t>
          </a:r>
          <a:endParaRPr lang="en-US" sz="1000" b="1">
            <a:solidFill>
              <a:schemeClr val="bg2">
                <a:lumMod val="50000"/>
              </a:schemeClr>
            </a:solidFill>
            <a:effectLst/>
          </a:endParaRPr>
        </a:p>
        <a:p>
          <a:endParaRPr lang="en-US" sz="1100" b="1">
            <a:solidFill>
              <a:srgbClr val="4B4B4B"/>
            </a:solidFill>
          </a:endParaRPr>
        </a:p>
      </xdr:txBody>
    </xdr:sp>
    <xdr:clientData/>
  </xdr:twoCellAnchor>
  <xdr:twoCellAnchor>
    <xdr:from>
      <xdr:col>0</xdr:col>
      <xdr:colOff>52917</xdr:colOff>
      <xdr:row>2</xdr:row>
      <xdr:rowOff>28575</xdr:rowOff>
    </xdr:from>
    <xdr:to>
      <xdr:col>2</xdr:col>
      <xdr:colOff>275166</xdr:colOff>
      <xdr:row>5</xdr:row>
      <xdr:rowOff>158750</xdr:rowOff>
    </xdr:to>
    <xdr:sp macro="" textlink="'Pivot Table'!M7">
      <xdr:nvSpPr>
        <xdr:cNvPr id="28" name="Rectangle: Rounded Corners 27">
          <a:extLst>
            <a:ext uri="{FF2B5EF4-FFF2-40B4-BE49-F238E27FC236}">
              <a16:creationId xmlns:a16="http://schemas.microsoft.com/office/drawing/2014/main" id="{E07051DB-1ECF-8B36-1384-105D9280C680}"/>
            </a:ext>
          </a:extLst>
        </xdr:cNvPr>
        <xdr:cNvSpPr/>
      </xdr:nvSpPr>
      <xdr:spPr>
        <a:xfrm>
          <a:off x="52917" y="420158"/>
          <a:ext cx="1449916" cy="701675"/>
        </a:xfrm>
        <a:prstGeom prst="roundRect">
          <a:avLst/>
        </a:prstGeom>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b"/>
        <a:lstStyle/>
        <a:p>
          <a:pPr algn="ctr"/>
          <a:fld id="{DFAC9CA2-8595-4A71-9293-230F7D9719B5}" type="TxLink">
            <a:rPr lang="en-US" sz="2000" b="1" i="0" u="none" strike="noStrike">
              <a:solidFill>
                <a:srgbClr val="C00000"/>
              </a:solidFill>
              <a:latin typeface="Calibri"/>
              <a:cs typeface="Calibri"/>
            </a:rPr>
            <a:pPr algn="ctr"/>
            <a:t>49</a:t>
          </a:fld>
          <a:endParaRPr lang="en-US" sz="2000" b="1">
            <a:solidFill>
              <a:srgbClr val="C00000"/>
            </a:solidFill>
          </a:endParaRPr>
        </a:p>
      </xdr:txBody>
    </xdr:sp>
    <xdr:clientData/>
  </xdr:twoCellAnchor>
  <xdr:twoCellAnchor>
    <xdr:from>
      <xdr:col>2</xdr:col>
      <xdr:colOff>306917</xdr:colOff>
      <xdr:row>2</xdr:row>
      <xdr:rowOff>31751</xdr:rowOff>
    </xdr:from>
    <xdr:to>
      <xdr:col>4</xdr:col>
      <xdr:colOff>412751</xdr:colOff>
      <xdr:row>6</xdr:row>
      <xdr:rowOff>1</xdr:rowOff>
    </xdr:to>
    <xdr:sp macro="" textlink="'Pivot Table'!J22">
      <xdr:nvSpPr>
        <xdr:cNvPr id="29" name="Rectangle: Rounded Corners 28">
          <a:extLst>
            <a:ext uri="{FF2B5EF4-FFF2-40B4-BE49-F238E27FC236}">
              <a16:creationId xmlns:a16="http://schemas.microsoft.com/office/drawing/2014/main" id="{2641751A-6808-34FB-5FD6-BB1A4B2448E0}"/>
            </a:ext>
          </a:extLst>
        </xdr:cNvPr>
        <xdr:cNvSpPr/>
      </xdr:nvSpPr>
      <xdr:spPr>
        <a:xfrm>
          <a:off x="1534584" y="423334"/>
          <a:ext cx="1333500" cy="730250"/>
        </a:xfrm>
        <a:prstGeom prst="roundRect">
          <a:avLst/>
        </a:prstGeom>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b"/>
        <a:lstStyle/>
        <a:p>
          <a:pPr algn="ctr"/>
          <a:fld id="{FCE93AA8-D572-49C7-9AD8-2785EFC95766}" type="TxLink">
            <a:rPr lang="en-US" sz="1800" b="1" i="0" u="none" strike="noStrike">
              <a:solidFill>
                <a:srgbClr val="C00000"/>
              </a:solidFill>
              <a:latin typeface="Calibri"/>
              <a:cs typeface="Calibri"/>
            </a:rPr>
            <a:pPr algn="ctr"/>
            <a:t>59.08%</a:t>
          </a:fld>
          <a:endParaRPr lang="en-US" sz="1800" b="1">
            <a:solidFill>
              <a:srgbClr val="C00000"/>
            </a:solidFill>
          </a:endParaRPr>
        </a:p>
      </xdr:txBody>
    </xdr:sp>
    <xdr:clientData/>
  </xdr:twoCellAnchor>
  <xdr:twoCellAnchor>
    <xdr:from>
      <xdr:col>4</xdr:col>
      <xdr:colOff>433917</xdr:colOff>
      <xdr:row>2</xdr:row>
      <xdr:rowOff>31751</xdr:rowOff>
    </xdr:from>
    <xdr:to>
      <xdr:col>6</xdr:col>
      <xdr:colOff>444500</xdr:colOff>
      <xdr:row>6</xdr:row>
      <xdr:rowOff>1</xdr:rowOff>
    </xdr:to>
    <xdr:sp macro="" textlink="'Pivot Table'!K22">
      <xdr:nvSpPr>
        <xdr:cNvPr id="30" name="Rectangle: Rounded Corners 29">
          <a:extLst>
            <a:ext uri="{FF2B5EF4-FFF2-40B4-BE49-F238E27FC236}">
              <a16:creationId xmlns:a16="http://schemas.microsoft.com/office/drawing/2014/main" id="{548E652D-996D-60B0-AAB5-C4F7F784A115}"/>
            </a:ext>
          </a:extLst>
        </xdr:cNvPr>
        <xdr:cNvSpPr/>
      </xdr:nvSpPr>
      <xdr:spPr>
        <a:xfrm>
          <a:off x="2889250" y="423334"/>
          <a:ext cx="1238250" cy="730250"/>
        </a:xfrm>
        <a:prstGeom prst="roundRect">
          <a:avLst/>
        </a:prstGeom>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b"/>
        <a:lstStyle/>
        <a:p>
          <a:pPr algn="ctr"/>
          <a:fld id="{DF4C6C33-5D7D-4DC9-A6AD-3CD43FAB9512}" type="TxLink">
            <a:rPr lang="en-US" sz="1800" b="1" i="0" u="none" strike="noStrike">
              <a:solidFill>
                <a:srgbClr val="C00000"/>
              </a:solidFill>
              <a:latin typeface="Calibri"/>
              <a:cs typeface="Calibri"/>
            </a:rPr>
            <a:pPr algn="ctr"/>
            <a:t>15.14%</a:t>
          </a:fld>
          <a:endParaRPr lang="en-US" sz="1800" b="1">
            <a:solidFill>
              <a:srgbClr val="C00000"/>
            </a:solidFill>
          </a:endParaRPr>
        </a:p>
      </xdr:txBody>
    </xdr:sp>
    <xdr:clientData/>
  </xdr:twoCellAnchor>
  <xdr:twoCellAnchor>
    <xdr:from>
      <xdr:col>6</xdr:col>
      <xdr:colOff>465668</xdr:colOff>
      <xdr:row>2</xdr:row>
      <xdr:rowOff>42335</xdr:rowOff>
    </xdr:from>
    <xdr:to>
      <xdr:col>8</xdr:col>
      <xdr:colOff>412751</xdr:colOff>
      <xdr:row>6</xdr:row>
      <xdr:rowOff>1</xdr:rowOff>
    </xdr:to>
    <xdr:sp macro="" textlink="'Pivot Table'!J31">
      <xdr:nvSpPr>
        <xdr:cNvPr id="31" name="Rectangle: Rounded Corners 30">
          <a:extLst>
            <a:ext uri="{FF2B5EF4-FFF2-40B4-BE49-F238E27FC236}">
              <a16:creationId xmlns:a16="http://schemas.microsoft.com/office/drawing/2014/main" id="{1FD5DEA9-F2D9-4E3F-70A5-57FDB6EEFF36}"/>
            </a:ext>
          </a:extLst>
        </xdr:cNvPr>
        <xdr:cNvSpPr/>
      </xdr:nvSpPr>
      <xdr:spPr>
        <a:xfrm>
          <a:off x="4148668" y="433918"/>
          <a:ext cx="1174750" cy="719666"/>
        </a:xfrm>
        <a:prstGeom prst="roundRect">
          <a:avLst/>
        </a:prstGeom>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b"/>
        <a:lstStyle/>
        <a:p>
          <a:pPr algn="ctr"/>
          <a:fld id="{239A8AC3-1282-40DA-85E4-3A6EE30C0363}" type="TxLink">
            <a:rPr lang="en-US" sz="1800" b="1" i="0" u="none" strike="noStrike">
              <a:solidFill>
                <a:srgbClr val="C00000"/>
              </a:solidFill>
              <a:latin typeface="Calibri"/>
              <a:cs typeface="Calibri"/>
            </a:rPr>
            <a:pPr algn="ctr"/>
            <a:t>17.95%</a:t>
          </a:fld>
          <a:endParaRPr lang="en-US" sz="1800" b="1">
            <a:solidFill>
              <a:srgbClr val="C00000"/>
            </a:solidFill>
          </a:endParaRPr>
        </a:p>
      </xdr:txBody>
    </xdr:sp>
    <xdr:clientData/>
  </xdr:twoCellAnchor>
  <xdr:twoCellAnchor>
    <xdr:from>
      <xdr:col>8</xdr:col>
      <xdr:colOff>433916</xdr:colOff>
      <xdr:row>2</xdr:row>
      <xdr:rowOff>42334</xdr:rowOff>
    </xdr:from>
    <xdr:to>
      <xdr:col>10</xdr:col>
      <xdr:colOff>423333</xdr:colOff>
      <xdr:row>6</xdr:row>
      <xdr:rowOff>10586</xdr:rowOff>
    </xdr:to>
    <xdr:sp macro="" textlink="'Pivot Table'!K31">
      <xdr:nvSpPr>
        <xdr:cNvPr id="32" name="Rectangle: Rounded Corners 31">
          <a:extLst>
            <a:ext uri="{FF2B5EF4-FFF2-40B4-BE49-F238E27FC236}">
              <a16:creationId xmlns:a16="http://schemas.microsoft.com/office/drawing/2014/main" id="{21045665-F14F-5CC7-9087-0EF2C83C6B5F}"/>
            </a:ext>
          </a:extLst>
        </xdr:cNvPr>
        <xdr:cNvSpPr/>
      </xdr:nvSpPr>
      <xdr:spPr>
        <a:xfrm>
          <a:off x="5344583" y="433917"/>
          <a:ext cx="1217083" cy="730252"/>
        </a:xfrm>
        <a:prstGeom prst="roundRect">
          <a:avLst/>
        </a:prstGeom>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b"/>
        <a:lstStyle/>
        <a:p>
          <a:pPr algn="ctr"/>
          <a:fld id="{703BC179-7750-44A6-A142-03943D3E590A}" type="TxLink">
            <a:rPr lang="en-US" sz="1800" b="1" i="0" u="none" strike="noStrike">
              <a:solidFill>
                <a:srgbClr val="C00000"/>
              </a:solidFill>
              <a:latin typeface="Calibri"/>
              <a:cs typeface="Calibri"/>
            </a:rPr>
            <a:pPr algn="ctr"/>
            <a:t>4.21%</a:t>
          </a:fld>
          <a:endParaRPr lang="en-US" sz="1800" b="1">
            <a:solidFill>
              <a:srgbClr val="C00000"/>
            </a:solidFill>
          </a:endParaRPr>
        </a:p>
      </xdr:txBody>
    </xdr:sp>
    <xdr:clientData/>
  </xdr:twoCellAnchor>
  <xdr:twoCellAnchor>
    <xdr:from>
      <xdr:col>10</xdr:col>
      <xdr:colOff>444499</xdr:colOff>
      <xdr:row>2</xdr:row>
      <xdr:rowOff>42334</xdr:rowOff>
    </xdr:from>
    <xdr:to>
      <xdr:col>12</xdr:col>
      <xdr:colOff>542924</xdr:colOff>
      <xdr:row>6</xdr:row>
      <xdr:rowOff>0</xdr:rowOff>
    </xdr:to>
    <xdr:sp macro="" textlink="'Pivot Table'!J40">
      <xdr:nvSpPr>
        <xdr:cNvPr id="33" name="Rectangle: Rounded Corners 32">
          <a:extLst>
            <a:ext uri="{FF2B5EF4-FFF2-40B4-BE49-F238E27FC236}">
              <a16:creationId xmlns:a16="http://schemas.microsoft.com/office/drawing/2014/main" id="{AABBACCA-77F5-3B41-8650-32C436D146A3}"/>
            </a:ext>
          </a:extLst>
        </xdr:cNvPr>
        <xdr:cNvSpPr/>
      </xdr:nvSpPr>
      <xdr:spPr>
        <a:xfrm>
          <a:off x="6540499" y="432859"/>
          <a:ext cx="1317625" cy="719666"/>
        </a:xfrm>
        <a:prstGeom prst="roundRect">
          <a:avLst/>
        </a:prstGeom>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b"/>
        <a:lstStyle/>
        <a:p>
          <a:pPr algn="ctr"/>
          <a:fld id="{780C7D63-44D9-4D2F-A5B5-CBA31EC7C347}" type="TxLink">
            <a:rPr lang="en-US" sz="1800" b="1" i="0" u="none" strike="noStrike">
              <a:solidFill>
                <a:srgbClr val="C00000"/>
              </a:solidFill>
              <a:latin typeface="Calibri"/>
              <a:cs typeface="Calibri"/>
            </a:rPr>
            <a:pPr algn="ctr"/>
            <a:t>150.11%</a:t>
          </a:fld>
          <a:endParaRPr lang="en-US" sz="1800" b="1">
            <a:solidFill>
              <a:srgbClr val="C00000"/>
            </a:solidFill>
          </a:endParaRPr>
        </a:p>
      </xdr:txBody>
    </xdr:sp>
    <xdr:clientData/>
  </xdr:twoCellAnchor>
  <xdr:twoCellAnchor>
    <xdr:from>
      <xdr:col>12</xdr:col>
      <xdr:colOff>581025</xdr:colOff>
      <xdr:row>2</xdr:row>
      <xdr:rowOff>42333</xdr:rowOff>
    </xdr:from>
    <xdr:to>
      <xdr:col>14</xdr:col>
      <xdr:colOff>600075</xdr:colOff>
      <xdr:row>6</xdr:row>
      <xdr:rowOff>0</xdr:rowOff>
    </xdr:to>
    <xdr:sp macro="" textlink="'Pivot Table'!K40">
      <xdr:nvSpPr>
        <xdr:cNvPr id="34" name="Rectangle: Rounded Corners 33">
          <a:extLst>
            <a:ext uri="{FF2B5EF4-FFF2-40B4-BE49-F238E27FC236}">
              <a16:creationId xmlns:a16="http://schemas.microsoft.com/office/drawing/2014/main" id="{366D5DA5-3CF3-99E1-BCA7-48D9B0B9BA3C}"/>
            </a:ext>
          </a:extLst>
        </xdr:cNvPr>
        <xdr:cNvSpPr/>
      </xdr:nvSpPr>
      <xdr:spPr>
        <a:xfrm>
          <a:off x="7896225" y="432858"/>
          <a:ext cx="1238250" cy="719667"/>
        </a:xfrm>
        <a:prstGeom prst="roundRect">
          <a:avLst/>
        </a:prstGeom>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b"/>
        <a:lstStyle/>
        <a:p>
          <a:pPr algn="ctr"/>
          <a:fld id="{42C60787-0810-471B-9856-F39BA8162B12}" type="TxLink">
            <a:rPr lang="en-US" sz="1800" b="1" i="0" u="none" strike="noStrike">
              <a:solidFill>
                <a:srgbClr val="C00000"/>
              </a:solidFill>
              <a:latin typeface="Calibri"/>
              <a:cs typeface="Calibri"/>
            </a:rPr>
            <a:pPr algn="ctr"/>
            <a:t>68.14%</a:t>
          </a:fld>
          <a:endParaRPr lang="en-US" sz="1800" b="1">
            <a:solidFill>
              <a:srgbClr val="C00000"/>
            </a:solidFill>
          </a:endParaRPr>
        </a:p>
      </xdr:txBody>
    </xdr:sp>
    <xdr:clientData/>
  </xdr:twoCellAnchor>
  <xdr:twoCellAnchor editAs="oneCell">
    <xdr:from>
      <xdr:col>15</xdr:col>
      <xdr:colOff>57150</xdr:colOff>
      <xdr:row>6</xdr:row>
      <xdr:rowOff>63500</xdr:rowOff>
    </xdr:from>
    <xdr:to>
      <xdr:col>17</xdr:col>
      <xdr:colOff>266700</xdr:colOff>
      <xdr:row>13</xdr:row>
      <xdr:rowOff>31750</xdr:rowOff>
    </xdr:to>
    <mc:AlternateContent xmlns:mc="http://schemas.openxmlformats.org/markup-compatibility/2006" xmlns:a14="http://schemas.microsoft.com/office/drawing/2010/main">
      <mc:Choice Requires="a14">
        <xdr:graphicFrame macro="">
          <xdr:nvGraphicFramePr>
            <xdr:cNvPr id="35" name="stage">
              <a:extLst>
                <a:ext uri="{FF2B5EF4-FFF2-40B4-BE49-F238E27FC236}">
                  <a16:creationId xmlns:a16="http://schemas.microsoft.com/office/drawing/2014/main" id="{111686D2-C356-48BA-8864-11ADDBEBCD6D}"/>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9264650" y="1205441"/>
              <a:ext cx="1437217"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63501</xdr:colOff>
      <xdr:row>2</xdr:row>
      <xdr:rowOff>116418</xdr:rowOff>
    </xdr:from>
    <xdr:ext cx="1407583" cy="254000"/>
    <xdr:sp macro="" textlink="">
      <xdr:nvSpPr>
        <xdr:cNvPr id="36" name="TextBox 35">
          <a:extLst>
            <a:ext uri="{FF2B5EF4-FFF2-40B4-BE49-F238E27FC236}">
              <a16:creationId xmlns:a16="http://schemas.microsoft.com/office/drawing/2014/main" id="{2E8AF988-7BC9-53D9-1AE1-624611BAEDCA}"/>
            </a:ext>
          </a:extLst>
        </xdr:cNvPr>
        <xdr:cNvSpPr txBox="1"/>
      </xdr:nvSpPr>
      <xdr:spPr>
        <a:xfrm>
          <a:off x="63501" y="508001"/>
          <a:ext cx="1407583"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bg2">
                  <a:lumMod val="50000"/>
                </a:schemeClr>
              </a:solidFill>
              <a:effectLst/>
              <a:latin typeface="+mn-lt"/>
              <a:ea typeface="+mn-ea"/>
              <a:cs typeface="+mn-cs"/>
            </a:rPr>
            <a:t>Total</a:t>
          </a:r>
          <a:r>
            <a:rPr lang="en-US" sz="1000" b="1" baseline="0">
              <a:solidFill>
                <a:schemeClr val="bg2">
                  <a:lumMod val="50000"/>
                </a:schemeClr>
              </a:solidFill>
              <a:effectLst/>
              <a:latin typeface="+mn-lt"/>
              <a:ea typeface="+mn-ea"/>
              <a:cs typeface="+mn-cs"/>
            </a:rPr>
            <a:t> </a:t>
          </a:r>
          <a:r>
            <a:rPr lang="en-US" sz="1000" b="0" i="0" u="none" strike="noStrike" kern="1200" baseline="0">
              <a:solidFill>
                <a:schemeClr val="tx1"/>
              </a:solidFill>
              <a:latin typeface="+mn-lt"/>
              <a:ea typeface="+mn-ea"/>
              <a:cs typeface="+mn-cs"/>
            </a:rPr>
            <a:t>Opportunities</a:t>
          </a:r>
        </a:p>
        <a:p>
          <a:pPr algn="ctr"/>
          <a:endParaRPr lang="en-US" sz="1000"/>
        </a:p>
      </xdr:txBody>
    </xdr:sp>
    <xdr:clientData/>
  </xdr:oneCellAnchor>
  <xdr:oneCellAnchor>
    <xdr:from>
      <xdr:col>2</xdr:col>
      <xdr:colOff>370417</xdr:colOff>
      <xdr:row>2</xdr:row>
      <xdr:rowOff>74084</xdr:rowOff>
    </xdr:from>
    <xdr:ext cx="1227666" cy="402165"/>
    <xdr:sp macro="" textlink="">
      <xdr:nvSpPr>
        <xdr:cNvPr id="37" name="TextBox 36">
          <a:extLst>
            <a:ext uri="{FF2B5EF4-FFF2-40B4-BE49-F238E27FC236}">
              <a16:creationId xmlns:a16="http://schemas.microsoft.com/office/drawing/2014/main" id="{FF596EF6-A833-4333-C290-990916FF96A6}"/>
            </a:ext>
          </a:extLst>
        </xdr:cNvPr>
        <xdr:cNvSpPr txBox="1"/>
      </xdr:nvSpPr>
      <xdr:spPr>
        <a:xfrm>
          <a:off x="1598084" y="465667"/>
          <a:ext cx="1227666" cy="402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00" b="1">
              <a:solidFill>
                <a:schemeClr val="bg2">
                  <a:lumMod val="50000"/>
                </a:schemeClr>
              </a:solidFill>
            </a:rPr>
            <a:t>Cross Sell Plcd Achmt %</a:t>
          </a:r>
        </a:p>
      </xdr:txBody>
    </xdr:sp>
    <xdr:clientData/>
  </xdr:oneCellAnchor>
  <xdr:twoCellAnchor>
    <xdr:from>
      <xdr:col>4</xdr:col>
      <xdr:colOff>518585</xdr:colOff>
      <xdr:row>2</xdr:row>
      <xdr:rowOff>52917</xdr:rowOff>
    </xdr:from>
    <xdr:to>
      <xdr:col>6</xdr:col>
      <xdr:colOff>391584</xdr:colOff>
      <xdr:row>4</xdr:row>
      <xdr:rowOff>74084</xdr:rowOff>
    </xdr:to>
    <xdr:sp macro="" textlink="">
      <xdr:nvSpPr>
        <xdr:cNvPr id="39" name="TextBox 38">
          <a:extLst>
            <a:ext uri="{FF2B5EF4-FFF2-40B4-BE49-F238E27FC236}">
              <a16:creationId xmlns:a16="http://schemas.microsoft.com/office/drawing/2014/main" id="{08CD3CD2-0351-B00B-B340-7600BD077BEB}"/>
            </a:ext>
          </a:extLst>
        </xdr:cNvPr>
        <xdr:cNvSpPr txBox="1"/>
      </xdr:nvSpPr>
      <xdr:spPr>
        <a:xfrm>
          <a:off x="2973918" y="444500"/>
          <a:ext cx="1100666" cy="40216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bg2">
                  <a:lumMod val="50000"/>
                </a:schemeClr>
              </a:solidFill>
            </a:rPr>
            <a:t>Cross Sell Invoice Achmt %</a:t>
          </a:r>
        </a:p>
      </xdr:txBody>
    </xdr:sp>
    <xdr:clientData/>
  </xdr:twoCellAnchor>
  <xdr:twoCellAnchor>
    <xdr:from>
      <xdr:col>6</xdr:col>
      <xdr:colOff>539750</xdr:colOff>
      <xdr:row>2</xdr:row>
      <xdr:rowOff>63500</xdr:rowOff>
    </xdr:from>
    <xdr:to>
      <xdr:col>8</xdr:col>
      <xdr:colOff>306917</xdr:colOff>
      <xdr:row>4</xdr:row>
      <xdr:rowOff>95250</xdr:rowOff>
    </xdr:to>
    <xdr:sp macro="" textlink="">
      <xdr:nvSpPr>
        <xdr:cNvPr id="40" name="TextBox 39">
          <a:extLst>
            <a:ext uri="{FF2B5EF4-FFF2-40B4-BE49-F238E27FC236}">
              <a16:creationId xmlns:a16="http://schemas.microsoft.com/office/drawing/2014/main" id="{93AB9F5A-1C6C-2589-F30C-068B28221666}"/>
            </a:ext>
          </a:extLst>
        </xdr:cNvPr>
        <xdr:cNvSpPr txBox="1"/>
      </xdr:nvSpPr>
      <xdr:spPr>
        <a:xfrm>
          <a:off x="4222750" y="455083"/>
          <a:ext cx="994834" cy="4127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bg2">
                  <a:lumMod val="50000"/>
                </a:schemeClr>
              </a:solidFill>
            </a:rPr>
            <a:t>New Plcd Achmt %</a:t>
          </a:r>
        </a:p>
      </xdr:txBody>
    </xdr:sp>
    <xdr:clientData/>
  </xdr:twoCellAnchor>
  <xdr:twoCellAnchor>
    <xdr:from>
      <xdr:col>8</xdr:col>
      <xdr:colOff>486831</xdr:colOff>
      <xdr:row>2</xdr:row>
      <xdr:rowOff>52917</xdr:rowOff>
    </xdr:from>
    <xdr:to>
      <xdr:col>10</xdr:col>
      <xdr:colOff>359832</xdr:colOff>
      <xdr:row>4</xdr:row>
      <xdr:rowOff>84667</xdr:rowOff>
    </xdr:to>
    <xdr:sp macro="" textlink="">
      <xdr:nvSpPr>
        <xdr:cNvPr id="41" name="TextBox 40">
          <a:extLst>
            <a:ext uri="{FF2B5EF4-FFF2-40B4-BE49-F238E27FC236}">
              <a16:creationId xmlns:a16="http://schemas.microsoft.com/office/drawing/2014/main" id="{C1CADDEC-95B0-BBF0-DA10-25EE70DAB72E}"/>
            </a:ext>
          </a:extLst>
        </xdr:cNvPr>
        <xdr:cNvSpPr txBox="1"/>
      </xdr:nvSpPr>
      <xdr:spPr>
        <a:xfrm>
          <a:off x="5397498" y="444500"/>
          <a:ext cx="1100667" cy="4127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bg2">
                  <a:lumMod val="50000"/>
                </a:schemeClr>
              </a:solidFill>
            </a:rPr>
            <a:t>New Invoice Achmt %</a:t>
          </a:r>
        </a:p>
      </xdr:txBody>
    </xdr:sp>
    <xdr:clientData/>
  </xdr:twoCellAnchor>
  <xdr:twoCellAnchor>
    <xdr:from>
      <xdr:col>10</xdr:col>
      <xdr:colOff>508000</xdr:colOff>
      <xdr:row>2</xdr:row>
      <xdr:rowOff>47625</xdr:rowOff>
    </xdr:from>
    <xdr:to>
      <xdr:col>12</xdr:col>
      <xdr:colOff>485776</xdr:colOff>
      <xdr:row>4</xdr:row>
      <xdr:rowOff>148167</xdr:rowOff>
    </xdr:to>
    <xdr:sp macro="" textlink="">
      <xdr:nvSpPr>
        <xdr:cNvPr id="42" name="TextBox 41">
          <a:extLst>
            <a:ext uri="{FF2B5EF4-FFF2-40B4-BE49-F238E27FC236}">
              <a16:creationId xmlns:a16="http://schemas.microsoft.com/office/drawing/2014/main" id="{03B7B45F-7729-4B48-648E-5E3AF13E6651}"/>
            </a:ext>
          </a:extLst>
        </xdr:cNvPr>
        <xdr:cNvSpPr txBox="1"/>
      </xdr:nvSpPr>
      <xdr:spPr>
        <a:xfrm>
          <a:off x="6646333" y="439208"/>
          <a:ext cx="1205443" cy="48154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2">
                  <a:lumMod val="50000"/>
                </a:schemeClr>
              </a:solidFill>
            </a:rPr>
            <a:t>Renewal Plcd Achmt %</a:t>
          </a:r>
        </a:p>
      </xdr:txBody>
    </xdr:sp>
    <xdr:clientData/>
  </xdr:twoCellAnchor>
  <xdr:twoCellAnchor>
    <xdr:from>
      <xdr:col>13</xdr:col>
      <xdr:colOff>20108</xdr:colOff>
      <xdr:row>2</xdr:row>
      <xdr:rowOff>50798</xdr:rowOff>
    </xdr:from>
    <xdr:to>
      <xdr:col>14</xdr:col>
      <xdr:colOff>581025</xdr:colOff>
      <xdr:row>4</xdr:row>
      <xdr:rowOff>103717</xdr:rowOff>
    </xdr:to>
    <xdr:sp macro="" textlink="">
      <xdr:nvSpPr>
        <xdr:cNvPr id="43" name="TextBox 42">
          <a:extLst>
            <a:ext uri="{FF2B5EF4-FFF2-40B4-BE49-F238E27FC236}">
              <a16:creationId xmlns:a16="http://schemas.microsoft.com/office/drawing/2014/main" id="{3E37CC1A-8745-3FB1-C528-60864B80AF7F}"/>
            </a:ext>
          </a:extLst>
        </xdr:cNvPr>
        <xdr:cNvSpPr txBox="1"/>
      </xdr:nvSpPr>
      <xdr:spPr>
        <a:xfrm>
          <a:off x="7944908" y="441323"/>
          <a:ext cx="1170517" cy="43391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2">
                  <a:lumMod val="50000"/>
                </a:schemeClr>
              </a:solidFill>
            </a:rPr>
            <a:t>Renewal Invoice Achmt %</a:t>
          </a:r>
        </a:p>
      </xdr:txBody>
    </xdr:sp>
    <xdr:clientData/>
  </xdr:twoCellAnchor>
  <xdr:twoCellAnchor editAs="oneCell">
    <xdr:from>
      <xdr:col>4</xdr:col>
      <xdr:colOff>99484</xdr:colOff>
      <xdr:row>0</xdr:row>
      <xdr:rowOff>10583</xdr:rowOff>
    </xdr:from>
    <xdr:to>
      <xdr:col>4</xdr:col>
      <xdr:colOff>455084</xdr:colOff>
      <xdr:row>1</xdr:row>
      <xdr:rowOff>175683</xdr:rowOff>
    </xdr:to>
    <xdr:pic>
      <xdr:nvPicPr>
        <xdr:cNvPr id="12" name="Graphic 11" descr="Bank with solid fill">
          <a:extLst>
            <a:ext uri="{FF2B5EF4-FFF2-40B4-BE49-F238E27FC236}">
              <a16:creationId xmlns:a16="http://schemas.microsoft.com/office/drawing/2014/main" id="{B61EDCFC-6345-4867-3952-5726317F028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554817" y="10583"/>
          <a:ext cx="355600" cy="355600"/>
        </a:xfrm>
        <a:prstGeom prst="rect">
          <a:avLst/>
        </a:prstGeom>
      </xdr:spPr>
    </xdr:pic>
    <xdr:clientData/>
  </xdr:twoCellAnchor>
  <xdr:twoCellAnchor editAs="oneCell">
    <xdr:from>
      <xdr:col>10</xdr:col>
      <xdr:colOff>201084</xdr:colOff>
      <xdr:row>0</xdr:row>
      <xdr:rowOff>21166</xdr:rowOff>
    </xdr:from>
    <xdr:to>
      <xdr:col>10</xdr:col>
      <xdr:colOff>589981</xdr:colOff>
      <xdr:row>2</xdr:row>
      <xdr:rowOff>18480</xdr:rowOff>
    </xdr:to>
    <xdr:pic>
      <xdr:nvPicPr>
        <xdr:cNvPr id="38" name="Graphic 37" descr="Business Growth with solid fill">
          <a:extLst>
            <a:ext uri="{FF2B5EF4-FFF2-40B4-BE49-F238E27FC236}">
              <a16:creationId xmlns:a16="http://schemas.microsoft.com/office/drawing/2014/main" id="{DC0A8902-73AA-44A8-AFEF-7AF13641D929}"/>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39417" y="21166"/>
          <a:ext cx="388897" cy="388897"/>
        </a:xfrm>
        <a:prstGeom prst="rect">
          <a:avLst/>
        </a:prstGeom>
      </xdr:spPr>
    </xdr:pic>
    <xdr:clientData/>
  </xdr:twoCellAnchor>
  <xdr:twoCellAnchor>
    <xdr:from>
      <xdr:col>3</xdr:col>
      <xdr:colOff>148166</xdr:colOff>
      <xdr:row>6</xdr:row>
      <xdr:rowOff>31750</xdr:rowOff>
    </xdr:from>
    <xdr:to>
      <xdr:col>3</xdr:col>
      <xdr:colOff>603249</xdr:colOff>
      <xdr:row>7</xdr:row>
      <xdr:rowOff>137584</xdr:rowOff>
    </xdr:to>
    <xdr:graphicFrame macro="">
      <xdr:nvGraphicFramePr>
        <xdr:cNvPr id="45" name="Chart 44">
          <a:extLst>
            <a:ext uri="{FF2B5EF4-FFF2-40B4-BE49-F238E27FC236}">
              <a16:creationId xmlns:a16="http://schemas.microsoft.com/office/drawing/2014/main" id="{DD3B4D8C-B3D2-47E7-8356-08D73C18D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328084</xdr:colOff>
      <xdr:row>6</xdr:row>
      <xdr:rowOff>42334</xdr:rowOff>
    </xdr:from>
    <xdr:to>
      <xdr:col>8</xdr:col>
      <xdr:colOff>264584</xdr:colOff>
      <xdr:row>7</xdr:row>
      <xdr:rowOff>137584</xdr:rowOff>
    </xdr:to>
    <xdr:graphicFrame macro="">
      <xdr:nvGraphicFramePr>
        <xdr:cNvPr id="11" name="Chart 10">
          <a:extLst>
            <a:ext uri="{FF2B5EF4-FFF2-40B4-BE49-F238E27FC236}">
              <a16:creationId xmlns:a16="http://schemas.microsoft.com/office/drawing/2014/main" id="{285F946E-F077-42BA-85E2-C535D794B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232833</xdr:colOff>
      <xdr:row>6</xdr:row>
      <xdr:rowOff>63500</xdr:rowOff>
    </xdr:from>
    <xdr:to>
      <xdr:col>12</xdr:col>
      <xdr:colOff>328083</xdr:colOff>
      <xdr:row>8</xdr:row>
      <xdr:rowOff>63500</xdr:rowOff>
    </xdr:to>
    <xdr:graphicFrame macro="">
      <xdr:nvGraphicFramePr>
        <xdr:cNvPr id="13" name="Chart 12">
          <a:extLst>
            <a:ext uri="{FF2B5EF4-FFF2-40B4-BE49-F238E27FC236}">
              <a16:creationId xmlns:a16="http://schemas.microsoft.com/office/drawing/2014/main" id="{1D4F990D-EEC1-4C64-8A98-330DF3B9D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90.568898495367" backgroundQuery="1" createdVersion="8" refreshedVersion="8" minRefreshableVersion="3" recordCount="0" supportSubquery="1" supportAdvancedDrill="1" xr:uid="{5BED4B2F-5724-4757-A09C-BA1EA36BC9EA}">
  <cacheSource type="external" connectionId="8"/>
  <cacheFields count="9">
    <cacheField name="[Measures].[Sum of Cross sell bugdet]" caption="Sum of Cross sell bugdet" numFmtId="0" hierarchy="64" level="32767"/>
    <cacheField name="[Measures].[Sum of Amount]" caption="Sum of Amount" numFmtId="0" hierarchy="68" level="32767"/>
    <cacheField name="[Measures].[Sum of Amount 4]" caption="Sum of Amount 4" numFmtId="0" hierarchy="67" level="32767"/>
    <cacheField name="[Brok_Fee].[income_class].[income_class]" caption="income_class" numFmtId="0" hierarchy="4" level="1">
      <sharedItems containsSemiMixedTypes="0" containsNonDate="0" containsString="0"/>
    </cacheField>
    <cacheField name="[invoice].[income_class].[income_class]" caption="income_class" numFmtId="0" hierarchy="21" level="1">
      <sharedItems containsSemiMixedTypes="0" containsNonDate="0" containsString="0"/>
    </cacheField>
    <cacheField name="[Indi_bdgt].[Employee Name].[Employee Name]" caption="Employee Name" numFmtId="0" hierarchy="10" level="1">
      <sharedItems containsSemiMixedTypes="0" containsNonDate="0" containsString="0"/>
    </cacheField>
    <cacheField name="[opportunity].[product_group].[product_group]" caption="product_group" numFmtId="0" hierarchy="38" level="1">
      <sharedItems containsSemiMixedTypes="0" containsNonDate="0" containsString="0"/>
    </cacheField>
    <cacheField name="[meeting_list].[meeting_date (Year)].[meeting_date (Year)]" caption="meeting_date (Year)" numFmtId="0" hierarchy="28" level="1">
      <sharedItems containsSemiMixedTypes="0" containsNonDate="0" containsString="0"/>
    </cacheField>
    <cacheField name="[opportunity].[stage].[stage]" caption="stage" numFmtId="0" hierarchy="37" level="1">
      <sharedItems containsSemiMixedTypes="0" containsNonDate="0" containsString="0"/>
    </cacheField>
  </cacheFields>
  <cacheHierarchies count="71">
    <cacheHierarchy uniqueName="[Brok_Fee].[client_name]" caption="client_name" attribute="1" defaultMemberUniqueName="[Brok_Fee].[client_name].[All]" allUniqueName="[Brok_Fee].[client_name].[All]" dimensionUniqueName="[Brok_Fee]" displayFolder="" count="0" memberValueDatatype="130" unbalanced="0"/>
    <cacheHierarchy uniqueName="[Brok_Fee].[Account Exe ID]" caption="Account Exe ID" attribute="1" defaultMemberUniqueName="[Brok_Fee].[Account Exe ID].[All]" allUniqueName="[Brok_Fee].[Account Exe ID].[All]" dimensionUniqueName="[Brok_Fee]" displayFolder="" count="0" memberValueDatatype="20" unbalanced="0"/>
    <cacheHierarchy uniqueName="[Brok_Fee].[Account Executive]" caption="Account Executive" attribute="1" defaultMemberUniqueName="[Brok_Fee].[Account Executive].[All]" allUniqueName="[Brok_Fee].[Account Executive].[All]" dimensionUniqueName="[Brok_Fee]" displayFolder="" count="0" memberValueDatatype="130" unbalanced="0"/>
    <cacheHierarchy uniqueName="[Brok_Fee].[Amount]" caption="Amount" attribute="1" defaultMemberUniqueName="[Brok_Fee].[Amount].[All]" allUniqueName="[Brok_Fee].[Amount].[All]" dimensionUniqueName="[Brok_Fee]" displayFolder="" count="0" memberValueDatatype="5" unbalanced="0"/>
    <cacheHierarchy uniqueName="[Brok_Fee].[income_class]" caption="income_class" attribute="1" defaultMemberUniqueName="[Brok_Fee].[income_class].[All]" allUniqueName="[Brok_Fee].[income_class].[All]" dimensionUniqueName="[Brok_Fee]" displayFolder="" count="2" memberValueDatatype="130" unbalanced="0">
      <fieldsUsage count="2">
        <fieldUsage x="-1"/>
        <fieldUsage x="3"/>
      </fieldsUsage>
    </cacheHierarchy>
    <cacheHierarchy uniqueName="[Brok_Fee].[income_due_date]" caption="income_due_date" attribute="1" time="1" defaultMemberUniqueName="[Brok_Fee].[income_due_date].[All]" allUniqueName="[Brok_Fee].[income_due_date].[All]" dimensionUniqueName="[Brok_Fee]" displayFolder="" count="0" memberValueDatatype="7" unbalanced="0"/>
    <cacheHierarchy uniqueName="[Brok_Fee].[revenue_transaction_type]" caption="revenue_transaction_type" attribute="1" defaultMemberUniqueName="[Brok_Fee].[revenue_transaction_type].[All]" allUniqueName="[Brok_Fee].[revenue_transaction_type].[All]" dimensionUniqueName="[Brok_Fee]" displayFolder="" count="0" memberValueDatatype="130" unbalanced="0"/>
    <cacheHierarchy uniqueName="[Brok_Fee].[product_group]" caption="product_group" attribute="1" defaultMemberUniqueName="[Brok_Fee].[product_group].[All]" allUniqueName="[Brok_Fee].[product_group].[All]" dimensionUniqueName="[Brok_Fee]" displayFolder="" count="0" memberValueDatatype="130" unbalanced="0"/>
    <cacheHierarchy uniqueName="[Brok_Fee].[policy_status]" caption="policy_status" attribute="1" defaultMemberUniqueName="[Brok_Fee].[policy_status].[All]" allUniqueName="[Brok_Fee].[policy_status].[All]" dimensionUniqueName="[Brok_Fee]" displayFolder="" count="0" memberValueDatatype="130" unbalanced="0"/>
    <cacheHierarchy uniqueName="[Indi_bdgt].[Account Exe ID]" caption="Account Exe ID" attribute="1" defaultMemberUniqueName="[Indi_bdgt].[Account Exe ID].[All]" allUniqueName="[Indi_bdgt].[Account Exe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2" memberValueDatatype="130" unbalanced="0">
      <fieldsUsage count="2">
        <fieldUsage x="-1"/>
        <fieldUsage x="5"/>
      </fieldsUsage>
    </cacheHierarchy>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4"/>
      </fieldsUsage>
    </cacheHierarchy>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7"/>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8"/>
      </fieldsUsage>
    </cacheHierarchy>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6"/>
      </fieldsUsage>
    </cacheHierarchy>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Total Open Opportunity]" caption="Total Open Opportunity" measure="1" displayFolder="" measureGroup="opportunity" count="0"/>
    <cacheHierarchy uniqueName="[Measures].[Cross Sell Plcd Achmt %]" caption="Cross Sell Plcd Achmt %" measure="1" displayFolder="" measureGroup="Indi_bdgt" count="0"/>
    <cacheHierarchy uniqueName="[Measures].[Cross Sell Invoice Achmt %]" caption="Cross Sell Invoice Achmt %" measure="1" displayFolder="" measureGroup="Indi_bdgt" count="0"/>
    <cacheHierarchy uniqueName="[Measures].[New Plcd Achmt %]" caption="New Plcd Achmt %" measure="1" displayFolder="" measureGroup="Indi_bdgt" count="0"/>
    <cacheHierarchy uniqueName="[Measures].[Renewal Plcd Achmt %]" caption="Renewal Plcd Achmt %" measure="1" displayFolder="" measureGroup="Indi_bdgt" count="0"/>
    <cacheHierarchy uniqueName="[Measures].[New Invoice Achmt %]" caption="New Invoice Achmt %" measure="1" displayFolder="" measureGroup="Indi_bdgt" count="0"/>
    <cacheHierarchy uniqueName="[Measures].[Renewal Invoice Achmt %]" caption="Renewal Invoice Achmt %" measure="1" displayFolder="" measureGroup="Indi_bdgt" count="0"/>
    <cacheHierarchy uniqueName="[Measures].[Total Opportunities]" caption="Total Opportunities" measure="1" displayFolder="" measureGroup="opportunity" count="0"/>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invoice]" caption="__XL_Count invoice" measure="1" displayFolder="" measureGroup="invoice" count="0" hidden="1"/>
    <cacheHierarchy uniqueName="[Measures].[__XL_Count Indi_bdgt]" caption="__XL_Count Indi_bdgt" measure="1" displayFolder="" measureGroup="Indi_bdgt" count="0" hidden="1"/>
    <cacheHierarchy uniqueName="[Measures].[__XL_Count Brok_Fee]" caption="__XL_Count Brok_Fee" measure="1" displayFolder="" measureGroup="Brok_Fee"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global_attendees]" caption="Count of global_attendees" measure="1" displayFolder="" measureGroup="meeting_list" count="0" hidden="1">
      <extLst>
        <ext xmlns:x15="http://schemas.microsoft.com/office/spreadsheetml/2010/11/main" uri="{B97F6D7D-B522-45F9-BDA1-12C45D357490}">
          <x15:cacheHierarchy aggregatedColumn="2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36"/>
        </ext>
      </extLst>
    </cacheHierarchy>
    <cacheHierarchy uniqueName="[Measures].[Count of Account Executive]" caption="Count of Account Executive" measure="1" displayFolder="" measureGroup="meeting_list" count="0" hidden="1">
      <extLst>
        <ext xmlns:x15="http://schemas.microsoft.com/office/spreadsheetml/2010/11/main" uri="{B97F6D7D-B522-45F9-BDA1-12C45D357490}">
          <x15:cacheHierarchy aggregatedColumn="25"/>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3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37"/>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35"/>
        </ext>
      </extLst>
    </cacheHierarchy>
    <cacheHierarchy uniqueName="[Measures].[Sum of Cross sell bugdet]" caption="Sum of Cross sell bugdet" measure="1" displayFolder="" measureGroup="Indi_bdgt"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Renewal Budget]" caption="Sum of Renewal Budget" measure="1" displayFolder="" measureGroup="Indi_bdgt" count="0" hidden="1">
      <extLst>
        <ext xmlns:x15="http://schemas.microsoft.com/office/spreadsheetml/2010/11/main" uri="{B97F6D7D-B522-45F9-BDA1-12C45D357490}">
          <x15:cacheHierarchy aggregatedColumn="14"/>
        </ext>
      </extLst>
    </cacheHierarchy>
    <cacheHierarchy uniqueName="[Measures].[Sum of New Budget]" caption="Sum of New Budget" measure="1" displayFolder="" measureGroup="Indi_bdgt" count="0" hidden="1">
      <extLst>
        <ext xmlns:x15="http://schemas.microsoft.com/office/spreadsheetml/2010/11/main" uri="{B97F6D7D-B522-45F9-BDA1-12C45D357490}">
          <x15:cacheHierarchy aggregatedColumn="12"/>
        </ext>
      </extLst>
    </cacheHierarchy>
    <cacheHierarchy uniqueName="[Measures].[Sum of Amount 4]" caption="Sum of Amount 4" measure="1" displayFolder="" measureGroup="invoice"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Amount]" caption="Sum of Amount" measure="1" displayFolder="" measureGroup="Brok_Fe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Account Executive 2]" caption="Count of Account Executive 2" measure="1" displayFolder="" measureGroup="opportunity"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Brok_Fee" count="0" hidden="1">
      <extLst>
        <ext xmlns:x15="http://schemas.microsoft.com/office/spreadsheetml/2010/11/main" uri="{B97F6D7D-B522-45F9-BDA1-12C45D357490}">
          <x15:cacheHierarchy aggregatedColumn="1"/>
        </ext>
      </extLst>
    </cacheHierarchy>
  </cacheHierarchies>
  <kpis count="0"/>
  <dimensions count="6">
    <dimension name="Brok_Fee" uniqueName="[Brok_Fee]" caption="Brok_Fee"/>
    <dimension name="Indi_bdgt" uniqueName="[Indi_bdgt]" caption="Indi_bdgt"/>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5">
    <measureGroup name="Brok_Fee" caption="Brok_Fee"/>
    <measureGroup name="Indi_bdgt" caption="Indi_bdgt"/>
    <measureGroup name="invoice" caption="invoice"/>
    <measureGroup name="meeting_list" caption="meeting_list"/>
    <measureGroup name="opportunity" caption="opportunity"/>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90.568923495368" backgroundQuery="1" createdVersion="8" refreshedVersion="8" minRefreshableVersion="3" recordCount="0" supportSubquery="1" supportAdvancedDrill="1" xr:uid="{8889944C-708D-4AAB-B0C7-A1D6222EC011}">
  <cacheSource type="external" connectionId="8"/>
  <cacheFields count="8">
    <cacheField name="[Brok_Fee].[income_class].[income_class]" caption="income_class" numFmtId="0" hierarchy="4" level="1">
      <sharedItems containsSemiMixedTypes="0" containsNonDate="0" containsString="0"/>
    </cacheField>
    <cacheField name="[Measures].[Renewal Plcd Achmt %]" caption="Renewal Plcd Achmt %" numFmtId="0" hierarchy="45" level="32767"/>
    <cacheField name="[Measures].[Renewal Invoice Achmt %]" caption="Renewal Invoice Achmt %" numFmtId="0" hierarchy="47" level="32767"/>
    <cacheField name="[Indi_bdgt].[Employee Name].[Employee Name]" caption="Employee Name" numFmtId="0" hierarchy="10" level="1">
      <sharedItems containsSemiMixedTypes="0" containsNonDate="0" containsString="0"/>
    </cacheField>
    <cacheField name="[opportunity].[product_group].[product_group]" caption="product_group" numFmtId="0" hierarchy="38" level="1">
      <sharedItems containsSemiMixedTypes="0" containsNonDate="0" containsString="0"/>
    </cacheField>
    <cacheField name="[invoice].[income_class].[income_class]" caption="income_class" numFmtId="0" hierarchy="21" level="1">
      <sharedItems containsSemiMixedTypes="0" containsNonDate="0" containsString="0"/>
    </cacheField>
    <cacheField name="[meeting_list].[meeting_date (Year)].[meeting_date (Year)]" caption="meeting_date (Year)" numFmtId="0" hierarchy="28" level="1">
      <sharedItems containsSemiMixedTypes="0" containsNonDate="0" containsString="0"/>
    </cacheField>
    <cacheField name="[opportunity].[stage].[stage]" caption="stage" numFmtId="0" hierarchy="37" level="1">
      <sharedItems containsSemiMixedTypes="0" containsNonDate="0" containsString="0"/>
    </cacheField>
  </cacheFields>
  <cacheHierarchies count="71">
    <cacheHierarchy uniqueName="[Brok_Fee].[client_name]" caption="client_name" attribute="1" defaultMemberUniqueName="[Brok_Fee].[client_name].[All]" allUniqueName="[Brok_Fee].[client_name].[All]" dimensionUniqueName="[Brok_Fee]" displayFolder="" count="0" memberValueDatatype="130" unbalanced="0"/>
    <cacheHierarchy uniqueName="[Brok_Fee].[Account Exe ID]" caption="Account Exe ID" attribute="1" defaultMemberUniqueName="[Brok_Fee].[Account Exe ID].[All]" allUniqueName="[Brok_Fee].[Account Exe ID].[All]" dimensionUniqueName="[Brok_Fee]" displayFolder="" count="0" memberValueDatatype="20" unbalanced="0"/>
    <cacheHierarchy uniqueName="[Brok_Fee].[Account Executive]" caption="Account Executive" attribute="1" defaultMemberUniqueName="[Brok_Fee].[Account Executive].[All]" allUniqueName="[Brok_Fee].[Account Executive].[All]" dimensionUniqueName="[Brok_Fee]" displayFolder="" count="0" memberValueDatatype="130" unbalanced="0"/>
    <cacheHierarchy uniqueName="[Brok_Fee].[Amount]" caption="Amount" attribute="1" defaultMemberUniqueName="[Brok_Fee].[Amount].[All]" allUniqueName="[Brok_Fee].[Amount].[All]" dimensionUniqueName="[Brok_Fee]" displayFolder="" count="0" memberValueDatatype="5" unbalanced="0"/>
    <cacheHierarchy uniqueName="[Brok_Fee].[income_class]" caption="income_class" attribute="1" defaultMemberUniqueName="[Brok_Fee].[income_class].[All]" allUniqueName="[Brok_Fee].[income_class].[All]" dimensionUniqueName="[Brok_Fee]" displayFolder="" count="2" memberValueDatatype="130" unbalanced="0">
      <fieldsUsage count="2">
        <fieldUsage x="-1"/>
        <fieldUsage x="0"/>
      </fieldsUsage>
    </cacheHierarchy>
    <cacheHierarchy uniqueName="[Brok_Fee].[income_due_date]" caption="income_due_date" attribute="1" time="1" defaultMemberUniqueName="[Brok_Fee].[income_due_date].[All]" allUniqueName="[Brok_Fee].[income_due_date].[All]" dimensionUniqueName="[Brok_Fee]" displayFolder="" count="0" memberValueDatatype="7" unbalanced="0"/>
    <cacheHierarchy uniqueName="[Brok_Fee].[revenue_transaction_type]" caption="revenue_transaction_type" attribute="1" defaultMemberUniqueName="[Brok_Fee].[revenue_transaction_type].[All]" allUniqueName="[Brok_Fee].[revenue_transaction_type].[All]" dimensionUniqueName="[Brok_Fee]" displayFolder="" count="0" memberValueDatatype="130" unbalanced="0"/>
    <cacheHierarchy uniqueName="[Brok_Fee].[product_group]" caption="product_group" attribute="1" defaultMemberUniqueName="[Brok_Fee].[product_group].[All]" allUniqueName="[Brok_Fee].[product_group].[All]" dimensionUniqueName="[Brok_Fee]" displayFolder="" count="0" memberValueDatatype="130" unbalanced="0"/>
    <cacheHierarchy uniqueName="[Brok_Fee].[policy_status]" caption="policy_status" attribute="1" defaultMemberUniqueName="[Brok_Fee].[policy_status].[All]" allUniqueName="[Brok_Fee].[policy_status].[All]" dimensionUniqueName="[Brok_Fee]" displayFolder="" count="0" memberValueDatatype="130" unbalanced="0"/>
    <cacheHierarchy uniqueName="[Indi_bdgt].[Account Exe ID]" caption="Account Exe ID" attribute="1" defaultMemberUniqueName="[Indi_bdgt].[Account Exe ID].[All]" allUniqueName="[Indi_bdgt].[Account Exe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2" memberValueDatatype="130" unbalanced="0">
      <fieldsUsage count="2">
        <fieldUsage x="-1"/>
        <fieldUsage x="3"/>
      </fieldsUsage>
    </cacheHierarchy>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5"/>
      </fieldsUsage>
    </cacheHierarchy>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6"/>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7"/>
      </fieldsUsage>
    </cacheHierarchy>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4"/>
      </fieldsUsage>
    </cacheHierarchy>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Total Open Opportunity]" caption="Total Open Opportunity" measure="1" displayFolder="" measureGroup="opportunity" count="0"/>
    <cacheHierarchy uniqueName="[Measures].[Cross Sell Plcd Achmt %]" caption="Cross Sell Plcd Achmt %" measure="1" displayFolder="" measureGroup="Indi_bdgt" count="0"/>
    <cacheHierarchy uniqueName="[Measures].[Cross Sell Invoice Achmt %]" caption="Cross Sell Invoice Achmt %" measure="1" displayFolder="" measureGroup="Indi_bdgt" count="0"/>
    <cacheHierarchy uniqueName="[Measures].[New Plcd Achmt %]" caption="New Plcd Achmt %" measure="1" displayFolder="" measureGroup="Indi_bdgt" count="0"/>
    <cacheHierarchy uniqueName="[Measures].[Renewal Plcd Achmt %]" caption="Renewal Plcd Achmt %" measure="1" displayFolder="" measureGroup="Indi_bdgt" count="0" oneField="1">
      <fieldsUsage count="1">
        <fieldUsage x="1"/>
      </fieldsUsage>
    </cacheHierarchy>
    <cacheHierarchy uniqueName="[Measures].[New Invoice Achmt %]" caption="New Invoice Achmt %" measure="1" displayFolder="" measureGroup="Indi_bdgt" count="0"/>
    <cacheHierarchy uniqueName="[Measures].[Renewal Invoice Achmt %]" caption="Renewal Invoice Achmt %" measure="1" displayFolder="" measureGroup="Indi_bdgt" count="0" oneField="1">
      <fieldsUsage count="1">
        <fieldUsage x="2"/>
      </fieldsUsage>
    </cacheHierarchy>
    <cacheHierarchy uniqueName="[Measures].[Total Opportunities]" caption="Total Opportunities" measure="1" displayFolder="" measureGroup="opportunity" count="0"/>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invoice]" caption="__XL_Count invoice" measure="1" displayFolder="" measureGroup="invoice" count="0" hidden="1"/>
    <cacheHierarchy uniqueName="[Measures].[__XL_Count Indi_bdgt]" caption="__XL_Count Indi_bdgt" measure="1" displayFolder="" measureGroup="Indi_bdgt" count="0" hidden="1"/>
    <cacheHierarchy uniqueName="[Measures].[__XL_Count Brok_Fee]" caption="__XL_Count Brok_Fee" measure="1" displayFolder="" measureGroup="Brok_Fee"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global_attendees]" caption="Count of global_attendees" measure="1" displayFolder="" measureGroup="meeting_list" count="0" hidden="1">
      <extLst>
        <ext xmlns:x15="http://schemas.microsoft.com/office/spreadsheetml/2010/11/main" uri="{B97F6D7D-B522-45F9-BDA1-12C45D357490}">
          <x15:cacheHierarchy aggregatedColumn="2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36"/>
        </ext>
      </extLst>
    </cacheHierarchy>
    <cacheHierarchy uniqueName="[Measures].[Count of Account Executive]" caption="Count of Account Executive" measure="1" displayFolder="" measureGroup="meeting_list" count="0" hidden="1">
      <extLst>
        <ext xmlns:x15="http://schemas.microsoft.com/office/spreadsheetml/2010/11/main" uri="{B97F6D7D-B522-45F9-BDA1-12C45D357490}">
          <x15:cacheHierarchy aggregatedColumn="25"/>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3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37"/>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35"/>
        </ext>
      </extLst>
    </cacheHierarchy>
    <cacheHierarchy uniqueName="[Measures].[Sum of Cross sell bugdet]" caption="Sum of Cross sell bugdet" measure="1" displayFolder="" measureGroup="Indi_bdgt" count="0" hidden="1">
      <extLst>
        <ext xmlns:x15="http://schemas.microsoft.com/office/spreadsheetml/2010/11/main" uri="{B97F6D7D-B522-45F9-BDA1-12C45D357490}">
          <x15:cacheHierarchy aggregatedColumn="13"/>
        </ext>
      </extLst>
    </cacheHierarchy>
    <cacheHierarchy uniqueName="[Measures].[Sum of Renewal Budget]" caption="Sum of Renewal Budget" measure="1" displayFolder="" measureGroup="Indi_bdgt" count="0" hidden="1">
      <extLst>
        <ext xmlns:x15="http://schemas.microsoft.com/office/spreadsheetml/2010/11/main" uri="{B97F6D7D-B522-45F9-BDA1-12C45D357490}">
          <x15:cacheHierarchy aggregatedColumn="14"/>
        </ext>
      </extLst>
    </cacheHierarchy>
    <cacheHierarchy uniqueName="[Measures].[Sum of New Budget]" caption="Sum of New Budget" measure="1" displayFolder="" measureGroup="Indi_bdgt" count="0" hidden="1">
      <extLst>
        <ext xmlns:x15="http://schemas.microsoft.com/office/spreadsheetml/2010/11/main" uri="{B97F6D7D-B522-45F9-BDA1-12C45D357490}">
          <x15:cacheHierarchy aggregatedColumn="12"/>
        </ext>
      </extLst>
    </cacheHierarchy>
    <cacheHierarchy uniqueName="[Measures].[Sum of Amount 4]" caption="Sum of Amount 4" measure="1" displayFolder="" measureGroup="invoice" count="0" hidden="1">
      <extLst>
        <ext xmlns:x15="http://schemas.microsoft.com/office/spreadsheetml/2010/11/main" uri="{B97F6D7D-B522-45F9-BDA1-12C45D357490}">
          <x15:cacheHierarchy aggregatedColumn="20"/>
        </ext>
      </extLst>
    </cacheHierarchy>
    <cacheHierarchy uniqueName="[Measures].[Sum of Amount]" caption="Sum of Amount" measure="1" displayFolder="" measureGroup="Brok_Fee" count="0" hidden="1">
      <extLst>
        <ext xmlns:x15="http://schemas.microsoft.com/office/spreadsheetml/2010/11/main" uri="{B97F6D7D-B522-45F9-BDA1-12C45D357490}">
          <x15:cacheHierarchy aggregatedColumn="3"/>
        </ext>
      </extLst>
    </cacheHierarchy>
    <cacheHierarchy uniqueName="[Measures].[Count of Account Executive 2]" caption="Count of Account Executive 2" measure="1" displayFolder="" measureGroup="opportunity"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Brok_Fee" count="0" hidden="1">
      <extLst>
        <ext xmlns:x15="http://schemas.microsoft.com/office/spreadsheetml/2010/11/main" uri="{B97F6D7D-B522-45F9-BDA1-12C45D357490}">
          <x15:cacheHierarchy aggregatedColumn="1"/>
        </ext>
      </extLst>
    </cacheHierarchy>
  </cacheHierarchies>
  <kpis count="0"/>
  <dimensions count="6">
    <dimension name="Brok_Fee" uniqueName="[Brok_Fee]" caption="Brok_Fee"/>
    <dimension name="Indi_bdgt" uniqueName="[Indi_bdgt]" caption="Indi_bdgt"/>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5">
    <measureGroup name="Brok_Fee" caption="Brok_Fee"/>
    <measureGroup name="Indi_bdgt" caption="Indi_bdgt"/>
    <measureGroup name="invoice" caption="invoice"/>
    <measureGroup name="meeting_list" caption="meeting_list"/>
    <measureGroup name="opportunity" caption="opportunity"/>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90.568926041669" backgroundQuery="1" createdVersion="8" refreshedVersion="8" minRefreshableVersion="3" recordCount="0" supportSubquery="1" supportAdvancedDrill="1" xr:uid="{5AA42FA1-84AA-490F-969C-56036A48CE63}">
  <cacheSource type="external" connectionId="8"/>
  <cacheFields count="6">
    <cacheField name="[opportunity].[stage].[stage]" caption="stage" numFmtId="0" hierarchy="37" level="1">
      <sharedItems count="3">
        <s v="Negotiate"/>
        <s v="Propose Solution"/>
        <s v="Qualify Opportunity"/>
      </sharedItems>
    </cacheField>
    <cacheField name="[Measures].[Sum of revenue_amount]" caption="Sum of revenue_amount" numFmtId="0" hierarchy="59" level="32767"/>
    <cacheField name="[Indi_bdgt].[Employee Name].[Employee Name]" caption="Employee Name" numFmtId="0" hierarchy="10" level="1">
      <sharedItems containsSemiMixedTypes="0" containsNonDate="0" containsString="0"/>
    </cacheField>
    <cacheField name="[opportunity].[product_group].[product_group]" caption="product_group" numFmtId="0" hierarchy="38" level="1">
      <sharedItems containsSemiMixedTypes="0" containsNonDate="0" containsString="0"/>
    </cacheField>
    <cacheField name="[invoice].[income_class].[income_class]" caption="income_class" numFmtId="0" hierarchy="21" level="1">
      <sharedItems containsSemiMixedTypes="0" containsNonDate="0" containsString="0"/>
    </cacheField>
    <cacheField name="[meeting_list].[meeting_date (Year)].[meeting_date (Year)]" caption="meeting_date (Year)" numFmtId="0" hierarchy="28" level="1">
      <sharedItems containsSemiMixedTypes="0" containsNonDate="0" containsString="0"/>
    </cacheField>
  </cacheFields>
  <cacheHierarchies count="71">
    <cacheHierarchy uniqueName="[Brok_Fee].[client_name]" caption="client_name" attribute="1" defaultMemberUniqueName="[Brok_Fee].[client_name].[All]" allUniqueName="[Brok_Fee].[client_name].[All]" dimensionUniqueName="[Brok_Fee]" displayFolder="" count="0" memberValueDatatype="130" unbalanced="0"/>
    <cacheHierarchy uniqueName="[Brok_Fee].[Account Exe ID]" caption="Account Exe ID" attribute="1" defaultMemberUniqueName="[Brok_Fee].[Account Exe ID].[All]" allUniqueName="[Brok_Fee].[Account Exe ID].[All]" dimensionUniqueName="[Brok_Fee]" displayFolder="" count="0" memberValueDatatype="20" unbalanced="0"/>
    <cacheHierarchy uniqueName="[Brok_Fee].[Account Executive]" caption="Account Executive" attribute="1" defaultMemberUniqueName="[Brok_Fee].[Account Executive].[All]" allUniqueName="[Brok_Fee].[Account Executive].[All]" dimensionUniqueName="[Brok_Fee]" displayFolder="" count="0" memberValueDatatype="130" unbalanced="0"/>
    <cacheHierarchy uniqueName="[Brok_Fee].[Amount]" caption="Amount" attribute="1" defaultMemberUniqueName="[Brok_Fee].[Amount].[All]" allUniqueName="[Brok_Fee].[Amount].[All]" dimensionUniqueName="[Brok_Fee]" displayFolder="" count="0" memberValueDatatype="5" unbalanced="0"/>
    <cacheHierarchy uniqueName="[Brok_Fee].[income_class]" caption="income_class" attribute="1" defaultMemberUniqueName="[Brok_Fee].[income_class].[All]" allUniqueName="[Brok_Fee].[income_class].[All]" dimensionUniqueName="[Brok_Fee]" displayFolder="" count="0" memberValueDatatype="130" unbalanced="0"/>
    <cacheHierarchy uniqueName="[Brok_Fee].[income_due_date]" caption="income_due_date" attribute="1" time="1" defaultMemberUniqueName="[Brok_Fee].[income_due_date].[All]" allUniqueName="[Brok_Fee].[income_due_date].[All]" dimensionUniqueName="[Brok_Fee]" displayFolder="" count="0" memberValueDatatype="7" unbalanced="0"/>
    <cacheHierarchy uniqueName="[Brok_Fee].[revenue_transaction_type]" caption="revenue_transaction_type" attribute="1" defaultMemberUniqueName="[Brok_Fee].[revenue_transaction_type].[All]" allUniqueName="[Brok_Fee].[revenue_transaction_type].[All]" dimensionUniqueName="[Brok_Fee]" displayFolder="" count="0" memberValueDatatype="130" unbalanced="0"/>
    <cacheHierarchy uniqueName="[Brok_Fee].[product_group]" caption="product_group" attribute="1" defaultMemberUniqueName="[Brok_Fee].[product_group].[All]" allUniqueName="[Brok_Fee].[product_group].[All]" dimensionUniqueName="[Brok_Fee]" displayFolder="" count="0" memberValueDatatype="130" unbalanced="0"/>
    <cacheHierarchy uniqueName="[Brok_Fee].[policy_status]" caption="policy_status" attribute="1" defaultMemberUniqueName="[Brok_Fee].[policy_status].[All]" allUniqueName="[Brok_Fee].[policy_status].[All]" dimensionUniqueName="[Brok_Fee]" displayFolder="" count="0" memberValueDatatype="130" unbalanced="0"/>
    <cacheHierarchy uniqueName="[Indi_bdgt].[Account Exe ID]" caption="Account Exe ID" attribute="1" defaultMemberUniqueName="[Indi_bdgt].[Account Exe ID].[All]" allUniqueName="[Indi_bdgt].[Account Exe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2" memberValueDatatype="130" unbalanced="0">
      <fieldsUsage count="2">
        <fieldUsage x="-1"/>
        <fieldUsage x="2"/>
      </fieldsUsage>
    </cacheHierarchy>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4"/>
      </fieldsUsage>
    </cacheHierarchy>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5"/>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0"/>
      </fieldsUsage>
    </cacheHierarchy>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3"/>
      </fieldsUsage>
    </cacheHierarchy>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Total Open Opportunity]" caption="Total Open Opportunity" measure="1" displayFolder="" measureGroup="opportunity" count="0"/>
    <cacheHierarchy uniqueName="[Measures].[Cross Sell Plcd Achmt %]" caption="Cross Sell Plcd Achmt %" measure="1" displayFolder="" measureGroup="Indi_bdgt" count="0"/>
    <cacheHierarchy uniqueName="[Measures].[Cross Sell Invoice Achmt %]" caption="Cross Sell Invoice Achmt %" measure="1" displayFolder="" measureGroup="Indi_bdgt" count="0"/>
    <cacheHierarchy uniqueName="[Measures].[New Plcd Achmt %]" caption="New Plcd Achmt %" measure="1" displayFolder="" measureGroup="Indi_bdgt" count="0"/>
    <cacheHierarchy uniqueName="[Measures].[Renewal Plcd Achmt %]" caption="Renewal Plcd Achmt %" measure="1" displayFolder="" measureGroup="Indi_bdgt" count="0"/>
    <cacheHierarchy uniqueName="[Measures].[New Invoice Achmt %]" caption="New Invoice Achmt %" measure="1" displayFolder="" measureGroup="Indi_bdgt" count="0"/>
    <cacheHierarchy uniqueName="[Measures].[Renewal Invoice Achmt %]" caption="Renewal Invoice Achmt %" measure="1" displayFolder="" measureGroup="Indi_bdgt" count="0"/>
    <cacheHierarchy uniqueName="[Measures].[Total Opportunities]" caption="Total Opportunities" measure="1" displayFolder="" measureGroup="opportunity" count="0"/>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invoice]" caption="__XL_Count invoice" measure="1" displayFolder="" measureGroup="invoice" count="0" hidden="1"/>
    <cacheHierarchy uniqueName="[Measures].[__XL_Count Indi_bdgt]" caption="__XL_Count Indi_bdgt" measure="1" displayFolder="" measureGroup="Indi_bdgt" count="0" hidden="1"/>
    <cacheHierarchy uniqueName="[Measures].[__XL_Count Brok_Fee]" caption="__XL_Count Brok_Fee" measure="1" displayFolder="" measureGroup="Brok_Fee"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global_attendees]" caption="Count of global_attendees" measure="1" displayFolder="" measureGroup="meeting_list" count="0" hidden="1">
      <extLst>
        <ext xmlns:x15="http://schemas.microsoft.com/office/spreadsheetml/2010/11/main" uri="{B97F6D7D-B522-45F9-BDA1-12C45D357490}">
          <x15:cacheHierarchy aggregatedColumn="26"/>
        </ext>
      </extLst>
    </cacheHierarchy>
    <cacheHierarchy uniqueName="[Measures].[Sum of revenue_amount]" caption="Sum of revenue_amount" measure="1" displayFolder="" measureGroup="opportunity" count="0" oneField="1" hidden="1">
      <fieldsUsage count="1">
        <fieldUsage x="1"/>
      </fieldsUsage>
      <extLst>
        <ext xmlns:x15="http://schemas.microsoft.com/office/spreadsheetml/2010/11/main" uri="{B97F6D7D-B522-45F9-BDA1-12C45D357490}">
          <x15:cacheHierarchy aggregatedColumn="36"/>
        </ext>
      </extLst>
    </cacheHierarchy>
    <cacheHierarchy uniqueName="[Measures].[Count of Account Executive]" caption="Count of Account Executive" measure="1" displayFolder="" measureGroup="meeting_list" count="0" hidden="1">
      <extLst>
        <ext xmlns:x15="http://schemas.microsoft.com/office/spreadsheetml/2010/11/main" uri="{B97F6D7D-B522-45F9-BDA1-12C45D357490}">
          <x15:cacheHierarchy aggregatedColumn="25"/>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3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37"/>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35"/>
        </ext>
      </extLst>
    </cacheHierarchy>
    <cacheHierarchy uniqueName="[Measures].[Sum of Cross sell bugdet]" caption="Sum of Cross sell bugdet" measure="1" displayFolder="" measureGroup="Indi_bdgt" count="0" hidden="1">
      <extLst>
        <ext xmlns:x15="http://schemas.microsoft.com/office/spreadsheetml/2010/11/main" uri="{B97F6D7D-B522-45F9-BDA1-12C45D357490}">
          <x15:cacheHierarchy aggregatedColumn="13"/>
        </ext>
      </extLst>
    </cacheHierarchy>
    <cacheHierarchy uniqueName="[Measures].[Sum of Renewal Budget]" caption="Sum of Renewal Budget" measure="1" displayFolder="" measureGroup="Indi_bdgt" count="0" hidden="1">
      <extLst>
        <ext xmlns:x15="http://schemas.microsoft.com/office/spreadsheetml/2010/11/main" uri="{B97F6D7D-B522-45F9-BDA1-12C45D357490}">
          <x15:cacheHierarchy aggregatedColumn="14"/>
        </ext>
      </extLst>
    </cacheHierarchy>
    <cacheHierarchy uniqueName="[Measures].[Sum of New Budget]" caption="Sum of New Budget" measure="1" displayFolder="" measureGroup="Indi_bdgt" count="0" hidden="1">
      <extLst>
        <ext xmlns:x15="http://schemas.microsoft.com/office/spreadsheetml/2010/11/main" uri="{B97F6D7D-B522-45F9-BDA1-12C45D357490}">
          <x15:cacheHierarchy aggregatedColumn="12"/>
        </ext>
      </extLst>
    </cacheHierarchy>
    <cacheHierarchy uniqueName="[Measures].[Sum of Amount 4]" caption="Sum of Amount 4" measure="1" displayFolder="" measureGroup="invoice" count="0" hidden="1">
      <extLst>
        <ext xmlns:x15="http://schemas.microsoft.com/office/spreadsheetml/2010/11/main" uri="{B97F6D7D-B522-45F9-BDA1-12C45D357490}">
          <x15:cacheHierarchy aggregatedColumn="20"/>
        </ext>
      </extLst>
    </cacheHierarchy>
    <cacheHierarchy uniqueName="[Measures].[Sum of Amount]" caption="Sum of Amount" measure="1" displayFolder="" measureGroup="Brok_Fee" count="0" hidden="1">
      <extLst>
        <ext xmlns:x15="http://schemas.microsoft.com/office/spreadsheetml/2010/11/main" uri="{B97F6D7D-B522-45F9-BDA1-12C45D357490}">
          <x15:cacheHierarchy aggregatedColumn="3"/>
        </ext>
      </extLst>
    </cacheHierarchy>
    <cacheHierarchy uniqueName="[Measures].[Count of Account Executive 2]" caption="Count of Account Executive 2" measure="1" displayFolder="" measureGroup="opportunity"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Brok_Fee" count="0" hidden="1">
      <extLst>
        <ext xmlns:x15="http://schemas.microsoft.com/office/spreadsheetml/2010/11/main" uri="{B97F6D7D-B522-45F9-BDA1-12C45D357490}">
          <x15:cacheHierarchy aggregatedColumn="1"/>
        </ext>
      </extLst>
    </cacheHierarchy>
  </cacheHierarchies>
  <kpis count="0"/>
  <dimensions count="6">
    <dimension name="Brok_Fee" uniqueName="[Brok_Fee]" caption="Brok_Fee"/>
    <dimension name="Indi_bdgt" uniqueName="[Indi_bdgt]" caption="Indi_bdgt"/>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5">
    <measureGroup name="Brok_Fee" caption="Brok_Fee"/>
    <measureGroup name="Indi_bdgt" caption="Indi_bdgt"/>
    <measureGroup name="invoice" caption="invoice"/>
    <measureGroup name="meeting_list" caption="meeting_list"/>
    <measureGroup name="opportunity" caption="opportunity"/>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90.56893090278" backgroundQuery="1" createdVersion="8" refreshedVersion="8" minRefreshableVersion="3" recordCount="0" supportSubquery="1" supportAdvancedDrill="1" xr:uid="{65E75152-4110-431F-8EAA-ABAC739DF79E}">
  <cacheSource type="external" connectionId="8"/>
  <cacheFields count="7">
    <cacheField name="[Measures].[Sum of revenue_amount]" caption="Sum of revenue_amount" numFmtId="0" hierarchy="59" level="32767"/>
    <cacheField name="[opportunity].[opportunity_name].[opportunity_name]" caption="opportunity_name" numFmtId="0" hierarchy="32" level="1">
      <sharedItems count="4">
        <s v="CVP GMC"/>
        <s v="DB -Mega Policy"/>
        <s v="EL-Group Mediclaim"/>
        <s v="Fire"/>
      </sharedItems>
    </cacheField>
    <cacheField name="[opportunity].[stage].[stage]" caption="stage" numFmtId="0" hierarchy="37" level="1">
      <sharedItems containsSemiMixedTypes="0" containsNonDate="0" containsString="0"/>
    </cacheField>
    <cacheField name="[Indi_bdgt].[Employee Name].[Employee Name]" caption="Employee Name" numFmtId="0" hierarchy="10" level="1">
      <sharedItems containsSemiMixedTypes="0" containsNonDate="0" containsString="0"/>
    </cacheField>
    <cacheField name="[opportunity].[product_group].[product_group]" caption="product_group" numFmtId="0" hierarchy="38" level="1">
      <sharedItems containsSemiMixedTypes="0" containsNonDate="0" containsString="0"/>
    </cacheField>
    <cacheField name="[invoice].[income_class].[income_class]" caption="income_class" numFmtId="0" hierarchy="21" level="1">
      <sharedItems containsSemiMixedTypes="0" containsNonDate="0" containsString="0"/>
    </cacheField>
    <cacheField name="[meeting_list].[meeting_date (Year)].[meeting_date (Year)]" caption="meeting_date (Year)" numFmtId="0" hierarchy="28" level="1">
      <sharedItems containsSemiMixedTypes="0" containsNonDate="0" containsString="0"/>
    </cacheField>
  </cacheFields>
  <cacheHierarchies count="71">
    <cacheHierarchy uniqueName="[Brok_Fee].[client_name]" caption="client_name" attribute="1" defaultMemberUniqueName="[Brok_Fee].[client_name].[All]" allUniqueName="[Brok_Fee].[client_name].[All]" dimensionUniqueName="[Brok_Fee]" displayFolder="" count="0" memberValueDatatype="130" unbalanced="0"/>
    <cacheHierarchy uniqueName="[Brok_Fee].[Account Exe ID]" caption="Account Exe ID" attribute="1" defaultMemberUniqueName="[Brok_Fee].[Account Exe ID].[All]" allUniqueName="[Brok_Fee].[Account Exe ID].[All]" dimensionUniqueName="[Brok_Fee]" displayFolder="" count="0" memberValueDatatype="20" unbalanced="0"/>
    <cacheHierarchy uniqueName="[Brok_Fee].[Account Executive]" caption="Account Executive" attribute="1" defaultMemberUniqueName="[Brok_Fee].[Account Executive].[All]" allUniqueName="[Brok_Fee].[Account Executive].[All]" dimensionUniqueName="[Brok_Fee]" displayFolder="" count="0" memberValueDatatype="130" unbalanced="0"/>
    <cacheHierarchy uniqueName="[Brok_Fee].[Amount]" caption="Amount" attribute="1" defaultMemberUniqueName="[Brok_Fee].[Amount].[All]" allUniqueName="[Brok_Fee].[Amount].[All]" dimensionUniqueName="[Brok_Fee]" displayFolder="" count="0" memberValueDatatype="5" unbalanced="0"/>
    <cacheHierarchy uniqueName="[Brok_Fee].[income_class]" caption="income_class" attribute="1" defaultMemberUniqueName="[Brok_Fee].[income_class].[All]" allUniqueName="[Brok_Fee].[income_class].[All]" dimensionUniqueName="[Brok_Fee]" displayFolder="" count="0" memberValueDatatype="130" unbalanced="0"/>
    <cacheHierarchy uniqueName="[Brok_Fee].[income_due_date]" caption="income_due_date" attribute="1" time="1" defaultMemberUniqueName="[Brok_Fee].[income_due_date].[All]" allUniqueName="[Brok_Fee].[income_due_date].[All]" dimensionUniqueName="[Brok_Fee]" displayFolder="" count="0" memberValueDatatype="7" unbalanced="0"/>
    <cacheHierarchy uniqueName="[Brok_Fee].[revenue_transaction_type]" caption="revenue_transaction_type" attribute="1" defaultMemberUniqueName="[Brok_Fee].[revenue_transaction_type].[All]" allUniqueName="[Brok_Fee].[revenue_transaction_type].[All]" dimensionUniqueName="[Brok_Fee]" displayFolder="" count="0" memberValueDatatype="130" unbalanced="0"/>
    <cacheHierarchy uniqueName="[Brok_Fee].[product_group]" caption="product_group" attribute="1" defaultMemberUniqueName="[Brok_Fee].[product_group].[All]" allUniqueName="[Brok_Fee].[product_group].[All]" dimensionUniqueName="[Brok_Fee]" displayFolder="" count="0" memberValueDatatype="130" unbalanced="0"/>
    <cacheHierarchy uniqueName="[Brok_Fee].[policy_status]" caption="policy_status" attribute="1" defaultMemberUniqueName="[Brok_Fee].[policy_status].[All]" allUniqueName="[Brok_Fee].[policy_status].[All]" dimensionUniqueName="[Brok_Fee]" displayFolder="" count="0" memberValueDatatype="130" unbalanced="0"/>
    <cacheHierarchy uniqueName="[Indi_bdgt].[Account Exe ID]" caption="Account Exe ID" attribute="1" defaultMemberUniqueName="[Indi_bdgt].[Account Exe ID].[All]" allUniqueName="[Indi_bdgt].[Account Exe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2" memberValueDatatype="130" unbalanced="0">
      <fieldsUsage count="2">
        <fieldUsage x="-1"/>
        <fieldUsage x="3"/>
      </fieldsUsage>
    </cacheHierarchy>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5"/>
      </fieldsUsage>
    </cacheHierarchy>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6"/>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2"/>
      </fieldsUsage>
    </cacheHierarchy>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4"/>
      </fieldsUsage>
    </cacheHierarchy>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Total Open Opportunity]" caption="Total Open Opportunity" measure="1" displayFolder="" measureGroup="opportunity" count="0"/>
    <cacheHierarchy uniqueName="[Measures].[Cross Sell Plcd Achmt %]" caption="Cross Sell Plcd Achmt %" measure="1" displayFolder="" measureGroup="Indi_bdgt" count="0"/>
    <cacheHierarchy uniqueName="[Measures].[Cross Sell Invoice Achmt %]" caption="Cross Sell Invoice Achmt %" measure="1" displayFolder="" measureGroup="Indi_bdgt" count="0"/>
    <cacheHierarchy uniqueName="[Measures].[New Plcd Achmt %]" caption="New Plcd Achmt %" measure="1" displayFolder="" measureGroup="Indi_bdgt" count="0"/>
    <cacheHierarchy uniqueName="[Measures].[Renewal Plcd Achmt %]" caption="Renewal Plcd Achmt %" measure="1" displayFolder="" measureGroup="Indi_bdgt" count="0"/>
    <cacheHierarchy uniqueName="[Measures].[New Invoice Achmt %]" caption="New Invoice Achmt %" measure="1" displayFolder="" measureGroup="Indi_bdgt" count="0"/>
    <cacheHierarchy uniqueName="[Measures].[Renewal Invoice Achmt %]" caption="Renewal Invoice Achmt %" measure="1" displayFolder="" measureGroup="Indi_bdgt" count="0"/>
    <cacheHierarchy uniqueName="[Measures].[Total Opportunities]" caption="Total Opportunities" measure="1" displayFolder="" measureGroup="opportunity" count="0"/>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invoice]" caption="__XL_Count invoice" measure="1" displayFolder="" measureGroup="invoice" count="0" hidden="1"/>
    <cacheHierarchy uniqueName="[Measures].[__XL_Count Indi_bdgt]" caption="__XL_Count Indi_bdgt" measure="1" displayFolder="" measureGroup="Indi_bdgt" count="0" hidden="1"/>
    <cacheHierarchy uniqueName="[Measures].[__XL_Count Brok_Fee]" caption="__XL_Count Brok_Fee" measure="1" displayFolder="" measureGroup="Brok_Fee"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global_attendees]" caption="Count of global_attendees" measure="1" displayFolder="" measureGroup="meeting_list" count="0" hidden="1">
      <extLst>
        <ext xmlns:x15="http://schemas.microsoft.com/office/spreadsheetml/2010/11/main" uri="{B97F6D7D-B522-45F9-BDA1-12C45D357490}">
          <x15:cacheHierarchy aggregatedColumn="26"/>
        </ext>
      </extLst>
    </cacheHierarchy>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36"/>
        </ext>
      </extLst>
    </cacheHierarchy>
    <cacheHierarchy uniqueName="[Measures].[Count of Account Executive]" caption="Count of Account Executive" measure="1" displayFolder="" measureGroup="meeting_list" count="0" hidden="1">
      <extLst>
        <ext xmlns:x15="http://schemas.microsoft.com/office/spreadsheetml/2010/11/main" uri="{B97F6D7D-B522-45F9-BDA1-12C45D357490}">
          <x15:cacheHierarchy aggregatedColumn="25"/>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3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37"/>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35"/>
        </ext>
      </extLst>
    </cacheHierarchy>
    <cacheHierarchy uniqueName="[Measures].[Sum of Cross sell bugdet]" caption="Sum of Cross sell bugdet" measure="1" displayFolder="" measureGroup="Indi_bdgt" count="0" hidden="1">
      <extLst>
        <ext xmlns:x15="http://schemas.microsoft.com/office/spreadsheetml/2010/11/main" uri="{B97F6D7D-B522-45F9-BDA1-12C45D357490}">
          <x15:cacheHierarchy aggregatedColumn="13"/>
        </ext>
      </extLst>
    </cacheHierarchy>
    <cacheHierarchy uniqueName="[Measures].[Sum of Renewal Budget]" caption="Sum of Renewal Budget" measure="1" displayFolder="" measureGroup="Indi_bdgt" count="0" hidden="1">
      <extLst>
        <ext xmlns:x15="http://schemas.microsoft.com/office/spreadsheetml/2010/11/main" uri="{B97F6D7D-B522-45F9-BDA1-12C45D357490}">
          <x15:cacheHierarchy aggregatedColumn="14"/>
        </ext>
      </extLst>
    </cacheHierarchy>
    <cacheHierarchy uniqueName="[Measures].[Sum of New Budget]" caption="Sum of New Budget" measure="1" displayFolder="" measureGroup="Indi_bdgt" count="0" hidden="1">
      <extLst>
        <ext xmlns:x15="http://schemas.microsoft.com/office/spreadsheetml/2010/11/main" uri="{B97F6D7D-B522-45F9-BDA1-12C45D357490}">
          <x15:cacheHierarchy aggregatedColumn="12"/>
        </ext>
      </extLst>
    </cacheHierarchy>
    <cacheHierarchy uniqueName="[Measures].[Sum of Amount 4]" caption="Sum of Amount 4" measure="1" displayFolder="" measureGroup="invoice" count="0" hidden="1">
      <extLst>
        <ext xmlns:x15="http://schemas.microsoft.com/office/spreadsheetml/2010/11/main" uri="{B97F6D7D-B522-45F9-BDA1-12C45D357490}">
          <x15:cacheHierarchy aggregatedColumn="20"/>
        </ext>
      </extLst>
    </cacheHierarchy>
    <cacheHierarchy uniqueName="[Measures].[Sum of Amount]" caption="Sum of Amount" measure="1" displayFolder="" measureGroup="Brok_Fee" count="0" hidden="1">
      <extLst>
        <ext xmlns:x15="http://schemas.microsoft.com/office/spreadsheetml/2010/11/main" uri="{B97F6D7D-B522-45F9-BDA1-12C45D357490}">
          <x15:cacheHierarchy aggregatedColumn="3"/>
        </ext>
      </extLst>
    </cacheHierarchy>
    <cacheHierarchy uniqueName="[Measures].[Count of Account Executive 2]" caption="Count of Account Executive 2" measure="1" displayFolder="" measureGroup="opportunity"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Brok_Fee" count="0" hidden="1">
      <extLst>
        <ext xmlns:x15="http://schemas.microsoft.com/office/spreadsheetml/2010/11/main" uri="{B97F6D7D-B522-45F9-BDA1-12C45D357490}">
          <x15:cacheHierarchy aggregatedColumn="1"/>
        </ext>
      </extLst>
    </cacheHierarchy>
  </cacheHierarchies>
  <kpis count="0"/>
  <dimensions count="6">
    <dimension name="Brok_Fee" uniqueName="[Brok_Fee]" caption="Brok_Fee"/>
    <dimension name="Indi_bdgt" uniqueName="[Indi_bdgt]" caption="Indi_bdgt"/>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5">
    <measureGroup name="Brok_Fee" caption="Brok_Fee"/>
    <measureGroup name="Indi_bdgt" caption="Indi_bdgt"/>
    <measureGroup name="invoice" caption="invoice"/>
    <measureGroup name="meeting_list" caption="meeting_list"/>
    <measureGroup name="opportunity" caption="opportunity"/>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90.568933449074" backgroundQuery="1" createdVersion="8" refreshedVersion="8" minRefreshableVersion="3" recordCount="0" supportSubquery="1" supportAdvancedDrill="1" xr:uid="{A0ECACA0-5E3B-4DD7-B2E7-6314906298AD}">
  <cacheSource type="external" connectionId="8"/>
  <cacheFields count="7">
    <cacheField name="[Brok_Fee].[income_class].[income_class]" caption="income_class" numFmtId="0" hierarchy="4" level="1">
      <sharedItems containsSemiMixedTypes="0" containsNonDate="0" containsString="0"/>
    </cacheField>
    <cacheField name="[Measures].[Total Open Opportunity]" caption="Total Open Opportunity" numFmtId="0" hierarchy="41" level="32767"/>
    <cacheField name="[Indi_bdgt].[Employee Name].[Employee Name]" caption="Employee Name" numFmtId="0" hierarchy="10" level="1">
      <sharedItems containsSemiMixedTypes="0" containsNonDate="0" containsString="0"/>
    </cacheField>
    <cacheField name="[opportunity].[product_group].[product_group]" caption="product_group" numFmtId="0" hierarchy="38" level="1">
      <sharedItems containsSemiMixedTypes="0" containsNonDate="0" containsString="0"/>
    </cacheField>
    <cacheField name="[invoice].[income_class].[income_class]" caption="income_class" numFmtId="0" hierarchy="21" level="1">
      <sharedItems containsSemiMixedTypes="0" containsNonDate="0" containsString="0"/>
    </cacheField>
    <cacheField name="[meeting_list].[meeting_date (Year)].[meeting_date (Year)]" caption="meeting_date (Year)" numFmtId="0" hierarchy="28" level="1">
      <sharedItems containsSemiMixedTypes="0" containsNonDate="0" containsString="0"/>
    </cacheField>
    <cacheField name="[opportunity].[stage].[stage]" caption="stage" numFmtId="0" hierarchy="37" level="1">
      <sharedItems containsSemiMixedTypes="0" containsNonDate="0" containsString="0"/>
    </cacheField>
  </cacheFields>
  <cacheHierarchies count="71">
    <cacheHierarchy uniqueName="[Brok_Fee].[client_name]" caption="client_name" attribute="1" defaultMemberUniqueName="[Brok_Fee].[client_name].[All]" allUniqueName="[Brok_Fee].[client_name].[All]" dimensionUniqueName="[Brok_Fee]" displayFolder="" count="0" memberValueDatatype="130" unbalanced="0"/>
    <cacheHierarchy uniqueName="[Brok_Fee].[Account Exe ID]" caption="Account Exe ID" attribute="1" defaultMemberUniqueName="[Brok_Fee].[Account Exe ID].[All]" allUniqueName="[Brok_Fee].[Account Exe ID].[All]" dimensionUniqueName="[Brok_Fee]" displayFolder="" count="0" memberValueDatatype="20" unbalanced="0"/>
    <cacheHierarchy uniqueName="[Brok_Fee].[Account Executive]" caption="Account Executive" attribute="1" defaultMemberUniqueName="[Brok_Fee].[Account Executive].[All]" allUniqueName="[Brok_Fee].[Account Executive].[All]" dimensionUniqueName="[Brok_Fee]" displayFolder="" count="0" memberValueDatatype="130" unbalanced="0"/>
    <cacheHierarchy uniqueName="[Brok_Fee].[Amount]" caption="Amount" attribute="1" defaultMemberUniqueName="[Brok_Fee].[Amount].[All]" allUniqueName="[Brok_Fee].[Amount].[All]" dimensionUniqueName="[Brok_Fee]" displayFolder="" count="0" memberValueDatatype="5" unbalanced="0"/>
    <cacheHierarchy uniqueName="[Brok_Fee].[income_class]" caption="income_class" attribute="1" defaultMemberUniqueName="[Brok_Fee].[income_class].[All]" allUniqueName="[Brok_Fee].[income_class].[All]" dimensionUniqueName="[Brok_Fee]" displayFolder="" count="2" memberValueDatatype="130" unbalanced="0">
      <fieldsUsage count="2">
        <fieldUsage x="-1"/>
        <fieldUsage x="0"/>
      </fieldsUsage>
    </cacheHierarchy>
    <cacheHierarchy uniqueName="[Brok_Fee].[income_due_date]" caption="income_due_date" attribute="1" time="1" defaultMemberUniqueName="[Brok_Fee].[income_due_date].[All]" allUniqueName="[Brok_Fee].[income_due_date].[All]" dimensionUniqueName="[Brok_Fee]" displayFolder="" count="0" memberValueDatatype="7" unbalanced="0"/>
    <cacheHierarchy uniqueName="[Brok_Fee].[revenue_transaction_type]" caption="revenue_transaction_type" attribute="1" defaultMemberUniqueName="[Brok_Fee].[revenue_transaction_type].[All]" allUniqueName="[Brok_Fee].[revenue_transaction_type].[All]" dimensionUniqueName="[Brok_Fee]" displayFolder="" count="0" memberValueDatatype="130" unbalanced="0"/>
    <cacheHierarchy uniqueName="[Brok_Fee].[product_group]" caption="product_group" attribute="1" defaultMemberUniqueName="[Brok_Fee].[product_group].[All]" allUniqueName="[Brok_Fee].[product_group].[All]" dimensionUniqueName="[Brok_Fee]" displayFolder="" count="0" memberValueDatatype="130" unbalanced="0"/>
    <cacheHierarchy uniqueName="[Brok_Fee].[policy_status]" caption="policy_status" attribute="1" defaultMemberUniqueName="[Brok_Fee].[policy_status].[All]" allUniqueName="[Brok_Fee].[policy_status].[All]" dimensionUniqueName="[Brok_Fee]" displayFolder="" count="0" memberValueDatatype="130" unbalanced="0"/>
    <cacheHierarchy uniqueName="[Indi_bdgt].[Account Exe ID]" caption="Account Exe ID" attribute="1" defaultMemberUniqueName="[Indi_bdgt].[Account Exe ID].[All]" allUniqueName="[Indi_bdgt].[Account Exe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2" memberValueDatatype="130" unbalanced="0">
      <fieldsUsage count="2">
        <fieldUsage x="-1"/>
        <fieldUsage x="2"/>
      </fieldsUsage>
    </cacheHierarchy>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4"/>
      </fieldsUsage>
    </cacheHierarchy>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5"/>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6"/>
      </fieldsUsage>
    </cacheHierarchy>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3"/>
      </fieldsUsage>
    </cacheHierarchy>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Total Open Opportunity]" caption="Total Open Opportunity" measure="1" displayFolder="" measureGroup="opportunity" count="0" oneField="1">
      <fieldsUsage count="1">
        <fieldUsage x="1"/>
      </fieldsUsage>
    </cacheHierarchy>
    <cacheHierarchy uniqueName="[Measures].[Cross Sell Plcd Achmt %]" caption="Cross Sell Plcd Achmt %" measure="1" displayFolder="" measureGroup="Indi_bdgt" count="0"/>
    <cacheHierarchy uniqueName="[Measures].[Cross Sell Invoice Achmt %]" caption="Cross Sell Invoice Achmt %" measure="1" displayFolder="" measureGroup="Indi_bdgt" count="0"/>
    <cacheHierarchy uniqueName="[Measures].[New Plcd Achmt %]" caption="New Plcd Achmt %" measure="1" displayFolder="" measureGroup="Indi_bdgt" count="0"/>
    <cacheHierarchy uniqueName="[Measures].[Renewal Plcd Achmt %]" caption="Renewal Plcd Achmt %" measure="1" displayFolder="" measureGroup="Indi_bdgt" count="0"/>
    <cacheHierarchy uniqueName="[Measures].[New Invoice Achmt %]" caption="New Invoice Achmt %" measure="1" displayFolder="" measureGroup="Indi_bdgt" count="0"/>
    <cacheHierarchy uniqueName="[Measures].[Renewal Invoice Achmt %]" caption="Renewal Invoice Achmt %" measure="1" displayFolder="" measureGroup="Indi_bdgt" count="0"/>
    <cacheHierarchy uniqueName="[Measures].[Total Opportunities]" caption="Total Opportunities" measure="1" displayFolder="" measureGroup="opportunity" count="0"/>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invoice]" caption="__XL_Count invoice" measure="1" displayFolder="" measureGroup="invoice" count="0" hidden="1"/>
    <cacheHierarchy uniqueName="[Measures].[__XL_Count Indi_bdgt]" caption="__XL_Count Indi_bdgt" measure="1" displayFolder="" measureGroup="Indi_bdgt" count="0" hidden="1"/>
    <cacheHierarchy uniqueName="[Measures].[__XL_Count Brok_Fee]" caption="__XL_Count Brok_Fee" measure="1" displayFolder="" measureGroup="Brok_Fee"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global_attendees]" caption="Count of global_attendees" measure="1" displayFolder="" measureGroup="meeting_list" count="0" hidden="1">
      <extLst>
        <ext xmlns:x15="http://schemas.microsoft.com/office/spreadsheetml/2010/11/main" uri="{B97F6D7D-B522-45F9-BDA1-12C45D357490}">
          <x15:cacheHierarchy aggregatedColumn="2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36"/>
        </ext>
      </extLst>
    </cacheHierarchy>
    <cacheHierarchy uniqueName="[Measures].[Count of Account Executive]" caption="Count of Account Executive" measure="1" displayFolder="" measureGroup="meeting_list" count="0" hidden="1">
      <extLst>
        <ext xmlns:x15="http://schemas.microsoft.com/office/spreadsheetml/2010/11/main" uri="{B97F6D7D-B522-45F9-BDA1-12C45D357490}">
          <x15:cacheHierarchy aggregatedColumn="25"/>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3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37"/>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35"/>
        </ext>
      </extLst>
    </cacheHierarchy>
    <cacheHierarchy uniqueName="[Measures].[Sum of Cross sell bugdet]" caption="Sum of Cross sell bugdet" measure="1" displayFolder="" measureGroup="Indi_bdgt" count="0" hidden="1">
      <extLst>
        <ext xmlns:x15="http://schemas.microsoft.com/office/spreadsheetml/2010/11/main" uri="{B97F6D7D-B522-45F9-BDA1-12C45D357490}">
          <x15:cacheHierarchy aggregatedColumn="13"/>
        </ext>
      </extLst>
    </cacheHierarchy>
    <cacheHierarchy uniqueName="[Measures].[Sum of Renewal Budget]" caption="Sum of Renewal Budget" measure="1" displayFolder="" measureGroup="Indi_bdgt" count="0" hidden="1">
      <extLst>
        <ext xmlns:x15="http://schemas.microsoft.com/office/spreadsheetml/2010/11/main" uri="{B97F6D7D-B522-45F9-BDA1-12C45D357490}">
          <x15:cacheHierarchy aggregatedColumn="14"/>
        </ext>
      </extLst>
    </cacheHierarchy>
    <cacheHierarchy uniqueName="[Measures].[Sum of New Budget]" caption="Sum of New Budget" measure="1" displayFolder="" measureGroup="Indi_bdgt" count="0" hidden="1">
      <extLst>
        <ext xmlns:x15="http://schemas.microsoft.com/office/spreadsheetml/2010/11/main" uri="{B97F6D7D-B522-45F9-BDA1-12C45D357490}">
          <x15:cacheHierarchy aggregatedColumn="12"/>
        </ext>
      </extLst>
    </cacheHierarchy>
    <cacheHierarchy uniqueName="[Measures].[Sum of Amount 4]" caption="Sum of Amount 4" measure="1" displayFolder="" measureGroup="invoice" count="0" hidden="1">
      <extLst>
        <ext xmlns:x15="http://schemas.microsoft.com/office/spreadsheetml/2010/11/main" uri="{B97F6D7D-B522-45F9-BDA1-12C45D357490}">
          <x15:cacheHierarchy aggregatedColumn="20"/>
        </ext>
      </extLst>
    </cacheHierarchy>
    <cacheHierarchy uniqueName="[Measures].[Sum of Amount]" caption="Sum of Amount" measure="1" displayFolder="" measureGroup="Brok_Fee" count="0" hidden="1">
      <extLst>
        <ext xmlns:x15="http://schemas.microsoft.com/office/spreadsheetml/2010/11/main" uri="{B97F6D7D-B522-45F9-BDA1-12C45D357490}">
          <x15:cacheHierarchy aggregatedColumn="3"/>
        </ext>
      </extLst>
    </cacheHierarchy>
    <cacheHierarchy uniqueName="[Measures].[Count of Account Executive 2]" caption="Count of Account Executive 2" measure="1" displayFolder="" measureGroup="opportunity"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Brok_Fee" count="0" hidden="1">
      <extLst>
        <ext xmlns:x15="http://schemas.microsoft.com/office/spreadsheetml/2010/11/main" uri="{B97F6D7D-B522-45F9-BDA1-12C45D357490}">
          <x15:cacheHierarchy aggregatedColumn="1"/>
        </ext>
      </extLst>
    </cacheHierarchy>
  </cacheHierarchies>
  <kpis count="0"/>
  <dimensions count="6">
    <dimension name="Brok_Fee" uniqueName="[Brok_Fee]" caption="Brok_Fee"/>
    <dimension name="Indi_bdgt" uniqueName="[Indi_bdgt]" caption="Indi_bdgt"/>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5">
    <measureGroup name="Brok_Fee" caption="Brok_Fee"/>
    <measureGroup name="Indi_bdgt" caption="Indi_bdgt"/>
    <measureGroup name="invoice" caption="invoice"/>
    <measureGroup name="meeting_list" caption="meeting_list"/>
    <measureGroup name="opportunity" caption="opportunity"/>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90.568935648145" backgroundQuery="1" createdVersion="8" refreshedVersion="8" minRefreshableVersion="3" recordCount="0" supportSubquery="1" supportAdvancedDrill="1" xr:uid="{3BE04202-0416-42ED-B0AA-2CAB17D5EF4C}">
  <cacheSource type="external" connectionId="8"/>
  <cacheFields count="7">
    <cacheField name="[Brok_Fee].[income_class].[income_class]" caption="income_class" numFmtId="0" hierarchy="4" level="1">
      <sharedItems containsSemiMixedTypes="0" containsNonDate="0" containsString="0"/>
    </cacheField>
    <cacheField name="[Measures].[Total Opportunities]" caption="Total Opportunities" numFmtId="0" hierarchy="48" level="32767"/>
    <cacheField name="[Indi_bdgt].[Employee Name].[Employee Name]" caption="Employee Name" numFmtId="0" hierarchy="10" level="1">
      <sharedItems containsSemiMixedTypes="0" containsNonDate="0" containsString="0"/>
    </cacheField>
    <cacheField name="[opportunity].[product_group].[product_group]" caption="product_group" numFmtId="0" hierarchy="38" level="1">
      <sharedItems containsSemiMixedTypes="0" containsNonDate="0" containsString="0"/>
    </cacheField>
    <cacheField name="[invoice].[income_class].[income_class]" caption="income_class" numFmtId="0" hierarchy="21" level="1">
      <sharedItems containsSemiMixedTypes="0" containsNonDate="0" containsString="0"/>
    </cacheField>
    <cacheField name="[meeting_list].[meeting_date (Year)].[meeting_date (Year)]" caption="meeting_date (Year)" numFmtId="0" hierarchy="28" level="1">
      <sharedItems containsSemiMixedTypes="0" containsNonDate="0" containsString="0"/>
    </cacheField>
    <cacheField name="[opportunity].[stage].[stage]" caption="stage" numFmtId="0" hierarchy="37" level="1">
      <sharedItems containsSemiMixedTypes="0" containsNonDate="0" containsString="0"/>
    </cacheField>
  </cacheFields>
  <cacheHierarchies count="71">
    <cacheHierarchy uniqueName="[Brok_Fee].[client_name]" caption="client_name" attribute="1" defaultMemberUniqueName="[Brok_Fee].[client_name].[All]" allUniqueName="[Brok_Fee].[client_name].[All]" dimensionUniqueName="[Brok_Fee]" displayFolder="" count="0" memberValueDatatype="130" unbalanced="0"/>
    <cacheHierarchy uniqueName="[Brok_Fee].[Account Exe ID]" caption="Account Exe ID" attribute="1" defaultMemberUniqueName="[Brok_Fee].[Account Exe ID].[All]" allUniqueName="[Brok_Fee].[Account Exe ID].[All]" dimensionUniqueName="[Brok_Fee]" displayFolder="" count="0" memberValueDatatype="20" unbalanced="0"/>
    <cacheHierarchy uniqueName="[Brok_Fee].[Account Executive]" caption="Account Executive" attribute="1" defaultMemberUniqueName="[Brok_Fee].[Account Executive].[All]" allUniqueName="[Brok_Fee].[Account Executive].[All]" dimensionUniqueName="[Brok_Fee]" displayFolder="" count="0" memberValueDatatype="130" unbalanced="0"/>
    <cacheHierarchy uniqueName="[Brok_Fee].[Amount]" caption="Amount" attribute="1" defaultMemberUniqueName="[Brok_Fee].[Amount].[All]" allUniqueName="[Brok_Fee].[Amount].[All]" dimensionUniqueName="[Brok_Fee]" displayFolder="" count="0" memberValueDatatype="5" unbalanced="0"/>
    <cacheHierarchy uniqueName="[Brok_Fee].[income_class]" caption="income_class" attribute="1" defaultMemberUniqueName="[Brok_Fee].[income_class].[All]" allUniqueName="[Brok_Fee].[income_class].[All]" dimensionUniqueName="[Brok_Fee]" displayFolder="" count="2" memberValueDatatype="130" unbalanced="0">
      <fieldsUsage count="2">
        <fieldUsage x="-1"/>
        <fieldUsage x="0"/>
      </fieldsUsage>
    </cacheHierarchy>
    <cacheHierarchy uniqueName="[Brok_Fee].[income_due_date]" caption="income_due_date" attribute="1" time="1" defaultMemberUniqueName="[Brok_Fee].[income_due_date].[All]" allUniqueName="[Brok_Fee].[income_due_date].[All]" dimensionUniqueName="[Brok_Fee]" displayFolder="" count="0" memberValueDatatype="7" unbalanced="0"/>
    <cacheHierarchy uniqueName="[Brok_Fee].[revenue_transaction_type]" caption="revenue_transaction_type" attribute="1" defaultMemberUniqueName="[Brok_Fee].[revenue_transaction_type].[All]" allUniqueName="[Brok_Fee].[revenue_transaction_type].[All]" dimensionUniqueName="[Brok_Fee]" displayFolder="" count="0" memberValueDatatype="130" unbalanced="0"/>
    <cacheHierarchy uniqueName="[Brok_Fee].[product_group]" caption="product_group" attribute="1" defaultMemberUniqueName="[Brok_Fee].[product_group].[All]" allUniqueName="[Brok_Fee].[product_group].[All]" dimensionUniqueName="[Brok_Fee]" displayFolder="" count="0" memberValueDatatype="130" unbalanced="0"/>
    <cacheHierarchy uniqueName="[Brok_Fee].[policy_status]" caption="policy_status" attribute="1" defaultMemberUniqueName="[Brok_Fee].[policy_status].[All]" allUniqueName="[Brok_Fee].[policy_status].[All]" dimensionUniqueName="[Brok_Fee]" displayFolder="" count="0" memberValueDatatype="130" unbalanced="0"/>
    <cacheHierarchy uniqueName="[Indi_bdgt].[Account Exe ID]" caption="Account Exe ID" attribute="1" defaultMemberUniqueName="[Indi_bdgt].[Account Exe ID].[All]" allUniqueName="[Indi_bdgt].[Account Exe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2" memberValueDatatype="130" unbalanced="0">
      <fieldsUsage count="2">
        <fieldUsage x="-1"/>
        <fieldUsage x="2"/>
      </fieldsUsage>
    </cacheHierarchy>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4"/>
      </fieldsUsage>
    </cacheHierarchy>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5"/>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6"/>
      </fieldsUsage>
    </cacheHierarchy>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3"/>
      </fieldsUsage>
    </cacheHierarchy>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Total Open Opportunity]" caption="Total Open Opportunity" measure="1" displayFolder="" measureGroup="opportunity" count="0"/>
    <cacheHierarchy uniqueName="[Measures].[Cross Sell Plcd Achmt %]" caption="Cross Sell Plcd Achmt %" measure="1" displayFolder="" measureGroup="Indi_bdgt" count="0"/>
    <cacheHierarchy uniqueName="[Measures].[Cross Sell Invoice Achmt %]" caption="Cross Sell Invoice Achmt %" measure="1" displayFolder="" measureGroup="Indi_bdgt" count="0"/>
    <cacheHierarchy uniqueName="[Measures].[New Plcd Achmt %]" caption="New Plcd Achmt %" measure="1" displayFolder="" measureGroup="Indi_bdgt" count="0"/>
    <cacheHierarchy uniqueName="[Measures].[Renewal Plcd Achmt %]" caption="Renewal Plcd Achmt %" measure="1" displayFolder="" measureGroup="Indi_bdgt" count="0"/>
    <cacheHierarchy uniqueName="[Measures].[New Invoice Achmt %]" caption="New Invoice Achmt %" measure="1" displayFolder="" measureGroup="Indi_bdgt" count="0"/>
    <cacheHierarchy uniqueName="[Measures].[Renewal Invoice Achmt %]" caption="Renewal Invoice Achmt %" measure="1" displayFolder="" measureGroup="Indi_bdgt" count="0"/>
    <cacheHierarchy uniqueName="[Measures].[Total Opportunities]" caption="Total Opportunities" measure="1" displayFolder="" measureGroup="opportunity" count="0" oneField="1">
      <fieldsUsage count="1">
        <fieldUsage x="1"/>
      </fieldsUsage>
    </cacheHierarchy>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invoice]" caption="__XL_Count invoice" measure="1" displayFolder="" measureGroup="invoice" count="0" hidden="1"/>
    <cacheHierarchy uniqueName="[Measures].[__XL_Count Indi_bdgt]" caption="__XL_Count Indi_bdgt" measure="1" displayFolder="" measureGroup="Indi_bdgt" count="0" hidden="1"/>
    <cacheHierarchy uniqueName="[Measures].[__XL_Count Brok_Fee]" caption="__XL_Count Brok_Fee" measure="1" displayFolder="" measureGroup="Brok_Fee"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global_attendees]" caption="Count of global_attendees" measure="1" displayFolder="" measureGroup="meeting_list" count="0" hidden="1">
      <extLst>
        <ext xmlns:x15="http://schemas.microsoft.com/office/spreadsheetml/2010/11/main" uri="{B97F6D7D-B522-45F9-BDA1-12C45D357490}">
          <x15:cacheHierarchy aggregatedColumn="2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36"/>
        </ext>
      </extLst>
    </cacheHierarchy>
    <cacheHierarchy uniqueName="[Measures].[Count of Account Executive]" caption="Count of Account Executive" measure="1" displayFolder="" measureGroup="meeting_list" count="0" hidden="1">
      <extLst>
        <ext xmlns:x15="http://schemas.microsoft.com/office/spreadsheetml/2010/11/main" uri="{B97F6D7D-B522-45F9-BDA1-12C45D357490}">
          <x15:cacheHierarchy aggregatedColumn="25"/>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3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37"/>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35"/>
        </ext>
      </extLst>
    </cacheHierarchy>
    <cacheHierarchy uniqueName="[Measures].[Sum of Cross sell bugdet]" caption="Sum of Cross sell bugdet" measure="1" displayFolder="" measureGroup="Indi_bdgt" count="0" hidden="1">
      <extLst>
        <ext xmlns:x15="http://schemas.microsoft.com/office/spreadsheetml/2010/11/main" uri="{B97F6D7D-B522-45F9-BDA1-12C45D357490}">
          <x15:cacheHierarchy aggregatedColumn="13"/>
        </ext>
      </extLst>
    </cacheHierarchy>
    <cacheHierarchy uniqueName="[Measures].[Sum of Renewal Budget]" caption="Sum of Renewal Budget" measure="1" displayFolder="" measureGroup="Indi_bdgt" count="0" hidden="1">
      <extLst>
        <ext xmlns:x15="http://schemas.microsoft.com/office/spreadsheetml/2010/11/main" uri="{B97F6D7D-B522-45F9-BDA1-12C45D357490}">
          <x15:cacheHierarchy aggregatedColumn="14"/>
        </ext>
      </extLst>
    </cacheHierarchy>
    <cacheHierarchy uniqueName="[Measures].[Sum of New Budget]" caption="Sum of New Budget" measure="1" displayFolder="" measureGroup="Indi_bdgt" count="0" hidden="1">
      <extLst>
        <ext xmlns:x15="http://schemas.microsoft.com/office/spreadsheetml/2010/11/main" uri="{B97F6D7D-B522-45F9-BDA1-12C45D357490}">
          <x15:cacheHierarchy aggregatedColumn="12"/>
        </ext>
      </extLst>
    </cacheHierarchy>
    <cacheHierarchy uniqueName="[Measures].[Sum of Amount 4]" caption="Sum of Amount 4" measure="1" displayFolder="" measureGroup="invoice" count="0" hidden="1">
      <extLst>
        <ext xmlns:x15="http://schemas.microsoft.com/office/spreadsheetml/2010/11/main" uri="{B97F6D7D-B522-45F9-BDA1-12C45D357490}">
          <x15:cacheHierarchy aggregatedColumn="20"/>
        </ext>
      </extLst>
    </cacheHierarchy>
    <cacheHierarchy uniqueName="[Measures].[Sum of Amount]" caption="Sum of Amount" measure="1" displayFolder="" measureGroup="Brok_Fee" count="0" hidden="1">
      <extLst>
        <ext xmlns:x15="http://schemas.microsoft.com/office/spreadsheetml/2010/11/main" uri="{B97F6D7D-B522-45F9-BDA1-12C45D357490}">
          <x15:cacheHierarchy aggregatedColumn="3"/>
        </ext>
      </extLst>
    </cacheHierarchy>
    <cacheHierarchy uniqueName="[Measures].[Count of Account Executive 2]" caption="Count of Account Executive 2" measure="1" displayFolder="" measureGroup="opportunity"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Brok_Fee" count="0" hidden="1">
      <extLst>
        <ext xmlns:x15="http://schemas.microsoft.com/office/spreadsheetml/2010/11/main" uri="{B97F6D7D-B522-45F9-BDA1-12C45D357490}">
          <x15:cacheHierarchy aggregatedColumn="1"/>
        </ext>
      </extLst>
    </cacheHierarchy>
  </cacheHierarchies>
  <kpis count="0"/>
  <dimensions count="6">
    <dimension name="Brok_Fee" uniqueName="[Brok_Fee]" caption="Brok_Fee"/>
    <dimension name="Indi_bdgt" uniqueName="[Indi_bdgt]" caption="Indi_bdgt"/>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5">
    <measureGroup name="Brok_Fee" caption="Brok_Fee"/>
    <measureGroup name="Indi_bdgt" caption="Indi_bdgt"/>
    <measureGroup name="invoice" caption="invoice"/>
    <measureGroup name="meeting_list" caption="meeting_list"/>
    <measureGroup name="opportunity" caption="opportunity"/>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90.568938194447" backgroundQuery="1" createdVersion="8" refreshedVersion="8" minRefreshableVersion="3" recordCount="0" supportSubquery="1" supportAdvancedDrill="1" xr:uid="{06E73330-B8C4-432C-A490-BE1B94B47749}">
  <cacheSource type="external" connectionId="8"/>
  <cacheFields count="6">
    <cacheField name="[opportunity].[product_group].[product_group]" caption="product_group" numFmtId="0" hierarchy="38" level="1">
      <sharedItems count="7">
        <s v="Employee Benefits"/>
        <s v="Engineering"/>
        <s v="Fire"/>
        <s v="Liability"/>
        <s v="Marine"/>
        <s v="Miscellaneous"/>
        <s v="Terrorism"/>
      </sharedItems>
    </cacheField>
    <cacheField name="[Measures].[Count of Account Executive 2]" caption="Count of Account Executive 2" numFmtId="0" hierarchy="69" level="32767"/>
    <cacheField name="[Indi_bdgt].[Employee Name].[Employee Name]" caption="Employee Name" numFmtId="0" hierarchy="10" level="1">
      <sharedItems containsSemiMixedTypes="0" containsNonDate="0" containsString="0"/>
    </cacheField>
    <cacheField name="[invoice].[income_class].[income_class]" caption="income_class" numFmtId="0" hierarchy="21" level="1">
      <sharedItems containsSemiMixedTypes="0" containsNonDate="0" containsString="0"/>
    </cacheField>
    <cacheField name="[meeting_list].[meeting_date (Year)].[meeting_date (Year)]" caption="meeting_date (Year)" numFmtId="0" hierarchy="28" level="1">
      <sharedItems containsSemiMixedTypes="0" containsNonDate="0" containsString="0"/>
    </cacheField>
    <cacheField name="[opportunity].[stage].[stage]" caption="stage" numFmtId="0" hierarchy="37" level="1">
      <sharedItems containsSemiMixedTypes="0" containsNonDate="0" containsString="0"/>
    </cacheField>
  </cacheFields>
  <cacheHierarchies count="71">
    <cacheHierarchy uniqueName="[Brok_Fee].[client_name]" caption="client_name" attribute="1" defaultMemberUniqueName="[Brok_Fee].[client_name].[All]" allUniqueName="[Brok_Fee].[client_name].[All]" dimensionUniqueName="[Brok_Fee]" displayFolder="" count="0" memberValueDatatype="130" unbalanced="0"/>
    <cacheHierarchy uniqueName="[Brok_Fee].[Account Exe ID]" caption="Account Exe ID" attribute="1" defaultMemberUniqueName="[Brok_Fee].[Account Exe ID].[All]" allUniqueName="[Brok_Fee].[Account Exe ID].[All]" dimensionUniqueName="[Brok_Fee]" displayFolder="" count="0" memberValueDatatype="20" unbalanced="0"/>
    <cacheHierarchy uniqueName="[Brok_Fee].[Account Executive]" caption="Account Executive" attribute="1" defaultMemberUniqueName="[Brok_Fee].[Account Executive].[All]" allUniqueName="[Brok_Fee].[Account Executive].[All]" dimensionUniqueName="[Brok_Fee]" displayFolder="" count="0" memberValueDatatype="130" unbalanced="0"/>
    <cacheHierarchy uniqueName="[Brok_Fee].[Amount]" caption="Amount" attribute="1" defaultMemberUniqueName="[Brok_Fee].[Amount].[All]" allUniqueName="[Brok_Fee].[Amount].[All]" dimensionUniqueName="[Brok_Fee]" displayFolder="" count="0" memberValueDatatype="5" unbalanced="0"/>
    <cacheHierarchy uniqueName="[Brok_Fee].[income_class]" caption="income_class" attribute="1" defaultMemberUniqueName="[Brok_Fee].[income_class].[All]" allUniqueName="[Brok_Fee].[income_class].[All]" dimensionUniqueName="[Brok_Fee]" displayFolder="" count="0" memberValueDatatype="130" unbalanced="0"/>
    <cacheHierarchy uniqueName="[Brok_Fee].[income_due_date]" caption="income_due_date" attribute="1" time="1" defaultMemberUniqueName="[Brok_Fee].[income_due_date].[All]" allUniqueName="[Brok_Fee].[income_due_date].[All]" dimensionUniqueName="[Brok_Fee]" displayFolder="" count="0" memberValueDatatype="7" unbalanced="0"/>
    <cacheHierarchy uniqueName="[Brok_Fee].[revenue_transaction_type]" caption="revenue_transaction_type" attribute="1" defaultMemberUniqueName="[Brok_Fee].[revenue_transaction_type].[All]" allUniqueName="[Brok_Fee].[revenue_transaction_type].[All]" dimensionUniqueName="[Brok_Fee]" displayFolder="" count="0" memberValueDatatype="130" unbalanced="0"/>
    <cacheHierarchy uniqueName="[Brok_Fee].[product_group]" caption="product_group" attribute="1" defaultMemberUniqueName="[Brok_Fee].[product_group].[All]" allUniqueName="[Brok_Fee].[product_group].[All]" dimensionUniqueName="[Brok_Fee]" displayFolder="" count="0" memberValueDatatype="130" unbalanced="0"/>
    <cacheHierarchy uniqueName="[Brok_Fee].[policy_status]" caption="policy_status" attribute="1" defaultMemberUniqueName="[Brok_Fee].[policy_status].[All]" allUniqueName="[Brok_Fee].[policy_status].[All]" dimensionUniqueName="[Brok_Fee]" displayFolder="" count="0" memberValueDatatype="130" unbalanced="0"/>
    <cacheHierarchy uniqueName="[Indi_bdgt].[Account Exe ID]" caption="Account Exe ID" attribute="1" defaultMemberUniqueName="[Indi_bdgt].[Account Exe ID].[All]" allUniqueName="[Indi_bdgt].[Account Exe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2" memberValueDatatype="130" unbalanced="0">
      <fieldsUsage count="2">
        <fieldUsage x="-1"/>
        <fieldUsage x="2"/>
      </fieldsUsage>
    </cacheHierarchy>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3"/>
      </fieldsUsage>
    </cacheHierarchy>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4"/>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5"/>
      </fieldsUsage>
    </cacheHierarchy>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0"/>
      </fieldsUsage>
    </cacheHierarchy>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Total Open Opportunity]" caption="Total Open Opportunity" measure="1" displayFolder="" measureGroup="opportunity" count="0"/>
    <cacheHierarchy uniqueName="[Measures].[Cross Sell Plcd Achmt %]" caption="Cross Sell Plcd Achmt %" measure="1" displayFolder="" measureGroup="Indi_bdgt" count="0"/>
    <cacheHierarchy uniqueName="[Measures].[Cross Sell Invoice Achmt %]" caption="Cross Sell Invoice Achmt %" measure="1" displayFolder="" measureGroup="Indi_bdgt" count="0"/>
    <cacheHierarchy uniqueName="[Measures].[New Plcd Achmt %]" caption="New Plcd Achmt %" measure="1" displayFolder="" measureGroup="Indi_bdgt" count="0"/>
    <cacheHierarchy uniqueName="[Measures].[Renewal Plcd Achmt %]" caption="Renewal Plcd Achmt %" measure="1" displayFolder="" measureGroup="Indi_bdgt" count="0"/>
    <cacheHierarchy uniqueName="[Measures].[New Invoice Achmt %]" caption="New Invoice Achmt %" measure="1" displayFolder="" measureGroup="Indi_bdgt" count="0"/>
    <cacheHierarchy uniqueName="[Measures].[Renewal Invoice Achmt %]" caption="Renewal Invoice Achmt %" measure="1" displayFolder="" measureGroup="Indi_bdgt" count="0"/>
    <cacheHierarchy uniqueName="[Measures].[Total Opportunities]" caption="Total Opportunities" measure="1" displayFolder="" measureGroup="opportunity" count="0"/>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invoice]" caption="__XL_Count invoice" measure="1" displayFolder="" measureGroup="invoice" count="0" hidden="1"/>
    <cacheHierarchy uniqueName="[Measures].[__XL_Count Indi_bdgt]" caption="__XL_Count Indi_bdgt" measure="1" displayFolder="" measureGroup="Indi_bdgt" count="0" hidden="1"/>
    <cacheHierarchy uniqueName="[Measures].[__XL_Count Brok_Fee]" caption="__XL_Count Brok_Fee" measure="1" displayFolder="" measureGroup="Brok_Fee"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global_attendees]" caption="Count of global_attendees" measure="1" displayFolder="" measureGroup="meeting_list" count="0" hidden="1">
      <extLst>
        <ext xmlns:x15="http://schemas.microsoft.com/office/spreadsheetml/2010/11/main" uri="{B97F6D7D-B522-45F9-BDA1-12C45D357490}">
          <x15:cacheHierarchy aggregatedColumn="2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36"/>
        </ext>
      </extLst>
    </cacheHierarchy>
    <cacheHierarchy uniqueName="[Measures].[Count of Account Executive]" caption="Count of Account Executive" measure="1" displayFolder="" measureGroup="meeting_list" count="0" hidden="1">
      <extLst>
        <ext xmlns:x15="http://schemas.microsoft.com/office/spreadsheetml/2010/11/main" uri="{B97F6D7D-B522-45F9-BDA1-12C45D357490}">
          <x15:cacheHierarchy aggregatedColumn="25"/>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3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37"/>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35"/>
        </ext>
      </extLst>
    </cacheHierarchy>
    <cacheHierarchy uniqueName="[Measures].[Sum of Cross sell bugdet]" caption="Sum of Cross sell bugdet" measure="1" displayFolder="" measureGroup="Indi_bdgt" count="0" hidden="1">
      <extLst>
        <ext xmlns:x15="http://schemas.microsoft.com/office/spreadsheetml/2010/11/main" uri="{B97F6D7D-B522-45F9-BDA1-12C45D357490}">
          <x15:cacheHierarchy aggregatedColumn="13"/>
        </ext>
      </extLst>
    </cacheHierarchy>
    <cacheHierarchy uniqueName="[Measures].[Sum of Renewal Budget]" caption="Sum of Renewal Budget" measure="1" displayFolder="" measureGroup="Indi_bdgt" count="0" hidden="1">
      <extLst>
        <ext xmlns:x15="http://schemas.microsoft.com/office/spreadsheetml/2010/11/main" uri="{B97F6D7D-B522-45F9-BDA1-12C45D357490}">
          <x15:cacheHierarchy aggregatedColumn="14"/>
        </ext>
      </extLst>
    </cacheHierarchy>
    <cacheHierarchy uniqueName="[Measures].[Sum of New Budget]" caption="Sum of New Budget" measure="1" displayFolder="" measureGroup="Indi_bdgt" count="0" hidden="1">
      <extLst>
        <ext xmlns:x15="http://schemas.microsoft.com/office/spreadsheetml/2010/11/main" uri="{B97F6D7D-B522-45F9-BDA1-12C45D357490}">
          <x15:cacheHierarchy aggregatedColumn="12"/>
        </ext>
      </extLst>
    </cacheHierarchy>
    <cacheHierarchy uniqueName="[Measures].[Sum of Amount 4]" caption="Sum of Amount 4" measure="1" displayFolder="" measureGroup="invoice" count="0" hidden="1">
      <extLst>
        <ext xmlns:x15="http://schemas.microsoft.com/office/spreadsheetml/2010/11/main" uri="{B97F6D7D-B522-45F9-BDA1-12C45D357490}">
          <x15:cacheHierarchy aggregatedColumn="20"/>
        </ext>
      </extLst>
    </cacheHierarchy>
    <cacheHierarchy uniqueName="[Measures].[Sum of Amount]" caption="Sum of Amount" measure="1" displayFolder="" measureGroup="Brok_Fee" count="0" hidden="1">
      <extLst>
        <ext xmlns:x15="http://schemas.microsoft.com/office/spreadsheetml/2010/11/main" uri="{B97F6D7D-B522-45F9-BDA1-12C45D357490}">
          <x15:cacheHierarchy aggregatedColumn="3"/>
        </ext>
      </extLst>
    </cacheHierarchy>
    <cacheHierarchy uniqueName="[Measures].[Count of Account Executive 2]" caption="Count of Account Executive 2" measure="1" displayFolder="" measureGroup="opportunity"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Brok_Fee" count="0" hidden="1">
      <extLst>
        <ext xmlns:x15="http://schemas.microsoft.com/office/spreadsheetml/2010/11/main" uri="{B97F6D7D-B522-45F9-BDA1-12C45D357490}">
          <x15:cacheHierarchy aggregatedColumn="1"/>
        </ext>
      </extLst>
    </cacheHierarchy>
  </cacheHierarchies>
  <kpis count="0"/>
  <dimensions count="6">
    <dimension name="Brok_Fee" uniqueName="[Brok_Fee]" caption="Brok_Fee"/>
    <dimension name="Indi_bdgt" uniqueName="[Indi_bdgt]" caption="Indi_bdgt"/>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5">
    <measureGroup name="Brok_Fee" caption="Brok_Fee"/>
    <measureGroup name="Indi_bdgt" caption="Indi_bdgt"/>
    <measureGroup name="invoice" caption="invoice"/>
    <measureGroup name="meeting_list" caption="meeting_list"/>
    <measureGroup name="opportunity" caption="opportunity"/>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90.56889490741" backgroundQuery="1" createdVersion="3" refreshedVersion="8" minRefreshableVersion="3" recordCount="0" supportSubquery="1" supportAdvancedDrill="1" xr:uid="{F66FFFFD-5D43-4E47-8B59-2A1A8B98788A}">
  <cacheSource type="external" connectionId="8">
    <extLst>
      <ext xmlns:x14="http://schemas.microsoft.com/office/spreadsheetml/2009/9/main" uri="{F057638F-6D5F-4e77-A914-E7F072B9BCA8}">
        <x14:sourceConnection name="ThisWorkbookDataModel"/>
      </ext>
    </extLst>
  </cacheSource>
  <cacheFields count="0"/>
  <cacheHierarchies count="71">
    <cacheHierarchy uniqueName="[Brok_Fee].[client_name]" caption="client_name" attribute="1" defaultMemberUniqueName="[Brok_Fee].[client_name].[All]" allUniqueName="[Brok_Fee].[client_name].[All]" dimensionUniqueName="[Brok_Fee]" displayFolder="" count="0" memberValueDatatype="130" unbalanced="0"/>
    <cacheHierarchy uniqueName="[Brok_Fee].[Account Exe ID]" caption="Account Exe ID" attribute="1" defaultMemberUniqueName="[Brok_Fee].[Account Exe ID].[All]" allUniqueName="[Brok_Fee].[Account Exe ID].[All]" dimensionUniqueName="[Brok_Fee]" displayFolder="" count="0" memberValueDatatype="20" unbalanced="0"/>
    <cacheHierarchy uniqueName="[Brok_Fee].[Account Executive]" caption="Account Executive" attribute="1" defaultMemberUniqueName="[Brok_Fee].[Account Executive].[All]" allUniqueName="[Brok_Fee].[Account Executive].[All]" dimensionUniqueName="[Brok_Fee]" displayFolder="" count="0" memberValueDatatype="130" unbalanced="0"/>
    <cacheHierarchy uniqueName="[Brok_Fee].[Amount]" caption="Amount" attribute="1" defaultMemberUniqueName="[Brok_Fee].[Amount].[All]" allUniqueName="[Brok_Fee].[Amount].[All]" dimensionUniqueName="[Brok_Fee]" displayFolder="" count="0" memberValueDatatype="5" unbalanced="0"/>
    <cacheHierarchy uniqueName="[Brok_Fee].[income_class]" caption="income_class" attribute="1" defaultMemberUniqueName="[Brok_Fee].[income_class].[All]" allUniqueName="[Brok_Fee].[income_class].[All]" dimensionUniqueName="[Brok_Fee]" displayFolder="" count="0" memberValueDatatype="130" unbalanced="0"/>
    <cacheHierarchy uniqueName="[Brok_Fee].[income_due_date]" caption="income_due_date" attribute="1" time="1" defaultMemberUniqueName="[Brok_Fee].[income_due_date].[All]" allUniqueName="[Brok_Fee].[income_due_date].[All]" dimensionUniqueName="[Brok_Fee]" displayFolder="" count="0" memberValueDatatype="7" unbalanced="0"/>
    <cacheHierarchy uniqueName="[Brok_Fee].[revenue_transaction_type]" caption="revenue_transaction_type" attribute="1" defaultMemberUniqueName="[Brok_Fee].[revenue_transaction_type].[All]" allUniqueName="[Brok_Fee].[revenue_transaction_type].[All]" dimensionUniqueName="[Brok_Fee]" displayFolder="" count="0" memberValueDatatype="130" unbalanced="0"/>
    <cacheHierarchy uniqueName="[Brok_Fee].[product_group]" caption="product_group" attribute="1" defaultMemberUniqueName="[Brok_Fee].[product_group].[All]" allUniqueName="[Brok_Fee].[product_group].[All]" dimensionUniqueName="[Brok_Fee]" displayFolder="" count="0" memberValueDatatype="130" unbalanced="0"/>
    <cacheHierarchy uniqueName="[Brok_Fee].[policy_status]" caption="policy_status" attribute="1" defaultMemberUniqueName="[Brok_Fee].[policy_status].[All]" allUniqueName="[Brok_Fee].[policy_status].[All]" dimensionUniqueName="[Brok_Fee]" displayFolder="" count="0" memberValueDatatype="130" unbalanced="0"/>
    <cacheHierarchy uniqueName="[Indi_bdgt].[Account Exe ID]" caption="Account Exe ID" attribute="1" defaultMemberUniqueName="[Indi_bdgt].[Account Exe ID].[All]" allUniqueName="[Indi_bdgt].[Account Exe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2" memberValueDatatype="130" unbalanced="0"/>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2"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Total Open Opportunity]" caption="Total Open Opportunity" measure="1" displayFolder="" measureGroup="opportunity" count="0"/>
    <cacheHierarchy uniqueName="[Measures].[Cross Sell Plcd Achmt %]" caption="Cross Sell Plcd Achmt %" measure="1" displayFolder="" measureGroup="Indi_bdgt" count="0"/>
    <cacheHierarchy uniqueName="[Measures].[Cross Sell Invoice Achmt %]" caption="Cross Sell Invoice Achmt %" measure="1" displayFolder="" measureGroup="Indi_bdgt" count="0"/>
    <cacheHierarchy uniqueName="[Measures].[New Plcd Achmt %]" caption="New Plcd Achmt %" measure="1" displayFolder="" measureGroup="Indi_bdgt" count="0"/>
    <cacheHierarchy uniqueName="[Measures].[Renewal Plcd Achmt %]" caption="Renewal Plcd Achmt %" measure="1" displayFolder="" measureGroup="Indi_bdgt" count="0"/>
    <cacheHierarchy uniqueName="[Measures].[New Invoice Achmt %]" caption="New Invoice Achmt %" measure="1" displayFolder="" measureGroup="Indi_bdgt" count="0"/>
    <cacheHierarchy uniqueName="[Measures].[Renewal Invoice Achmt %]" caption="Renewal Invoice Achmt %" measure="1" displayFolder="" measureGroup="Indi_bdgt" count="0"/>
    <cacheHierarchy uniqueName="[Measures].[Total Opportunities]" caption="Total Opportunities" measure="1" displayFolder="" measureGroup="opportunity" count="0"/>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invoice]" caption="__XL_Count invoice" measure="1" displayFolder="" measureGroup="invoice" count="0" hidden="1"/>
    <cacheHierarchy uniqueName="[Measures].[__XL_Count Indi_bdgt]" caption="__XL_Count Indi_bdgt" measure="1" displayFolder="" measureGroup="Indi_bdgt" count="0" hidden="1"/>
    <cacheHierarchy uniqueName="[Measures].[__XL_Count Brok_Fee]" caption="__XL_Count Brok_Fee" measure="1" displayFolder="" measureGroup="Brok_Fee"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global_attendees]" caption="Count of global_attendees" measure="1" displayFolder="" measureGroup="meeting_list" count="0" hidden="1">
      <extLst>
        <ext xmlns:x15="http://schemas.microsoft.com/office/spreadsheetml/2010/11/main" uri="{B97F6D7D-B522-45F9-BDA1-12C45D357490}">
          <x15:cacheHierarchy aggregatedColumn="2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36"/>
        </ext>
      </extLst>
    </cacheHierarchy>
    <cacheHierarchy uniqueName="[Measures].[Count of Account Executive]" caption="Count of Account Executive" measure="1" displayFolder="" measureGroup="meeting_list" count="0" hidden="1">
      <extLst>
        <ext xmlns:x15="http://schemas.microsoft.com/office/spreadsheetml/2010/11/main" uri="{B97F6D7D-B522-45F9-BDA1-12C45D357490}">
          <x15:cacheHierarchy aggregatedColumn="25"/>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3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37"/>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35"/>
        </ext>
      </extLst>
    </cacheHierarchy>
    <cacheHierarchy uniqueName="[Measures].[Sum of Cross sell bugdet]" caption="Sum of Cross sell bugdet" measure="1" displayFolder="" measureGroup="Indi_bdgt" count="0" hidden="1">
      <extLst>
        <ext xmlns:x15="http://schemas.microsoft.com/office/spreadsheetml/2010/11/main" uri="{B97F6D7D-B522-45F9-BDA1-12C45D357490}">
          <x15:cacheHierarchy aggregatedColumn="13"/>
        </ext>
      </extLst>
    </cacheHierarchy>
    <cacheHierarchy uniqueName="[Measures].[Sum of Renewal Budget]" caption="Sum of Renewal Budget" measure="1" displayFolder="" measureGroup="Indi_bdgt" count="0" hidden="1">
      <extLst>
        <ext xmlns:x15="http://schemas.microsoft.com/office/spreadsheetml/2010/11/main" uri="{B97F6D7D-B522-45F9-BDA1-12C45D357490}">
          <x15:cacheHierarchy aggregatedColumn="14"/>
        </ext>
      </extLst>
    </cacheHierarchy>
    <cacheHierarchy uniqueName="[Measures].[Sum of New Budget]" caption="Sum of New Budget" measure="1" displayFolder="" measureGroup="Indi_bdgt" count="0" hidden="1">
      <extLst>
        <ext xmlns:x15="http://schemas.microsoft.com/office/spreadsheetml/2010/11/main" uri="{B97F6D7D-B522-45F9-BDA1-12C45D357490}">
          <x15:cacheHierarchy aggregatedColumn="12"/>
        </ext>
      </extLst>
    </cacheHierarchy>
    <cacheHierarchy uniqueName="[Measures].[Sum of Amount 4]" caption="Sum of Amount 4" measure="1" displayFolder="" measureGroup="invoice" count="0" hidden="1">
      <extLst>
        <ext xmlns:x15="http://schemas.microsoft.com/office/spreadsheetml/2010/11/main" uri="{B97F6D7D-B522-45F9-BDA1-12C45D357490}">
          <x15:cacheHierarchy aggregatedColumn="20"/>
        </ext>
      </extLst>
    </cacheHierarchy>
    <cacheHierarchy uniqueName="[Measures].[Sum of Amount]" caption="Sum of Amount" measure="1" displayFolder="" measureGroup="Brok_Fee" count="0" hidden="1">
      <extLst>
        <ext xmlns:x15="http://schemas.microsoft.com/office/spreadsheetml/2010/11/main" uri="{B97F6D7D-B522-45F9-BDA1-12C45D357490}">
          <x15:cacheHierarchy aggregatedColumn="3"/>
        </ext>
      </extLst>
    </cacheHierarchy>
    <cacheHierarchy uniqueName="[Measures].[Count of Account Executive 2]" caption="Count of Account Executive 2" measure="1" displayFolder="" measureGroup="opportunity"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Brok_Fe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75743579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90.568901388891" backgroundQuery="1" createdVersion="8" refreshedVersion="8" minRefreshableVersion="3" recordCount="0" supportSubquery="1" supportAdvancedDrill="1" xr:uid="{64378DBE-5DD4-4E43-9E6C-98C5C43972A5}">
  <cacheSource type="external" connectionId="8"/>
  <cacheFields count="8">
    <cacheField name="[Brok_Fee].[income_class].[income_class]" caption="income_class" numFmtId="0" hierarchy="4" level="1">
      <sharedItems containsSemiMixedTypes="0" containsNonDate="0" containsString="0"/>
    </cacheField>
    <cacheField name="[Measures].[Cross Sell Plcd Achmt %]" caption="Cross Sell Plcd Achmt %" numFmtId="0" hierarchy="42" level="32767"/>
    <cacheField name="[Measures].[Cross Sell Invoice Achmt %]" caption="Cross Sell Invoice Achmt %" numFmtId="0" hierarchy="43" level="32767"/>
    <cacheField name="[Indi_bdgt].[Employee Name].[Employee Name]" caption="Employee Name" numFmtId="0" hierarchy="10" level="1">
      <sharedItems containsSemiMixedTypes="0" containsNonDate="0" containsString="0"/>
    </cacheField>
    <cacheField name="[opportunity].[product_group].[product_group]" caption="product_group" numFmtId="0" hierarchy="38" level="1">
      <sharedItems containsSemiMixedTypes="0" containsNonDate="0" containsString="0"/>
    </cacheField>
    <cacheField name="[invoice].[income_class].[income_class]" caption="income_class" numFmtId="0" hierarchy="21" level="1">
      <sharedItems containsSemiMixedTypes="0" containsNonDate="0" containsString="0"/>
    </cacheField>
    <cacheField name="[meeting_list].[meeting_date (Year)].[meeting_date (Year)]" caption="meeting_date (Year)" numFmtId="0" hierarchy="28" level="1">
      <sharedItems containsSemiMixedTypes="0" containsNonDate="0" containsString="0"/>
    </cacheField>
    <cacheField name="[opportunity].[stage].[stage]" caption="stage" numFmtId="0" hierarchy="37" level="1">
      <sharedItems containsSemiMixedTypes="0" containsNonDate="0" containsString="0"/>
    </cacheField>
  </cacheFields>
  <cacheHierarchies count="71">
    <cacheHierarchy uniqueName="[Brok_Fee].[client_name]" caption="client_name" attribute="1" defaultMemberUniqueName="[Brok_Fee].[client_name].[All]" allUniqueName="[Brok_Fee].[client_name].[All]" dimensionUniqueName="[Brok_Fee]" displayFolder="" count="0" memberValueDatatype="130" unbalanced="0"/>
    <cacheHierarchy uniqueName="[Brok_Fee].[Account Exe ID]" caption="Account Exe ID" attribute="1" defaultMemberUniqueName="[Brok_Fee].[Account Exe ID].[All]" allUniqueName="[Brok_Fee].[Account Exe ID].[All]" dimensionUniqueName="[Brok_Fee]" displayFolder="" count="0" memberValueDatatype="20" unbalanced="0"/>
    <cacheHierarchy uniqueName="[Brok_Fee].[Account Executive]" caption="Account Executive" attribute="1" defaultMemberUniqueName="[Brok_Fee].[Account Executive].[All]" allUniqueName="[Brok_Fee].[Account Executive].[All]" dimensionUniqueName="[Brok_Fee]" displayFolder="" count="0" memberValueDatatype="130" unbalanced="0"/>
    <cacheHierarchy uniqueName="[Brok_Fee].[Amount]" caption="Amount" attribute="1" defaultMemberUniqueName="[Brok_Fee].[Amount].[All]" allUniqueName="[Brok_Fee].[Amount].[All]" dimensionUniqueName="[Brok_Fee]" displayFolder="" count="0" memberValueDatatype="5" unbalanced="0"/>
    <cacheHierarchy uniqueName="[Brok_Fee].[income_class]" caption="income_class" attribute="1" defaultMemberUniqueName="[Brok_Fee].[income_class].[All]" allUniqueName="[Brok_Fee].[income_class].[All]" dimensionUniqueName="[Brok_Fee]" displayFolder="" count="2" memberValueDatatype="130" unbalanced="0">
      <fieldsUsage count="2">
        <fieldUsage x="-1"/>
        <fieldUsage x="0"/>
      </fieldsUsage>
    </cacheHierarchy>
    <cacheHierarchy uniqueName="[Brok_Fee].[income_due_date]" caption="income_due_date" attribute="1" time="1" defaultMemberUniqueName="[Brok_Fee].[income_due_date].[All]" allUniqueName="[Brok_Fee].[income_due_date].[All]" dimensionUniqueName="[Brok_Fee]" displayFolder="" count="0" memberValueDatatype="7" unbalanced="0"/>
    <cacheHierarchy uniqueName="[Brok_Fee].[revenue_transaction_type]" caption="revenue_transaction_type" attribute="1" defaultMemberUniqueName="[Brok_Fee].[revenue_transaction_type].[All]" allUniqueName="[Brok_Fee].[revenue_transaction_type].[All]" dimensionUniqueName="[Brok_Fee]" displayFolder="" count="0" memberValueDatatype="130" unbalanced="0"/>
    <cacheHierarchy uniqueName="[Brok_Fee].[product_group]" caption="product_group" attribute="1" defaultMemberUniqueName="[Brok_Fee].[product_group].[All]" allUniqueName="[Brok_Fee].[product_group].[All]" dimensionUniqueName="[Brok_Fee]" displayFolder="" count="0" memberValueDatatype="130" unbalanced="0"/>
    <cacheHierarchy uniqueName="[Brok_Fee].[policy_status]" caption="policy_status" attribute="1" defaultMemberUniqueName="[Brok_Fee].[policy_status].[All]" allUniqueName="[Brok_Fee].[policy_status].[All]" dimensionUniqueName="[Brok_Fee]" displayFolder="" count="0" memberValueDatatype="130" unbalanced="0"/>
    <cacheHierarchy uniqueName="[Indi_bdgt].[Account Exe ID]" caption="Account Exe ID" attribute="1" defaultMemberUniqueName="[Indi_bdgt].[Account Exe ID].[All]" allUniqueName="[Indi_bdgt].[Account Exe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2" memberValueDatatype="130" unbalanced="0">
      <fieldsUsage count="2">
        <fieldUsage x="-1"/>
        <fieldUsage x="3"/>
      </fieldsUsage>
    </cacheHierarchy>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5"/>
      </fieldsUsage>
    </cacheHierarchy>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6"/>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7"/>
      </fieldsUsage>
    </cacheHierarchy>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4"/>
      </fieldsUsage>
    </cacheHierarchy>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Total Open Opportunity]" caption="Total Open Opportunity" measure="1" displayFolder="" measureGroup="opportunity" count="0"/>
    <cacheHierarchy uniqueName="[Measures].[Cross Sell Plcd Achmt %]" caption="Cross Sell Plcd Achmt %" measure="1" displayFolder="" measureGroup="Indi_bdgt" count="0" oneField="1">
      <fieldsUsage count="1">
        <fieldUsage x="1"/>
      </fieldsUsage>
    </cacheHierarchy>
    <cacheHierarchy uniqueName="[Measures].[Cross Sell Invoice Achmt %]" caption="Cross Sell Invoice Achmt %" measure="1" displayFolder="" measureGroup="Indi_bdgt" count="0" oneField="1">
      <fieldsUsage count="1">
        <fieldUsage x="2"/>
      </fieldsUsage>
    </cacheHierarchy>
    <cacheHierarchy uniqueName="[Measures].[New Plcd Achmt %]" caption="New Plcd Achmt %" measure="1" displayFolder="" measureGroup="Indi_bdgt" count="0"/>
    <cacheHierarchy uniqueName="[Measures].[Renewal Plcd Achmt %]" caption="Renewal Plcd Achmt %" measure="1" displayFolder="" measureGroup="Indi_bdgt" count="0"/>
    <cacheHierarchy uniqueName="[Measures].[New Invoice Achmt %]" caption="New Invoice Achmt %" measure="1" displayFolder="" measureGroup="Indi_bdgt" count="0"/>
    <cacheHierarchy uniqueName="[Measures].[Renewal Invoice Achmt %]" caption="Renewal Invoice Achmt %" measure="1" displayFolder="" measureGroup="Indi_bdgt" count="0"/>
    <cacheHierarchy uniqueName="[Measures].[Total Opportunities]" caption="Total Opportunities" measure="1" displayFolder="" measureGroup="opportunity" count="0"/>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invoice]" caption="__XL_Count invoice" measure="1" displayFolder="" measureGroup="invoice" count="0" hidden="1"/>
    <cacheHierarchy uniqueName="[Measures].[__XL_Count Indi_bdgt]" caption="__XL_Count Indi_bdgt" measure="1" displayFolder="" measureGroup="Indi_bdgt" count="0" hidden="1"/>
    <cacheHierarchy uniqueName="[Measures].[__XL_Count Brok_Fee]" caption="__XL_Count Brok_Fee" measure="1" displayFolder="" measureGroup="Brok_Fee"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global_attendees]" caption="Count of global_attendees" measure="1" displayFolder="" measureGroup="meeting_list" count="0" hidden="1">
      <extLst>
        <ext xmlns:x15="http://schemas.microsoft.com/office/spreadsheetml/2010/11/main" uri="{B97F6D7D-B522-45F9-BDA1-12C45D357490}">
          <x15:cacheHierarchy aggregatedColumn="2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36"/>
        </ext>
      </extLst>
    </cacheHierarchy>
    <cacheHierarchy uniqueName="[Measures].[Count of Account Executive]" caption="Count of Account Executive" measure="1" displayFolder="" measureGroup="meeting_list" count="0" hidden="1">
      <extLst>
        <ext xmlns:x15="http://schemas.microsoft.com/office/spreadsheetml/2010/11/main" uri="{B97F6D7D-B522-45F9-BDA1-12C45D357490}">
          <x15:cacheHierarchy aggregatedColumn="25"/>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3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37"/>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35"/>
        </ext>
      </extLst>
    </cacheHierarchy>
    <cacheHierarchy uniqueName="[Measures].[Sum of Cross sell bugdet]" caption="Sum of Cross sell bugdet" measure="1" displayFolder="" measureGroup="Indi_bdgt" count="0" hidden="1">
      <extLst>
        <ext xmlns:x15="http://schemas.microsoft.com/office/spreadsheetml/2010/11/main" uri="{B97F6D7D-B522-45F9-BDA1-12C45D357490}">
          <x15:cacheHierarchy aggregatedColumn="13"/>
        </ext>
      </extLst>
    </cacheHierarchy>
    <cacheHierarchy uniqueName="[Measures].[Sum of Renewal Budget]" caption="Sum of Renewal Budget" measure="1" displayFolder="" measureGroup="Indi_bdgt" count="0" hidden="1">
      <extLst>
        <ext xmlns:x15="http://schemas.microsoft.com/office/spreadsheetml/2010/11/main" uri="{B97F6D7D-B522-45F9-BDA1-12C45D357490}">
          <x15:cacheHierarchy aggregatedColumn="14"/>
        </ext>
      </extLst>
    </cacheHierarchy>
    <cacheHierarchy uniqueName="[Measures].[Sum of New Budget]" caption="Sum of New Budget" measure="1" displayFolder="" measureGroup="Indi_bdgt" count="0" hidden="1">
      <extLst>
        <ext xmlns:x15="http://schemas.microsoft.com/office/spreadsheetml/2010/11/main" uri="{B97F6D7D-B522-45F9-BDA1-12C45D357490}">
          <x15:cacheHierarchy aggregatedColumn="12"/>
        </ext>
      </extLst>
    </cacheHierarchy>
    <cacheHierarchy uniqueName="[Measures].[Sum of Amount 4]" caption="Sum of Amount 4" measure="1" displayFolder="" measureGroup="invoice" count="0" hidden="1">
      <extLst>
        <ext xmlns:x15="http://schemas.microsoft.com/office/spreadsheetml/2010/11/main" uri="{B97F6D7D-B522-45F9-BDA1-12C45D357490}">
          <x15:cacheHierarchy aggregatedColumn="20"/>
        </ext>
      </extLst>
    </cacheHierarchy>
    <cacheHierarchy uniqueName="[Measures].[Sum of Amount]" caption="Sum of Amount" measure="1" displayFolder="" measureGroup="Brok_Fee" count="0" hidden="1">
      <extLst>
        <ext xmlns:x15="http://schemas.microsoft.com/office/spreadsheetml/2010/11/main" uri="{B97F6D7D-B522-45F9-BDA1-12C45D357490}">
          <x15:cacheHierarchy aggregatedColumn="3"/>
        </ext>
      </extLst>
    </cacheHierarchy>
    <cacheHierarchy uniqueName="[Measures].[Count of Account Executive 2]" caption="Count of Account Executive 2" measure="1" displayFolder="" measureGroup="opportunity"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Brok_Fee" count="0" hidden="1">
      <extLst>
        <ext xmlns:x15="http://schemas.microsoft.com/office/spreadsheetml/2010/11/main" uri="{B97F6D7D-B522-45F9-BDA1-12C45D357490}">
          <x15:cacheHierarchy aggregatedColumn="1"/>
        </ext>
      </extLst>
    </cacheHierarchy>
  </cacheHierarchies>
  <kpis count="0"/>
  <dimensions count="6">
    <dimension name="Brok_Fee" uniqueName="[Brok_Fee]" caption="Brok_Fee"/>
    <dimension name="Indi_bdgt" uniqueName="[Indi_bdgt]" caption="Indi_bdgt"/>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5">
    <measureGroup name="Brok_Fee" caption="Brok_Fee"/>
    <measureGroup name="Indi_bdgt" caption="Indi_bdgt"/>
    <measureGroup name="invoice" caption="invoice"/>
    <measureGroup name="meeting_list" caption="meeting_list"/>
    <measureGroup name="opportunity" caption="opportunity"/>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90.568904282409" backgroundQuery="1" createdVersion="8" refreshedVersion="8" minRefreshableVersion="3" recordCount="0" supportSubquery="1" supportAdvancedDrill="1" xr:uid="{1B9AB573-D8CE-455D-BA10-3CAA6C28FB1D}">
  <cacheSource type="external" connectionId="8"/>
  <cacheFields count="9">
    <cacheField name="[Measures].[Sum of Amount]" caption="Sum of Amount" numFmtId="0" hierarchy="68" level="32767"/>
    <cacheField name="[Measures].[Sum of Amount 4]" caption="Sum of Amount 4" numFmtId="0" hierarchy="67" level="32767"/>
    <cacheField name="[Brok_Fee].[income_class].[income_class]" caption="income_class" numFmtId="0" hierarchy="4" level="1">
      <sharedItems containsSemiMixedTypes="0" containsNonDate="0" containsString="0"/>
    </cacheField>
    <cacheField name="[invoice].[income_class].[income_class]" caption="income_class" numFmtId="0" hierarchy="21" level="1">
      <sharedItems containsSemiMixedTypes="0" containsNonDate="0" containsString="0"/>
    </cacheField>
    <cacheField name="[Measures].[Sum of New Budget]" caption="Sum of New Budget" numFmtId="0" hierarchy="66" level="32767"/>
    <cacheField name="[Indi_bdgt].[Employee Name].[Employee Name]" caption="Employee Name" numFmtId="0" hierarchy="10" level="1">
      <sharedItems containsSemiMixedTypes="0" containsNonDate="0" containsString="0"/>
    </cacheField>
    <cacheField name="[opportunity].[product_group].[product_group]" caption="product_group" numFmtId="0" hierarchy="38" level="1">
      <sharedItems containsSemiMixedTypes="0" containsNonDate="0" containsString="0"/>
    </cacheField>
    <cacheField name="[meeting_list].[meeting_date (Year)].[meeting_date (Year)]" caption="meeting_date (Year)" numFmtId="0" hierarchy="28" level="1">
      <sharedItems containsSemiMixedTypes="0" containsNonDate="0" containsString="0"/>
    </cacheField>
    <cacheField name="[opportunity].[stage].[stage]" caption="stage" numFmtId="0" hierarchy="37" level="1">
      <sharedItems containsSemiMixedTypes="0" containsNonDate="0" containsString="0"/>
    </cacheField>
  </cacheFields>
  <cacheHierarchies count="71">
    <cacheHierarchy uniqueName="[Brok_Fee].[client_name]" caption="client_name" attribute="1" defaultMemberUniqueName="[Brok_Fee].[client_name].[All]" allUniqueName="[Brok_Fee].[client_name].[All]" dimensionUniqueName="[Brok_Fee]" displayFolder="" count="0" memberValueDatatype="130" unbalanced="0"/>
    <cacheHierarchy uniqueName="[Brok_Fee].[Account Exe ID]" caption="Account Exe ID" attribute="1" defaultMemberUniqueName="[Brok_Fee].[Account Exe ID].[All]" allUniqueName="[Brok_Fee].[Account Exe ID].[All]" dimensionUniqueName="[Brok_Fee]" displayFolder="" count="0" memberValueDatatype="20" unbalanced="0"/>
    <cacheHierarchy uniqueName="[Brok_Fee].[Account Executive]" caption="Account Executive" attribute="1" defaultMemberUniqueName="[Brok_Fee].[Account Executive].[All]" allUniqueName="[Brok_Fee].[Account Executive].[All]" dimensionUniqueName="[Brok_Fee]" displayFolder="" count="0" memberValueDatatype="130" unbalanced="0"/>
    <cacheHierarchy uniqueName="[Brok_Fee].[Amount]" caption="Amount" attribute="1" defaultMemberUniqueName="[Brok_Fee].[Amount].[All]" allUniqueName="[Brok_Fee].[Amount].[All]" dimensionUniqueName="[Brok_Fee]" displayFolder="" count="0" memberValueDatatype="5" unbalanced="0"/>
    <cacheHierarchy uniqueName="[Brok_Fee].[income_class]" caption="income_class" attribute="1" defaultMemberUniqueName="[Brok_Fee].[income_class].[All]" allUniqueName="[Brok_Fee].[income_class].[All]" dimensionUniqueName="[Brok_Fee]" displayFolder="" count="2" memberValueDatatype="130" unbalanced="0">
      <fieldsUsage count="2">
        <fieldUsage x="-1"/>
        <fieldUsage x="2"/>
      </fieldsUsage>
    </cacheHierarchy>
    <cacheHierarchy uniqueName="[Brok_Fee].[income_due_date]" caption="income_due_date" attribute="1" time="1" defaultMemberUniqueName="[Brok_Fee].[income_due_date].[All]" allUniqueName="[Brok_Fee].[income_due_date].[All]" dimensionUniqueName="[Brok_Fee]" displayFolder="" count="0" memberValueDatatype="7" unbalanced="0"/>
    <cacheHierarchy uniqueName="[Brok_Fee].[revenue_transaction_type]" caption="revenue_transaction_type" attribute="1" defaultMemberUniqueName="[Brok_Fee].[revenue_transaction_type].[All]" allUniqueName="[Brok_Fee].[revenue_transaction_type].[All]" dimensionUniqueName="[Brok_Fee]" displayFolder="" count="0" memberValueDatatype="130" unbalanced="0"/>
    <cacheHierarchy uniqueName="[Brok_Fee].[product_group]" caption="product_group" attribute="1" defaultMemberUniqueName="[Brok_Fee].[product_group].[All]" allUniqueName="[Brok_Fee].[product_group].[All]" dimensionUniqueName="[Brok_Fee]" displayFolder="" count="0" memberValueDatatype="130" unbalanced="0"/>
    <cacheHierarchy uniqueName="[Brok_Fee].[policy_status]" caption="policy_status" attribute="1" defaultMemberUniqueName="[Brok_Fee].[policy_status].[All]" allUniqueName="[Brok_Fee].[policy_status].[All]" dimensionUniqueName="[Brok_Fee]" displayFolder="" count="0" memberValueDatatype="130" unbalanced="0"/>
    <cacheHierarchy uniqueName="[Indi_bdgt].[Account Exe ID]" caption="Account Exe ID" attribute="1" defaultMemberUniqueName="[Indi_bdgt].[Account Exe ID].[All]" allUniqueName="[Indi_bdgt].[Account Exe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2" memberValueDatatype="130" unbalanced="0">
      <fieldsUsage count="2">
        <fieldUsage x="-1"/>
        <fieldUsage x="5"/>
      </fieldsUsage>
    </cacheHierarchy>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3"/>
      </fieldsUsage>
    </cacheHierarchy>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7"/>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8"/>
      </fieldsUsage>
    </cacheHierarchy>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6"/>
      </fieldsUsage>
    </cacheHierarchy>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Total Open Opportunity]" caption="Total Open Opportunity" measure="1" displayFolder="" measureGroup="opportunity" count="0"/>
    <cacheHierarchy uniqueName="[Measures].[Cross Sell Plcd Achmt %]" caption="Cross Sell Plcd Achmt %" measure="1" displayFolder="" measureGroup="Indi_bdgt" count="0"/>
    <cacheHierarchy uniqueName="[Measures].[Cross Sell Invoice Achmt %]" caption="Cross Sell Invoice Achmt %" measure="1" displayFolder="" measureGroup="Indi_bdgt" count="0"/>
    <cacheHierarchy uniqueName="[Measures].[New Plcd Achmt %]" caption="New Plcd Achmt %" measure="1" displayFolder="" measureGroup="Indi_bdgt" count="0"/>
    <cacheHierarchy uniqueName="[Measures].[Renewal Plcd Achmt %]" caption="Renewal Plcd Achmt %" measure="1" displayFolder="" measureGroup="Indi_bdgt" count="0"/>
    <cacheHierarchy uniqueName="[Measures].[New Invoice Achmt %]" caption="New Invoice Achmt %" measure="1" displayFolder="" measureGroup="Indi_bdgt" count="0"/>
    <cacheHierarchy uniqueName="[Measures].[Renewal Invoice Achmt %]" caption="Renewal Invoice Achmt %" measure="1" displayFolder="" measureGroup="Indi_bdgt" count="0"/>
    <cacheHierarchy uniqueName="[Measures].[Total Opportunities]" caption="Total Opportunities" measure="1" displayFolder="" measureGroup="opportunity" count="0"/>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invoice]" caption="__XL_Count invoice" measure="1" displayFolder="" measureGroup="invoice" count="0" hidden="1"/>
    <cacheHierarchy uniqueName="[Measures].[__XL_Count Indi_bdgt]" caption="__XL_Count Indi_bdgt" measure="1" displayFolder="" measureGroup="Indi_bdgt" count="0" hidden="1"/>
    <cacheHierarchy uniqueName="[Measures].[__XL_Count Brok_Fee]" caption="__XL_Count Brok_Fee" measure="1" displayFolder="" measureGroup="Brok_Fee"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global_attendees]" caption="Count of global_attendees" measure="1" displayFolder="" measureGroup="meeting_list" count="0" hidden="1">
      <extLst>
        <ext xmlns:x15="http://schemas.microsoft.com/office/spreadsheetml/2010/11/main" uri="{B97F6D7D-B522-45F9-BDA1-12C45D357490}">
          <x15:cacheHierarchy aggregatedColumn="2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36"/>
        </ext>
      </extLst>
    </cacheHierarchy>
    <cacheHierarchy uniqueName="[Measures].[Count of Account Executive]" caption="Count of Account Executive" measure="1" displayFolder="" measureGroup="meeting_list" count="0" hidden="1">
      <extLst>
        <ext xmlns:x15="http://schemas.microsoft.com/office/spreadsheetml/2010/11/main" uri="{B97F6D7D-B522-45F9-BDA1-12C45D357490}">
          <x15:cacheHierarchy aggregatedColumn="25"/>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3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37"/>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35"/>
        </ext>
      </extLst>
    </cacheHierarchy>
    <cacheHierarchy uniqueName="[Measures].[Sum of Cross sell bugdet]" caption="Sum of Cross sell bugdet" measure="1" displayFolder="" measureGroup="Indi_bdgt" count="0" hidden="1">
      <extLst>
        <ext xmlns:x15="http://schemas.microsoft.com/office/spreadsheetml/2010/11/main" uri="{B97F6D7D-B522-45F9-BDA1-12C45D357490}">
          <x15:cacheHierarchy aggregatedColumn="13"/>
        </ext>
      </extLst>
    </cacheHierarchy>
    <cacheHierarchy uniqueName="[Measures].[Sum of Renewal Budget]" caption="Sum of Renewal Budget" measure="1" displayFolder="" measureGroup="Indi_bdgt" count="0" hidden="1">
      <extLst>
        <ext xmlns:x15="http://schemas.microsoft.com/office/spreadsheetml/2010/11/main" uri="{B97F6D7D-B522-45F9-BDA1-12C45D357490}">
          <x15:cacheHierarchy aggregatedColumn="14"/>
        </ext>
      </extLst>
    </cacheHierarchy>
    <cacheHierarchy uniqueName="[Measures].[Sum of New Budget]" caption="Sum of New Budget" measure="1" displayFolder="" measureGroup="Indi_bdgt"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Amount 4]" caption="Sum of Amount 4" measure="1" displayFolder="" measureGroup="invoice"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Amount]" caption="Sum of Amount" measure="1" displayFolder="" measureGroup="Brok_Fee"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Account Executive 2]" caption="Count of Account Executive 2" measure="1" displayFolder="" measureGroup="opportunity"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Brok_Fee" count="0" hidden="1">
      <extLst>
        <ext xmlns:x15="http://schemas.microsoft.com/office/spreadsheetml/2010/11/main" uri="{B97F6D7D-B522-45F9-BDA1-12C45D357490}">
          <x15:cacheHierarchy aggregatedColumn="1"/>
        </ext>
      </extLst>
    </cacheHierarchy>
  </cacheHierarchies>
  <kpis count="0"/>
  <dimensions count="6">
    <dimension name="Brok_Fee" uniqueName="[Brok_Fee]" caption="Brok_Fee"/>
    <dimension name="Indi_bdgt" uniqueName="[Indi_bdgt]" caption="Indi_bdgt"/>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5">
    <measureGroup name="Brok_Fee" caption="Brok_Fee"/>
    <measureGroup name="Indi_bdgt" caption="Indi_bdgt"/>
    <measureGroup name="invoice" caption="invoice"/>
    <measureGroup name="meeting_list" caption="meeting_list"/>
    <measureGroup name="opportunity" caption="opportunity"/>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90.568906828703" backgroundQuery="1" createdVersion="8" refreshedVersion="8" minRefreshableVersion="3" recordCount="0" supportSubquery="1" supportAdvancedDrill="1" xr:uid="{5FB82240-BDE9-45A5-8CEA-3C0003D75D6E}">
  <cacheSource type="external" connectionId="8"/>
  <cacheFields count="8">
    <cacheField name="[Brok_Fee].[income_class].[income_class]" caption="income_class" numFmtId="0" hierarchy="4" level="1">
      <sharedItems containsSemiMixedTypes="0" containsNonDate="0" containsString="0"/>
    </cacheField>
    <cacheField name="[Measures].[New Plcd Achmt %]" caption="New Plcd Achmt %" numFmtId="0" hierarchy="44" level="32767"/>
    <cacheField name="[Measures].[New Invoice Achmt %]" caption="New Invoice Achmt %" numFmtId="0" hierarchy="46" level="32767"/>
    <cacheField name="[Indi_bdgt].[Employee Name].[Employee Name]" caption="Employee Name" numFmtId="0" hierarchy="10" level="1">
      <sharedItems containsSemiMixedTypes="0" containsNonDate="0" containsString="0"/>
    </cacheField>
    <cacheField name="[opportunity].[product_group].[product_group]" caption="product_group" numFmtId="0" hierarchy="38" level="1">
      <sharedItems containsSemiMixedTypes="0" containsNonDate="0" containsString="0"/>
    </cacheField>
    <cacheField name="[invoice].[income_class].[income_class]" caption="income_class" numFmtId="0" hierarchy="21" level="1">
      <sharedItems containsSemiMixedTypes="0" containsNonDate="0" containsString="0"/>
    </cacheField>
    <cacheField name="[meeting_list].[meeting_date (Year)].[meeting_date (Year)]" caption="meeting_date (Year)" numFmtId="0" hierarchy="28" level="1">
      <sharedItems containsSemiMixedTypes="0" containsNonDate="0" containsString="0"/>
    </cacheField>
    <cacheField name="[opportunity].[stage].[stage]" caption="stage" numFmtId="0" hierarchy="37" level="1">
      <sharedItems containsSemiMixedTypes="0" containsNonDate="0" containsString="0"/>
    </cacheField>
  </cacheFields>
  <cacheHierarchies count="71">
    <cacheHierarchy uniqueName="[Brok_Fee].[client_name]" caption="client_name" attribute="1" defaultMemberUniqueName="[Brok_Fee].[client_name].[All]" allUniqueName="[Brok_Fee].[client_name].[All]" dimensionUniqueName="[Brok_Fee]" displayFolder="" count="0" memberValueDatatype="130" unbalanced="0"/>
    <cacheHierarchy uniqueName="[Brok_Fee].[Account Exe ID]" caption="Account Exe ID" attribute="1" defaultMemberUniqueName="[Brok_Fee].[Account Exe ID].[All]" allUniqueName="[Brok_Fee].[Account Exe ID].[All]" dimensionUniqueName="[Brok_Fee]" displayFolder="" count="0" memberValueDatatype="20" unbalanced="0"/>
    <cacheHierarchy uniqueName="[Brok_Fee].[Account Executive]" caption="Account Executive" attribute="1" defaultMemberUniqueName="[Brok_Fee].[Account Executive].[All]" allUniqueName="[Brok_Fee].[Account Executive].[All]" dimensionUniqueName="[Brok_Fee]" displayFolder="" count="0" memberValueDatatype="130" unbalanced="0"/>
    <cacheHierarchy uniqueName="[Brok_Fee].[Amount]" caption="Amount" attribute="1" defaultMemberUniqueName="[Brok_Fee].[Amount].[All]" allUniqueName="[Brok_Fee].[Amount].[All]" dimensionUniqueName="[Brok_Fee]" displayFolder="" count="0" memberValueDatatype="5" unbalanced="0"/>
    <cacheHierarchy uniqueName="[Brok_Fee].[income_class]" caption="income_class" attribute="1" defaultMemberUniqueName="[Brok_Fee].[income_class].[All]" allUniqueName="[Brok_Fee].[income_class].[All]" dimensionUniqueName="[Brok_Fee]" displayFolder="" count="2" memberValueDatatype="130" unbalanced="0">
      <fieldsUsage count="2">
        <fieldUsage x="-1"/>
        <fieldUsage x="0"/>
      </fieldsUsage>
    </cacheHierarchy>
    <cacheHierarchy uniqueName="[Brok_Fee].[income_due_date]" caption="income_due_date" attribute="1" time="1" defaultMemberUniqueName="[Brok_Fee].[income_due_date].[All]" allUniqueName="[Brok_Fee].[income_due_date].[All]" dimensionUniqueName="[Brok_Fee]" displayFolder="" count="0" memberValueDatatype="7" unbalanced="0"/>
    <cacheHierarchy uniqueName="[Brok_Fee].[revenue_transaction_type]" caption="revenue_transaction_type" attribute="1" defaultMemberUniqueName="[Brok_Fee].[revenue_transaction_type].[All]" allUniqueName="[Brok_Fee].[revenue_transaction_type].[All]" dimensionUniqueName="[Brok_Fee]" displayFolder="" count="0" memberValueDatatype="130" unbalanced="0"/>
    <cacheHierarchy uniqueName="[Brok_Fee].[product_group]" caption="product_group" attribute="1" defaultMemberUniqueName="[Brok_Fee].[product_group].[All]" allUniqueName="[Brok_Fee].[product_group].[All]" dimensionUniqueName="[Brok_Fee]" displayFolder="" count="0" memberValueDatatype="130" unbalanced="0"/>
    <cacheHierarchy uniqueName="[Brok_Fee].[policy_status]" caption="policy_status" attribute="1" defaultMemberUniqueName="[Brok_Fee].[policy_status].[All]" allUniqueName="[Brok_Fee].[policy_status].[All]" dimensionUniqueName="[Brok_Fee]" displayFolder="" count="0" memberValueDatatype="130" unbalanced="0"/>
    <cacheHierarchy uniqueName="[Indi_bdgt].[Account Exe ID]" caption="Account Exe ID" attribute="1" defaultMemberUniqueName="[Indi_bdgt].[Account Exe ID].[All]" allUniqueName="[Indi_bdgt].[Account Exe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2" memberValueDatatype="130" unbalanced="0">
      <fieldsUsage count="2">
        <fieldUsage x="-1"/>
        <fieldUsage x="3"/>
      </fieldsUsage>
    </cacheHierarchy>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5"/>
      </fieldsUsage>
    </cacheHierarchy>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6"/>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7"/>
      </fieldsUsage>
    </cacheHierarchy>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4"/>
      </fieldsUsage>
    </cacheHierarchy>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Total Open Opportunity]" caption="Total Open Opportunity" measure="1" displayFolder="" measureGroup="opportunity" count="0"/>
    <cacheHierarchy uniqueName="[Measures].[Cross Sell Plcd Achmt %]" caption="Cross Sell Plcd Achmt %" measure="1" displayFolder="" measureGroup="Indi_bdgt" count="0"/>
    <cacheHierarchy uniqueName="[Measures].[Cross Sell Invoice Achmt %]" caption="Cross Sell Invoice Achmt %" measure="1" displayFolder="" measureGroup="Indi_bdgt" count="0"/>
    <cacheHierarchy uniqueName="[Measures].[New Plcd Achmt %]" caption="New Plcd Achmt %" measure="1" displayFolder="" measureGroup="Indi_bdgt" count="0" oneField="1">
      <fieldsUsage count="1">
        <fieldUsage x="1"/>
      </fieldsUsage>
    </cacheHierarchy>
    <cacheHierarchy uniqueName="[Measures].[Renewal Plcd Achmt %]" caption="Renewal Plcd Achmt %" measure="1" displayFolder="" measureGroup="Indi_bdgt" count="0"/>
    <cacheHierarchy uniqueName="[Measures].[New Invoice Achmt %]" caption="New Invoice Achmt %" measure="1" displayFolder="" measureGroup="Indi_bdgt" count="0" oneField="1">
      <fieldsUsage count="1">
        <fieldUsage x="2"/>
      </fieldsUsage>
    </cacheHierarchy>
    <cacheHierarchy uniqueName="[Measures].[Renewal Invoice Achmt %]" caption="Renewal Invoice Achmt %" measure="1" displayFolder="" measureGroup="Indi_bdgt" count="0"/>
    <cacheHierarchy uniqueName="[Measures].[Total Opportunities]" caption="Total Opportunities" measure="1" displayFolder="" measureGroup="opportunity" count="0"/>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invoice]" caption="__XL_Count invoice" measure="1" displayFolder="" measureGroup="invoice" count="0" hidden="1"/>
    <cacheHierarchy uniqueName="[Measures].[__XL_Count Indi_bdgt]" caption="__XL_Count Indi_bdgt" measure="1" displayFolder="" measureGroup="Indi_bdgt" count="0" hidden="1"/>
    <cacheHierarchy uniqueName="[Measures].[__XL_Count Brok_Fee]" caption="__XL_Count Brok_Fee" measure="1" displayFolder="" measureGroup="Brok_Fee"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global_attendees]" caption="Count of global_attendees" measure="1" displayFolder="" measureGroup="meeting_list" count="0" hidden="1">
      <extLst>
        <ext xmlns:x15="http://schemas.microsoft.com/office/spreadsheetml/2010/11/main" uri="{B97F6D7D-B522-45F9-BDA1-12C45D357490}">
          <x15:cacheHierarchy aggregatedColumn="2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36"/>
        </ext>
      </extLst>
    </cacheHierarchy>
    <cacheHierarchy uniqueName="[Measures].[Count of Account Executive]" caption="Count of Account Executive" measure="1" displayFolder="" measureGroup="meeting_list" count="0" hidden="1">
      <extLst>
        <ext xmlns:x15="http://schemas.microsoft.com/office/spreadsheetml/2010/11/main" uri="{B97F6D7D-B522-45F9-BDA1-12C45D357490}">
          <x15:cacheHierarchy aggregatedColumn="25"/>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3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37"/>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35"/>
        </ext>
      </extLst>
    </cacheHierarchy>
    <cacheHierarchy uniqueName="[Measures].[Sum of Cross sell bugdet]" caption="Sum of Cross sell bugdet" measure="1" displayFolder="" measureGroup="Indi_bdgt" count="0" hidden="1">
      <extLst>
        <ext xmlns:x15="http://schemas.microsoft.com/office/spreadsheetml/2010/11/main" uri="{B97F6D7D-B522-45F9-BDA1-12C45D357490}">
          <x15:cacheHierarchy aggregatedColumn="13"/>
        </ext>
      </extLst>
    </cacheHierarchy>
    <cacheHierarchy uniqueName="[Measures].[Sum of Renewal Budget]" caption="Sum of Renewal Budget" measure="1" displayFolder="" measureGroup="Indi_bdgt" count="0" hidden="1">
      <extLst>
        <ext xmlns:x15="http://schemas.microsoft.com/office/spreadsheetml/2010/11/main" uri="{B97F6D7D-B522-45F9-BDA1-12C45D357490}">
          <x15:cacheHierarchy aggregatedColumn="14"/>
        </ext>
      </extLst>
    </cacheHierarchy>
    <cacheHierarchy uniqueName="[Measures].[Sum of New Budget]" caption="Sum of New Budget" measure="1" displayFolder="" measureGroup="Indi_bdgt" count="0" hidden="1">
      <extLst>
        <ext xmlns:x15="http://schemas.microsoft.com/office/spreadsheetml/2010/11/main" uri="{B97F6D7D-B522-45F9-BDA1-12C45D357490}">
          <x15:cacheHierarchy aggregatedColumn="12"/>
        </ext>
      </extLst>
    </cacheHierarchy>
    <cacheHierarchy uniqueName="[Measures].[Sum of Amount 4]" caption="Sum of Amount 4" measure="1" displayFolder="" measureGroup="invoice" count="0" hidden="1">
      <extLst>
        <ext xmlns:x15="http://schemas.microsoft.com/office/spreadsheetml/2010/11/main" uri="{B97F6D7D-B522-45F9-BDA1-12C45D357490}">
          <x15:cacheHierarchy aggregatedColumn="20"/>
        </ext>
      </extLst>
    </cacheHierarchy>
    <cacheHierarchy uniqueName="[Measures].[Sum of Amount]" caption="Sum of Amount" measure="1" displayFolder="" measureGroup="Brok_Fee" count="0" hidden="1">
      <extLst>
        <ext xmlns:x15="http://schemas.microsoft.com/office/spreadsheetml/2010/11/main" uri="{B97F6D7D-B522-45F9-BDA1-12C45D357490}">
          <x15:cacheHierarchy aggregatedColumn="3"/>
        </ext>
      </extLst>
    </cacheHierarchy>
    <cacheHierarchy uniqueName="[Measures].[Count of Account Executive 2]" caption="Count of Account Executive 2" measure="1" displayFolder="" measureGroup="opportunity"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Brok_Fee" count="0" hidden="1">
      <extLst>
        <ext xmlns:x15="http://schemas.microsoft.com/office/spreadsheetml/2010/11/main" uri="{B97F6D7D-B522-45F9-BDA1-12C45D357490}">
          <x15:cacheHierarchy aggregatedColumn="1"/>
        </ext>
      </extLst>
    </cacheHierarchy>
  </cacheHierarchies>
  <kpis count="0"/>
  <dimensions count="6">
    <dimension name="Brok_Fee" uniqueName="[Brok_Fee]" caption="Brok_Fee"/>
    <dimension name="Indi_bdgt" uniqueName="[Indi_bdgt]" caption="Indi_bdgt"/>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5">
    <measureGroup name="Brok_Fee" caption="Brok_Fee"/>
    <measureGroup name="Indi_bdgt" caption="Indi_bdgt"/>
    <measureGroup name="invoice" caption="invoice"/>
    <measureGroup name="meeting_list" caption="meeting_list"/>
    <measureGroup name="opportunity" caption="opportunity"/>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90.568909606482" backgroundQuery="1" createdVersion="8" refreshedVersion="8" minRefreshableVersion="3" recordCount="0" supportSubquery="1" supportAdvancedDrill="1" xr:uid="{755F2F36-1C80-4719-8737-F6113078EC8B}">
  <cacheSource type="external" connectionId="8"/>
  <cacheFields count="7">
    <cacheField name="[invoice].[Account Executive].[Account Executive]" caption="Account Executive" numFmtId="0" hierarchy="19" level="1">
      <sharedItems count="8">
        <s v="Abhinav Shivam"/>
        <s v="Animesh Rawat"/>
        <s v="Gilbert"/>
        <s v="Juli"/>
        <s v="Ketan Jain"/>
        <s v="Mark"/>
        <s v="Vidit Shah"/>
        <s v="Vinay"/>
      </sharedItems>
    </cacheField>
    <cacheField name="[invoice].[income_class].[income_class]" caption="income_class" numFmtId="0" hierarchy="21" level="1">
      <sharedItems count="3">
        <s v="Cross Sell"/>
        <s v="New"/>
        <s v="Renewal"/>
      </sharedItems>
    </cacheField>
    <cacheField name="[Measures].[Count of invoice_number]" caption="Count of invoice_number" numFmtId="0" hierarchy="56" level="32767"/>
    <cacheField name="[Indi_bdgt].[Employee Name].[Employee Name]" caption="Employee Name" numFmtId="0" hierarchy="10" level="1">
      <sharedItems containsSemiMixedTypes="0" containsNonDate="0" containsString="0"/>
    </cacheField>
    <cacheField name="[opportunity].[product_group].[product_group]" caption="product_group" numFmtId="0" hierarchy="38" level="1">
      <sharedItems containsSemiMixedTypes="0" containsNonDate="0" containsString="0"/>
    </cacheField>
    <cacheField name="[meeting_list].[meeting_date (Year)].[meeting_date (Year)]" caption="meeting_date (Year)" numFmtId="0" hierarchy="28" level="1">
      <sharedItems containsSemiMixedTypes="0" containsNonDate="0" containsString="0"/>
    </cacheField>
    <cacheField name="[opportunity].[stage].[stage]" caption="stage" numFmtId="0" hierarchy="37" level="1">
      <sharedItems containsSemiMixedTypes="0" containsNonDate="0" containsString="0"/>
    </cacheField>
  </cacheFields>
  <cacheHierarchies count="71">
    <cacheHierarchy uniqueName="[Brok_Fee].[client_name]" caption="client_name" attribute="1" defaultMemberUniqueName="[Brok_Fee].[client_name].[All]" allUniqueName="[Brok_Fee].[client_name].[All]" dimensionUniqueName="[Brok_Fee]" displayFolder="" count="0" memberValueDatatype="130" unbalanced="0"/>
    <cacheHierarchy uniqueName="[Brok_Fee].[Account Exe ID]" caption="Account Exe ID" attribute="1" defaultMemberUniqueName="[Brok_Fee].[Account Exe ID].[All]" allUniqueName="[Brok_Fee].[Account Exe ID].[All]" dimensionUniqueName="[Brok_Fee]" displayFolder="" count="0" memberValueDatatype="20" unbalanced="0"/>
    <cacheHierarchy uniqueName="[Brok_Fee].[Account Executive]" caption="Account Executive" attribute="1" defaultMemberUniqueName="[Brok_Fee].[Account Executive].[All]" allUniqueName="[Brok_Fee].[Account Executive].[All]" dimensionUniqueName="[Brok_Fee]" displayFolder="" count="0" memberValueDatatype="130" unbalanced="0"/>
    <cacheHierarchy uniqueName="[Brok_Fee].[Amount]" caption="Amount" attribute="1" defaultMemberUniqueName="[Brok_Fee].[Amount].[All]" allUniqueName="[Brok_Fee].[Amount].[All]" dimensionUniqueName="[Brok_Fee]" displayFolder="" count="0" memberValueDatatype="5" unbalanced="0"/>
    <cacheHierarchy uniqueName="[Brok_Fee].[income_class]" caption="income_class" attribute="1" defaultMemberUniqueName="[Brok_Fee].[income_class].[All]" allUniqueName="[Brok_Fee].[income_class].[All]" dimensionUniqueName="[Brok_Fee]" displayFolder="" count="0" memberValueDatatype="130" unbalanced="0"/>
    <cacheHierarchy uniqueName="[Brok_Fee].[income_due_date]" caption="income_due_date" attribute="1" time="1" defaultMemberUniqueName="[Brok_Fee].[income_due_date].[All]" allUniqueName="[Brok_Fee].[income_due_date].[All]" dimensionUniqueName="[Brok_Fee]" displayFolder="" count="0" memberValueDatatype="7" unbalanced="0"/>
    <cacheHierarchy uniqueName="[Brok_Fee].[revenue_transaction_type]" caption="revenue_transaction_type" attribute="1" defaultMemberUniqueName="[Brok_Fee].[revenue_transaction_type].[All]" allUniqueName="[Brok_Fee].[revenue_transaction_type].[All]" dimensionUniqueName="[Brok_Fee]" displayFolder="" count="0" memberValueDatatype="130" unbalanced="0"/>
    <cacheHierarchy uniqueName="[Brok_Fee].[product_group]" caption="product_group" attribute="1" defaultMemberUniqueName="[Brok_Fee].[product_group].[All]" allUniqueName="[Brok_Fee].[product_group].[All]" dimensionUniqueName="[Brok_Fee]" displayFolder="" count="0" memberValueDatatype="130" unbalanced="0"/>
    <cacheHierarchy uniqueName="[Brok_Fee].[policy_status]" caption="policy_status" attribute="1" defaultMemberUniqueName="[Brok_Fee].[policy_status].[All]" allUniqueName="[Brok_Fee].[policy_status].[All]" dimensionUniqueName="[Brok_Fee]" displayFolder="" count="0" memberValueDatatype="130" unbalanced="0"/>
    <cacheHierarchy uniqueName="[Indi_bdgt].[Account Exe ID]" caption="Account Exe ID" attribute="1" defaultMemberUniqueName="[Indi_bdgt].[Account Exe ID].[All]" allUniqueName="[Indi_bdgt].[Account Exe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2" memberValueDatatype="130" unbalanced="0">
      <fieldsUsage count="2">
        <fieldUsage x="-1"/>
        <fieldUsage x="3"/>
      </fieldsUsage>
    </cacheHierarchy>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0"/>
      </fieldsUsage>
    </cacheHierarchy>
    <cacheHierarchy uniqueName="[invoice].[Amount]" caption="Amount" attribute="1" defaultMemberUniqueName="[invoice].[Amount].[All]" allUniqueName="[invoice].[Amount].[All]" dimensionUniqueName="[invoice]" displayFolder="" count="0" memberValueDatatype="2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5"/>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6"/>
      </fieldsUsage>
    </cacheHierarchy>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4"/>
      </fieldsUsage>
    </cacheHierarchy>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Total Open Opportunity]" caption="Total Open Opportunity" measure="1" displayFolder="" measureGroup="opportunity" count="0"/>
    <cacheHierarchy uniqueName="[Measures].[Cross Sell Plcd Achmt %]" caption="Cross Sell Plcd Achmt %" measure="1" displayFolder="" measureGroup="Indi_bdgt" count="0"/>
    <cacheHierarchy uniqueName="[Measures].[Cross Sell Invoice Achmt %]" caption="Cross Sell Invoice Achmt %" measure="1" displayFolder="" measureGroup="Indi_bdgt" count="0"/>
    <cacheHierarchy uniqueName="[Measures].[New Plcd Achmt %]" caption="New Plcd Achmt %" measure="1" displayFolder="" measureGroup="Indi_bdgt" count="0"/>
    <cacheHierarchy uniqueName="[Measures].[Renewal Plcd Achmt %]" caption="Renewal Plcd Achmt %" measure="1" displayFolder="" measureGroup="Indi_bdgt" count="0"/>
    <cacheHierarchy uniqueName="[Measures].[New Invoice Achmt %]" caption="New Invoice Achmt %" measure="1" displayFolder="" measureGroup="Indi_bdgt" count="0"/>
    <cacheHierarchy uniqueName="[Measures].[Renewal Invoice Achmt %]" caption="Renewal Invoice Achmt %" measure="1" displayFolder="" measureGroup="Indi_bdgt" count="0"/>
    <cacheHierarchy uniqueName="[Measures].[Total Opportunities]" caption="Total Opportunities" measure="1" displayFolder="" measureGroup="opportunity" count="0"/>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invoice]" caption="__XL_Count invoice" measure="1" displayFolder="" measureGroup="invoice" count="0" hidden="1"/>
    <cacheHierarchy uniqueName="[Measures].[__XL_Count Indi_bdgt]" caption="__XL_Count Indi_bdgt" measure="1" displayFolder="" measureGroup="Indi_bdgt" count="0" hidden="1"/>
    <cacheHierarchy uniqueName="[Measures].[__XL_Count Brok_Fee]" caption="__XL_Count Brok_Fee" measure="1" displayFolder="" measureGroup="Brok_Fee"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invoice_number]" caption="Count of invoice_number" measure="1" displayFolder="" measureGroup="invoice" count="0" oneField="1" hidden="1">
      <fieldsUsage count="1">
        <fieldUsage x="2"/>
      </fieldsUsage>
      <extLst>
        <ext xmlns:x15="http://schemas.microsoft.com/office/spreadsheetml/2010/11/main" uri="{B97F6D7D-B522-45F9-BDA1-12C45D357490}">
          <x15:cacheHierarchy aggregatedColumn="15"/>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global_attendees]" caption="Count of global_attendees" measure="1" displayFolder="" measureGroup="meeting_list" count="0" hidden="1">
      <extLst>
        <ext xmlns:x15="http://schemas.microsoft.com/office/spreadsheetml/2010/11/main" uri="{B97F6D7D-B522-45F9-BDA1-12C45D357490}">
          <x15:cacheHierarchy aggregatedColumn="2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36"/>
        </ext>
      </extLst>
    </cacheHierarchy>
    <cacheHierarchy uniqueName="[Measures].[Count of Account Executive]" caption="Count of Account Executive" measure="1" displayFolder="" measureGroup="meeting_list" count="0" hidden="1">
      <extLst>
        <ext xmlns:x15="http://schemas.microsoft.com/office/spreadsheetml/2010/11/main" uri="{B97F6D7D-B522-45F9-BDA1-12C45D357490}">
          <x15:cacheHierarchy aggregatedColumn="25"/>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3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37"/>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35"/>
        </ext>
      </extLst>
    </cacheHierarchy>
    <cacheHierarchy uniqueName="[Measures].[Sum of Cross sell bugdet]" caption="Sum of Cross sell bugdet" measure="1" displayFolder="" measureGroup="Indi_bdgt" count="0" hidden="1">
      <extLst>
        <ext xmlns:x15="http://schemas.microsoft.com/office/spreadsheetml/2010/11/main" uri="{B97F6D7D-B522-45F9-BDA1-12C45D357490}">
          <x15:cacheHierarchy aggregatedColumn="13"/>
        </ext>
      </extLst>
    </cacheHierarchy>
    <cacheHierarchy uniqueName="[Measures].[Sum of Renewal Budget]" caption="Sum of Renewal Budget" measure="1" displayFolder="" measureGroup="Indi_bdgt" count="0" hidden="1">
      <extLst>
        <ext xmlns:x15="http://schemas.microsoft.com/office/spreadsheetml/2010/11/main" uri="{B97F6D7D-B522-45F9-BDA1-12C45D357490}">
          <x15:cacheHierarchy aggregatedColumn="14"/>
        </ext>
      </extLst>
    </cacheHierarchy>
    <cacheHierarchy uniqueName="[Measures].[Sum of New Budget]" caption="Sum of New Budget" measure="1" displayFolder="" measureGroup="Indi_bdgt" count="0" hidden="1">
      <extLst>
        <ext xmlns:x15="http://schemas.microsoft.com/office/spreadsheetml/2010/11/main" uri="{B97F6D7D-B522-45F9-BDA1-12C45D357490}">
          <x15:cacheHierarchy aggregatedColumn="12"/>
        </ext>
      </extLst>
    </cacheHierarchy>
    <cacheHierarchy uniqueName="[Measures].[Sum of Amount 4]" caption="Sum of Amount 4" measure="1" displayFolder="" measureGroup="invoice" count="0" hidden="1">
      <extLst>
        <ext xmlns:x15="http://schemas.microsoft.com/office/spreadsheetml/2010/11/main" uri="{B97F6D7D-B522-45F9-BDA1-12C45D357490}">
          <x15:cacheHierarchy aggregatedColumn="20"/>
        </ext>
      </extLst>
    </cacheHierarchy>
    <cacheHierarchy uniqueName="[Measures].[Sum of Amount]" caption="Sum of Amount" measure="1" displayFolder="" measureGroup="Brok_Fee" count="0" hidden="1">
      <extLst>
        <ext xmlns:x15="http://schemas.microsoft.com/office/spreadsheetml/2010/11/main" uri="{B97F6D7D-B522-45F9-BDA1-12C45D357490}">
          <x15:cacheHierarchy aggregatedColumn="3"/>
        </ext>
      </extLst>
    </cacheHierarchy>
    <cacheHierarchy uniqueName="[Measures].[Count of Account Executive 2]" caption="Count of Account Executive 2" measure="1" displayFolder="" measureGroup="opportunity"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Brok_Fee" count="0" hidden="1">
      <extLst>
        <ext xmlns:x15="http://schemas.microsoft.com/office/spreadsheetml/2010/11/main" uri="{B97F6D7D-B522-45F9-BDA1-12C45D357490}">
          <x15:cacheHierarchy aggregatedColumn="1"/>
        </ext>
      </extLst>
    </cacheHierarchy>
  </cacheHierarchies>
  <kpis count="0"/>
  <dimensions count="6">
    <dimension name="Brok_Fee" uniqueName="[Brok_Fee]" caption="Brok_Fee"/>
    <dimension name="Indi_bdgt" uniqueName="[Indi_bdgt]" caption="Indi_bdgt"/>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5">
    <measureGroup name="Brok_Fee" caption="Brok_Fee"/>
    <measureGroup name="Indi_bdgt" caption="Indi_bdgt"/>
    <measureGroup name="invoice" caption="invoice"/>
    <measureGroup name="meeting_list" caption="meeting_list"/>
    <measureGroup name="opportunity" caption="opportunity"/>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90.568912152776" backgroundQuery="1" createdVersion="8" refreshedVersion="8" minRefreshableVersion="3" recordCount="0" supportSubquery="1" supportAdvancedDrill="1" xr:uid="{6F234513-6D0E-441F-90AB-7C214460966F}">
  <cacheSource type="external" connectionId="8"/>
  <cacheFields count="7">
    <cacheField name="[meeting_list].[Account Executive].[Account Executive]" caption="Account Executive" numFmtId="0" hierarchy="25" level="1">
      <sharedItems count="9">
        <s v="Abhinav Shivam"/>
        <s v="Animesh Rawat"/>
        <s v="Gilbert"/>
        <s v="Ketan Jain"/>
        <s v="Manish Sharma"/>
        <s v="Mark"/>
        <s v="Raju Kumar"/>
        <s v="Shivani Sharma"/>
        <s v="Vinay"/>
      </sharedItems>
    </cacheField>
    <cacheField name="[Measures].[Count of global_attendees]" caption="Count of global_attendees" numFmtId="0" hierarchy="58" level="32767"/>
    <cacheField name="[Indi_bdgt].[Employee Name].[Employee Name]" caption="Employee Name" numFmtId="0" hierarchy="10" level="1">
      <sharedItems containsSemiMixedTypes="0" containsNonDate="0" containsString="0"/>
    </cacheField>
    <cacheField name="[opportunity].[product_group].[product_group]" caption="product_group" numFmtId="0" hierarchy="38" level="1">
      <sharedItems containsSemiMixedTypes="0" containsNonDate="0" containsString="0"/>
    </cacheField>
    <cacheField name="[invoice].[income_class].[income_class]" caption="income_class" numFmtId="0" hierarchy="21" level="1">
      <sharedItems containsSemiMixedTypes="0" containsNonDate="0" containsString="0"/>
    </cacheField>
    <cacheField name="[meeting_list].[meeting_date (Year)].[meeting_date (Year)]" caption="meeting_date (Year)" numFmtId="0" hierarchy="28" level="1">
      <sharedItems containsSemiMixedTypes="0" containsNonDate="0" containsString="0"/>
    </cacheField>
    <cacheField name="[opportunity].[stage].[stage]" caption="stage" numFmtId="0" hierarchy="37" level="1">
      <sharedItems containsSemiMixedTypes="0" containsNonDate="0" containsString="0"/>
    </cacheField>
  </cacheFields>
  <cacheHierarchies count="71">
    <cacheHierarchy uniqueName="[Brok_Fee].[client_name]" caption="client_name" attribute="1" defaultMemberUniqueName="[Brok_Fee].[client_name].[All]" allUniqueName="[Brok_Fee].[client_name].[All]" dimensionUniqueName="[Brok_Fee]" displayFolder="" count="0" memberValueDatatype="130" unbalanced="0"/>
    <cacheHierarchy uniqueName="[Brok_Fee].[Account Exe ID]" caption="Account Exe ID" attribute="1" defaultMemberUniqueName="[Brok_Fee].[Account Exe ID].[All]" allUniqueName="[Brok_Fee].[Account Exe ID].[All]" dimensionUniqueName="[Brok_Fee]" displayFolder="" count="0" memberValueDatatype="20" unbalanced="0"/>
    <cacheHierarchy uniqueName="[Brok_Fee].[Account Executive]" caption="Account Executive" attribute="1" defaultMemberUniqueName="[Brok_Fee].[Account Executive].[All]" allUniqueName="[Brok_Fee].[Account Executive].[All]" dimensionUniqueName="[Brok_Fee]" displayFolder="" count="0" memberValueDatatype="130" unbalanced="0"/>
    <cacheHierarchy uniqueName="[Brok_Fee].[Amount]" caption="Amount" attribute="1" defaultMemberUniqueName="[Brok_Fee].[Amount].[All]" allUniqueName="[Brok_Fee].[Amount].[All]" dimensionUniqueName="[Brok_Fee]" displayFolder="" count="0" memberValueDatatype="5" unbalanced="0"/>
    <cacheHierarchy uniqueName="[Brok_Fee].[income_class]" caption="income_class" attribute="1" defaultMemberUniqueName="[Brok_Fee].[income_class].[All]" allUniqueName="[Brok_Fee].[income_class].[All]" dimensionUniqueName="[Brok_Fee]" displayFolder="" count="0" memberValueDatatype="130" unbalanced="0"/>
    <cacheHierarchy uniqueName="[Brok_Fee].[income_due_date]" caption="income_due_date" attribute="1" time="1" defaultMemberUniqueName="[Brok_Fee].[income_due_date].[All]" allUniqueName="[Brok_Fee].[income_due_date].[All]" dimensionUniqueName="[Brok_Fee]" displayFolder="" count="0" memberValueDatatype="7" unbalanced="0"/>
    <cacheHierarchy uniqueName="[Brok_Fee].[revenue_transaction_type]" caption="revenue_transaction_type" attribute="1" defaultMemberUniqueName="[Brok_Fee].[revenue_transaction_type].[All]" allUniqueName="[Brok_Fee].[revenue_transaction_type].[All]" dimensionUniqueName="[Brok_Fee]" displayFolder="" count="0" memberValueDatatype="130" unbalanced="0"/>
    <cacheHierarchy uniqueName="[Brok_Fee].[product_group]" caption="product_group" attribute="1" defaultMemberUniqueName="[Brok_Fee].[product_group].[All]" allUniqueName="[Brok_Fee].[product_group].[All]" dimensionUniqueName="[Brok_Fee]" displayFolder="" count="0" memberValueDatatype="130" unbalanced="0"/>
    <cacheHierarchy uniqueName="[Brok_Fee].[policy_status]" caption="policy_status" attribute="1" defaultMemberUniqueName="[Brok_Fee].[policy_status].[All]" allUniqueName="[Brok_Fee].[policy_status].[All]" dimensionUniqueName="[Brok_Fee]" displayFolder="" count="0" memberValueDatatype="130" unbalanced="0"/>
    <cacheHierarchy uniqueName="[Indi_bdgt].[Account Exe ID]" caption="Account Exe ID" attribute="1" defaultMemberUniqueName="[Indi_bdgt].[Account Exe ID].[All]" allUniqueName="[Indi_bdgt].[Account Exe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2" memberValueDatatype="130" unbalanced="0">
      <fieldsUsage count="2">
        <fieldUsage x="-1"/>
        <fieldUsage x="2"/>
      </fieldsUsage>
    </cacheHierarchy>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4"/>
      </fieldsUsage>
    </cacheHierarchy>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2" memberValueDatatype="130" unbalanced="0">
      <fieldsUsage count="2">
        <fieldUsage x="-1"/>
        <fieldUsage x="0"/>
      </fieldsUsage>
    </cacheHierarchy>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5"/>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6"/>
      </fieldsUsage>
    </cacheHierarchy>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3"/>
      </fieldsUsage>
    </cacheHierarchy>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Total Open Opportunity]" caption="Total Open Opportunity" measure="1" displayFolder="" measureGroup="opportunity" count="0"/>
    <cacheHierarchy uniqueName="[Measures].[Cross Sell Plcd Achmt %]" caption="Cross Sell Plcd Achmt %" measure="1" displayFolder="" measureGroup="Indi_bdgt" count="0"/>
    <cacheHierarchy uniqueName="[Measures].[Cross Sell Invoice Achmt %]" caption="Cross Sell Invoice Achmt %" measure="1" displayFolder="" measureGroup="Indi_bdgt" count="0"/>
    <cacheHierarchy uniqueName="[Measures].[New Plcd Achmt %]" caption="New Plcd Achmt %" measure="1" displayFolder="" measureGroup="Indi_bdgt" count="0"/>
    <cacheHierarchy uniqueName="[Measures].[Renewal Plcd Achmt %]" caption="Renewal Plcd Achmt %" measure="1" displayFolder="" measureGroup="Indi_bdgt" count="0"/>
    <cacheHierarchy uniqueName="[Measures].[New Invoice Achmt %]" caption="New Invoice Achmt %" measure="1" displayFolder="" measureGroup="Indi_bdgt" count="0"/>
    <cacheHierarchy uniqueName="[Measures].[Renewal Invoice Achmt %]" caption="Renewal Invoice Achmt %" measure="1" displayFolder="" measureGroup="Indi_bdgt" count="0"/>
    <cacheHierarchy uniqueName="[Measures].[Total Opportunities]" caption="Total Opportunities" measure="1" displayFolder="" measureGroup="opportunity" count="0"/>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invoice]" caption="__XL_Count invoice" measure="1" displayFolder="" measureGroup="invoice" count="0" hidden="1"/>
    <cacheHierarchy uniqueName="[Measures].[__XL_Count Indi_bdgt]" caption="__XL_Count Indi_bdgt" measure="1" displayFolder="" measureGroup="Indi_bdgt" count="0" hidden="1"/>
    <cacheHierarchy uniqueName="[Measures].[__XL_Count Brok_Fee]" caption="__XL_Count Brok_Fee" measure="1" displayFolder="" measureGroup="Brok_Fee"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global_attendees]" caption="Count of global_attendees" measure="1" displayFolder="" measureGroup="meeting_list"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36"/>
        </ext>
      </extLst>
    </cacheHierarchy>
    <cacheHierarchy uniqueName="[Measures].[Count of Account Executive]" caption="Count of Account Executive" measure="1" displayFolder="" measureGroup="meeting_list" count="0" hidden="1">
      <extLst>
        <ext xmlns:x15="http://schemas.microsoft.com/office/spreadsheetml/2010/11/main" uri="{B97F6D7D-B522-45F9-BDA1-12C45D357490}">
          <x15:cacheHierarchy aggregatedColumn="25"/>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3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37"/>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35"/>
        </ext>
      </extLst>
    </cacheHierarchy>
    <cacheHierarchy uniqueName="[Measures].[Sum of Cross sell bugdet]" caption="Sum of Cross sell bugdet" measure="1" displayFolder="" measureGroup="Indi_bdgt" count="0" hidden="1">
      <extLst>
        <ext xmlns:x15="http://schemas.microsoft.com/office/spreadsheetml/2010/11/main" uri="{B97F6D7D-B522-45F9-BDA1-12C45D357490}">
          <x15:cacheHierarchy aggregatedColumn="13"/>
        </ext>
      </extLst>
    </cacheHierarchy>
    <cacheHierarchy uniqueName="[Measures].[Sum of Renewal Budget]" caption="Sum of Renewal Budget" measure="1" displayFolder="" measureGroup="Indi_bdgt" count="0" hidden="1">
      <extLst>
        <ext xmlns:x15="http://schemas.microsoft.com/office/spreadsheetml/2010/11/main" uri="{B97F6D7D-B522-45F9-BDA1-12C45D357490}">
          <x15:cacheHierarchy aggregatedColumn="14"/>
        </ext>
      </extLst>
    </cacheHierarchy>
    <cacheHierarchy uniqueName="[Measures].[Sum of New Budget]" caption="Sum of New Budget" measure="1" displayFolder="" measureGroup="Indi_bdgt" count="0" hidden="1">
      <extLst>
        <ext xmlns:x15="http://schemas.microsoft.com/office/spreadsheetml/2010/11/main" uri="{B97F6D7D-B522-45F9-BDA1-12C45D357490}">
          <x15:cacheHierarchy aggregatedColumn="12"/>
        </ext>
      </extLst>
    </cacheHierarchy>
    <cacheHierarchy uniqueName="[Measures].[Sum of Amount 4]" caption="Sum of Amount 4" measure="1" displayFolder="" measureGroup="invoice" count="0" hidden="1">
      <extLst>
        <ext xmlns:x15="http://schemas.microsoft.com/office/spreadsheetml/2010/11/main" uri="{B97F6D7D-B522-45F9-BDA1-12C45D357490}">
          <x15:cacheHierarchy aggregatedColumn="20"/>
        </ext>
      </extLst>
    </cacheHierarchy>
    <cacheHierarchy uniqueName="[Measures].[Sum of Amount]" caption="Sum of Amount" measure="1" displayFolder="" measureGroup="Brok_Fee" count="0" hidden="1">
      <extLst>
        <ext xmlns:x15="http://schemas.microsoft.com/office/spreadsheetml/2010/11/main" uri="{B97F6D7D-B522-45F9-BDA1-12C45D357490}">
          <x15:cacheHierarchy aggregatedColumn="3"/>
        </ext>
      </extLst>
    </cacheHierarchy>
    <cacheHierarchy uniqueName="[Measures].[Count of Account Executive 2]" caption="Count of Account Executive 2" measure="1" displayFolder="" measureGroup="opportunity"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Brok_Fee" count="0" hidden="1">
      <extLst>
        <ext xmlns:x15="http://schemas.microsoft.com/office/spreadsheetml/2010/11/main" uri="{B97F6D7D-B522-45F9-BDA1-12C45D357490}">
          <x15:cacheHierarchy aggregatedColumn="1"/>
        </ext>
      </extLst>
    </cacheHierarchy>
  </cacheHierarchies>
  <kpis count="0"/>
  <dimensions count="6">
    <dimension name="Brok_Fee" uniqueName="[Brok_Fee]" caption="Brok_Fee"/>
    <dimension name="Indi_bdgt" uniqueName="[Indi_bdgt]" caption="Indi_bdgt"/>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5">
    <measureGroup name="Brok_Fee" caption="Brok_Fee"/>
    <measureGroup name="Indi_bdgt" caption="Indi_bdgt"/>
    <measureGroup name="invoice" caption="invoice"/>
    <measureGroup name="meeting_list" caption="meeting_list"/>
    <measureGroup name="opportunity" caption="opportunity"/>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90.568915046293" backgroundQuery="1" createdVersion="8" refreshedVersion="8" minRefreshableVersion="3" recordCount="0" supportSubquery="1" supportAdvancedDrill="1" xr:uid="{C682E413-5452-4EC4-8848-227B3C5543AF}">
  <cacheSource type="external" connectionId="8"/>
  <cacheFields count="7">
    <cacheField name="[Measures].[Sum of revenue_amount]" caption="Sum of revenue_amount" numFmtId="0" hierarchy="59" level="32767"/>
    <cacheField name="[opportunity].[opportunity_name].[opportunity_name]" caption="opportunity_name" numFmtId="0" hierarchy="32" level="1">
      <sharedItems count="4">
        <s v="CVP GMC"/>
        <s v="DB -Mega Policy"/>
        <s v="EL-Group Mediclaim"/>
        <s v="Fire"/>
      </sharedItems>
    </cacheField>
    <cacheField name="[Indi_bdgt].[Employee Name].[Employee Name]" caption="Employee Name" numFmtId="0" hierarchy="10" level="1">
      <sharedItems containsSemiMixedTypes="0" containsNonDate="0" containsString="0"/>
    </cacheField>
    <cacheField name="[opportunity].[product_group].[product_group]" caption="product_group" numFmtId="0" hierarchy="38" level="1">
      <sharedItems containsSemiMixedTypes="0" containsNonDate="0" containsString="0"/>
    </cacheField>
    <cacheField name="[invoice].[income_class].[income_class]" caption="income_class" numFmtId="0" hierarchy="21" level="1">
      <sharedItems containsSemiMixedTypes="0" containsNonDate="0" containsString="0"/>
    </cacheField>
    <cacheField name="[meeting_list].[meeting_date (Year)].[meeting_date (Year)]" caption="meeting_date (Year)" numFmtId="0" hierarchy="28" level="1">
      <sharedItems containsSemiMixedTypes="0" containsNonDate="0" containsString="0"/>
    </cacheField>
    <cacheField name="[opportunity].[stage].[stage]" caption="stage" numFmtId="0" hierarchy="37" level="1">
      <sharedItems containsSemiMixedTypes="0" containsNonDate="0" containsString="0"/>
    </cacheField>
  </cacheFields>
  <cacheHierarchies count="71">
    <cacheHierarchy uniqueName="[Brok_Fee].[client_name]" caption="client_name" attribute="1" defaultMemberUniqueName="[Brok_Fee].[client_name].[All]" allUniqueName="[Brok_Fee].[client_name].[All]" dimensionUniqueName="[Brok_Fee]" displayFolder="" count="0" memberValueDatatype="130" unbalanced="0"/>
    <cacheHierarchy uniqueName="[Brok_Fee].[Account Exe ID]" caption="Account Exe ID" attribute="1" defaultMemberUniqueName="[Brok_Fee].[Account Exe ID].[All]" allUniqueName="[Brok_Fee].[Account Exe ID].[All]" dimensionUniqueName="[Brok_Fee]" displayFolder="" count="0" memberValueDatatype="20" unbalanced="0"/>
    <cacheHierarchy uniqueName="[Brok_Fee].[Account Executive]" caption="Account Executive" attribute="1" defaultMemberUniqueName="[Brok_Fee].[Account Executive].[All]" allUniqueName="[Brok_Fee].[Account Executive].[All]" dimensionUniqueName="[Brok_Fee]" displayFolder="" count="0" memberValueDatatype="130" unbalanced="0"/>
    <cacheHierarchy uniqueName="[Brok_Fee].[Amount]" caption="Amount" attribute="1" defaultMemberUniqueName="[Brok_Fee].[Amount].[All]" allUniqueName="[Brok_Fee].[Amount].[All]" dimensionUniqueName="[Brok_Fee]" displayFolder="" count="0" memberValueDatatype="5" unbalanced="0"/>
    <cacheHierarchy uniqueName="[Brok_Fee].[income_class]" caption="income_class" attribute="1" defaultMemberUniqueName="[Brok_Fee].[income_class].[All]" allUniqueName="[Brok_Fee].[income_class].[All]" dimensionUniqueName="[Brok_Fee]" displayFolder="" count="0" memberValueDatatype="130" unbalanced="0"/>
    <cacheHierarchy uniqueName="[Brok_Fee].[income_due_date]" caption="income_due_date" attribute="1" time="1" defaultMemberUniqueName="[Brok_Fee].[income_due_date].[All]" allUniqueName="[Brok_Fee].[income_due_date].[All]" dimensionUniqueName="[Brok_Fee]" displayFolder="" count="0" memberValueDatatype="7" unbalanced="0"/>
    <cacheHierarchy uniqueName="[Brok_Fee].[revenue_transaction_type]" caption="revenue_transaction_type" attribute="1" defaultMemberUniqueName="[Brok_Fee].[revenue_transaction_type].[All]" allUniqueName="[Brok_Fee].[revenue_transaction_type].[All]" dimensionUniqueName="[Brok_Fee]" displayFolder="" count="0" memberValueDatatype="130" unbalanced="0"/>
    <cacheHierarchy uniqueName="[Brok_Fee].[product_group]" caption="product_group" attribute="1" defaultMemberUniqueName="[Brok_Fee].[product_group].[All]" allUniqueName="[Brok_Fee].[product_group].[All]" dimensionUniqueName="[Brok_Fee]" displayFolder="" count="0" memberValueDatatype="130" unbalanced="0"/>
    <cacheHierarchy uniqueName="[Brok_Fee].[policy_status]" caption="policy_status" attribute="1" defaultMemberUniqueName="[Brok_Fee].[policy_status].[All]" allUniqueName="[Brok_Fee].[policy_status].[All]" dimensionUniqueName="[Brok_Fee]" displayFolder="" count="0" memberValueDatatype="130" unbalanced="0"/>
    <cacheHierarchy uniqueName="[Indi_bdgt].[Account Exe ID]" caption="Account Exe ID" attribute="1" defaultMemberUniqueName="[Indi_bdgt].[Account Exe ID].[All]" allUniqueName="[Indi_bdgt].[Account Exe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2" memberValueDatatype="130" unbalanced="0">
      <fieldsUsage count="2">
        <fieldUsage x="-1"/>
        <fieldUsage x="2"/>
      </fieldsUsage>
    </cacheHierarchy>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4"/>
      </fieldsUsage>
    </cacheHierarchy>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5"/>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6"/>
      </fieldsUsage>
    </cacheHierarchy>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3"/>
      </fieldsUsage>
    </cacheHierarchy>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Total Open Opportunity]" caption="Total Open Opportunity" measure="1" displayFolder="" measureGroup="opportunity" count="0"/>
    <cacheHierarchy uniqueName="[Measures].[Cross Sell Plcd Achmt %]" caption="Cross Sell Plcd Achmt %" measure="1" displayFolder="" measureGroup="Indi_bdgt" count="0"/>
    <cacheHierarchy uniqueName="[Measures].[Cross Sell Invoice Achmt %]" caption="Cross Sell Invoice Achmt %" measure="1" displayFolder="" measureGroup="Indi_bdgt" count="0"/>
    <cacheHierarchy uniqueName="[Measures].[New Plcd Achmt %]" caption="New Plcd Achmt %" measure="1" displayFolder="" measureGroup="Indi_bdgt" count="0"/>
    <cacheHierarchy uniqueName="[Measures].[Renewal Plcd Achmt %]" caption="Renewal Plcd Achmt %" measure="1" displayFolder="" measureGroup="Indi_bdgt" count="0"/>
    <cacheHierarchy uniqueName="[Measures].[New Invoice Achmt %]" caption="New Invoice Achmt %" measure="1" displayFolder="" measureGroup="Indi_bdgt" count="0"/>
    <cacheHierarchy uniqueName="[Measures].[Renewal Invoice Achmt %]" caption="Renewal Invoice Achmt %" measure="1" displayFolder="" measureGroup="Indi_bdgt" count="0"/>
    <cacheHierarchy uniqueName="[Measures].[Total Opportunities]" caption="Total Opportunities" measure="1" displayFolder="" measureGroup="opportunity" count="0"/>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invoice]" caption="__XL_Count invoice" measure="1" displayFolder="" measureGroup="invoice" count="0" hidden="1"/>
    <cacheHierarchy uniqueName="[Measures].[__XL_Count Indi_bdgt]" caption="__XL_Count Indi_bdgt" measure="1" displayFolder="" measureGroup="Indi_bdgt" count="0" hidden="1"/>
    <cacheHierarchy uniqueName="[Measures].[__XL_Count Brok_Fee]" caption="__XL_Count Brok_Fee" measure="1" displayFolder="" measureGroup="Brok_Fee"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global_attendees]" caption="Count of global_attendees" measure="1" displayFolder="" measureGroup="meeting_list" count="0" hidden="1">
      <extLst>
        <ext xmlns:x15="http://schemas.microsoft.com/office/spreadsheetml/2010/11/main" uri="{B97F6D7D-B522-45F9-BDA1-12C45D357490}">
          <x15:cacheHierarchy aggregatedColumn="26"/>
        </ext>
      </extLst>
    </cacheHierarchy>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36"/>
        </ext>
      </extLst>
    </cacheHierarchy>
    <cacheHierarchy uniqueName="[Measures].[Count of Account Executive]" caption="Count of Account Executive" measure="1" displayFolder="" measureGroup="meeting_list" count="0" hidden="1">
      <extLst>
        <ext xmlns:x15="http://schemas.microsoft.com/office/spreadsheetml/2010/11/main" uri="{B97F6D7D-B522-45F9-BDA1-12C45D357490}">
          <x15:cacheHierarchy aggregatedColumn="25"/>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3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37"/>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35"/>
        </ext>
      </extLst>
    </cacheHierarchy>
    <cacheHierarchy uniqueName="[Measures].[Sum of Cross sell bugdet]" caption="Sum of Cross sell bugdet" measure="1" displayFolder="" measureGroup="Indi_bdgt" count="0" hidden="1">
      <extLst>
        <ext xmlns:x15="http://schemas.microsoft.com/office/spreadsheetml/2010/11/main" uri="{B97F6D7D-B522-45F9-BDA1-12C45D357490}">
          <x15:cacheHierarchy aggregatedColumn="13"/>
        </ext>
      </extLst>
    </cacheHierarchy>
    <cacheHierarchy uniqueName="[Measures].[Sum of Renewal Budget]" caption="Sum of Renewal Budget" measure="1" displayFolder="" measureGroup="Indi_bdgt" count="0" hidden="1">
      <extLst>
        <ext xmlns:x15="http://schemas.microsoft.com/office/spreadsheetml/2010/11/main" uri="{B97F6D7D-B522-45F9-BDA1-12C45D357490}">
          <x15:cacheHierarchy aggregatedColumn="14"/>
        </ext>
      </extLst>
    </cacheHierarchy>
    <cacheHierarchy uniqueName="[Measures].[Sum of New Budget]" caption="Sum of New Budget" measure="1" displayFolder="" measureGroup="Indi_bdgt" count="0" hidden="1">
      <extLst>
        <ext xmlns:x15="http://schemas.microsoft.com/office/spreadsheetml/2010/11/main" uri="{B97F6D7D-B522-45F9-BDA1-12C45D357490}">
          <x15:cacheHierarchy aggregatedColumn="12"/>
        </ext>
      </extLst>
    </cacheHierarchy>
    <cacheHierarchy uniqueName="[Measures].[Sum of Amount 4]" caption="Sum of Amount 4" measure="1" displayFolder="" measureGroup="invoice" count="0" hidden="1">
      <extLst>
        <ext xmlns:x15="http://schemas.microsoft.com/office/spreadsheetml/2010/11/main" uri="{B97F6D7D-B522-45F9-BDA1-12C45D357490}">
          <x15:cacheHierarchy aggregatedColumn="20"/>
        </ext>
      </extLst>
    </cacheHierarchy>
    <cacheHierarchy uniqueName="[Measures].[Sum of Amount]" caption="Sum of Amount" measure="1" displayFolder="" measureGroup="Brok_Fee" count="0" hidden="1">
      <extLst>
        <ext xmlns:x15="http://schemas.microsoft.com/office/spreadsheetml/2010/11/main" uri="{B97F6D7D-B522-45F9-BDA1-12C45D357490}">
          <x15:cacheHierarchy aggregatedColumn="3"/>
        </ext>
      </extLst>
    </cacheHierarchy>
    <cacheHierarchy uniqueName="[Measures].[Count of Account Executive 2]" caption="Count of Account Executive 2" measure="1" displayFolder="" measureGroup="opportunity"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Brok_Fee" count="0" hidden="1">
      <extLst>
        <ext xmlns:x15="http://schemas.microsoft.com/office/spreadsheetml/2010/11/main" uri="{B97F6D7D-B522-45F9-BDA1-12C45D357490}">
          <x15:cacheHierarchy aggregatedColumn="1"/>
        </ext>
      </extLst>
    </cacheHierarchy>
  </cacheHierarchies>
  <kpis count="0"/>
  <dimensions count="6">
    <dimension name="Brok_Fee" uniqueName="[Brok_Fee]" caption="Brok_Fee"/>
    <dimension name="Indi_bdgt" uniqueName="[Indi_bdgt]" caption="Indi_bdgt"/>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5">
    <measureGroup name="Brok_Fee" caption="Brok_Fee"/>
    <measureGroup name="Indi_bdgt" caption="Indi_bdgt"/>
    <measureGroup name="invoice" caption="invoice"/>
    <measureGroup name="meeting_list" caption="meeting_list"/>
    <measureGroup name="opportunity" caption="opportunity"/>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90.568917939818" backgroundQuery="1" createdVersion="8" refreshedVersion="8" minRefreshableVersion="3" recordCount="0" supportSubquery="1" supportAdvancedDrill="1" xr:uid="{07E32246-A7FB-4664-AC21-47F909BAD770}">
  <cacheSource type="external" connectionId="8"/>
  <cacheFields count="6">
    <cacheField name="[Measures].[Count of global_attendees]" caption="Count of global_attendees" numFmtId="0" hierarchy="58" level="32767"/>
    <cacheField name="[meeting_list].[meeting_date (Year)].[meeting_date (Year)]" caption="meeting_date (Year)" numFmtId="0" hierarchy="28" level="1">
      <sharedItems count="2">
        <s v="2019"/>
        <s v="2020"/>
      </sharedItems>
    </cacheField>
    <cacheField name="[Indi_bdgt].[Employee Name].[Employee Name]" caption="Employee Name" numFmtId="0" hierarchy="10" level="1">
      <sharedItems containsSemiMixedTypes="0" containsNonDate="0" containsString="0"/>
    </cacheField>
    <cacheField name="[opportunity].[product_group].[product_group]" caption="product_group" numFmtId="0" hierarchy="38" level="1">
      <sharedItems containsSemiMixedTypes="0" containsNonDate="0" containsString="0"/>
    </cacheField>
    <cacheField name="[invoice].[income_class].[income_class]" caption="income_class" numFmtId="0" hierarchy="21" level="1">
      <sharedItems containsSemiMixedTypes="0" containsNonDate="0" containsString="0"/>
    </cacheField>
    <cacheField name="[opportunity].[stage].[stage]" caption="stage" numFmtId="0" hierarchy="37" level="1">
      <sharedItems containsSemiMixedTypes="0" containsNonDate="0" containsString="0"/>
    </cacheField>
  </cacheFields>
  <cacheHierarchies count="71">
    <cacheHierarchy uniqueName="[Brok_Fee].[client_name]" caption="client_name" attribute="1" defaultMemberUniqueName="[Brok_Fee].[client_name].[All]" allUniqueName="[Brok_Fee].[client_name].[All]" dimensionUniqueName="[Brok_Fee]" displayFolder="" count="0" memberValueDatatype="130" unbalanced="0"/>
    <cacheHierarchy uniqueName="[Brok_Fee].[Account Exe ID]" caption="Account Exe ID" attribute="1" defaultMemberUniqueName="[Brok_Fee].[Account Exe ID].[All]" allUniqueName="[Brok_Fee].[Account Exe ID].[All]" dimensionUniqueName="[Brok_Fee]" displayFolder="" count="0" memberValueDatatype="20" unbalanced="0"/>
    <cacheHierarchy uniqueName="[Brok_Fee].[Account Executive]" caption="Account Executive" attribute="1" defaultMemberUniqueName="[Brok_Fee].[Account Executive].[All]" allUniqueName="[Brok_Fee].[Account Executive].[All]" dimensionUniqueName="[Brok_Fee]" displayFolder="" count="0" memberValueDatatype="130" unbalanced="0"/>
    <cacheHierarchy uniqueName="[Brok_Fee].[Amount]" caption="Amount" attribute="1" defaultMemberUniqueName="[Brok_Fee].[Amount].[All]" allUniqueName="[Brok_Fee].[Amount].[All]" dimensionUniqueName="[Brok_Fee]" displayFolder="" count="0" memberValueDatatype="5" unbalanced="0"/>
    <cacheHierarchy uniqueName="[Brok_Fee].[income_class]" caption="income_class" attribute="1" defaultMemberUniqueName="[Brok_Fee].[income_class].[All]" allUniqueName="[Brok_Fee].[income_class].[All]" dimensionUniqueName="[Brok_Fee]" displayFolder="" count="0" memberValueDatatype="130" unbalanced="0"/>
    <cacheHierarchy uniqueName="[Brok_Fee].[income_due_date]" caption="income_due_date" attribute="1" time="1" defaultMemberUniqueName="[Brok_Fee].[income_due_date].[All]" allUniqueName="[Brok_Fee].[income_due_date].[All]" dimensionUniqueName="[Brok_Fee]" displayFolder="" count="0" memberValueDatatype="7" unbalanced="0"/>
    <cacheHierarchy uniqueName="[Brok_Fee].[revenue_transaction_type]" caption="revenue_transaction_type" attribute="1" defaultMemberUniqueName="[Brok_Fee].[revenue_transaction_type].[All]" allUniqueName="[Brok_Fee].[revenue_transaction_type].[All]" dimensionUniqueName="[Brok_Fee]" displayFolder="" count="0" memberValueDatatype="130" unbalanced="0"/>
    <cacheHierarchy uniqueName="[Brok_Fee].[product_group]" caption="product_group" attribute="1" defaultMemberUniqueName="[Brok_Fee].[product_group].[All]" allUniqueName="[Brok_Fee].[product_group].[All]" dimensionUniqueName="[Brok_Fee]" displayFolder="" count="0" memberValueDatatype="130" unbalanced="0"/>
    <cacheHierarchy uniqueName="[Brok_Fee].[policy_status]" caption="policy_status" attribute="1" defaultMemberUniqueName="[Brok_Fee].[policy_status].[All]" allUniqueName="[Brok_Fee].[policy_status].[All]" dimensionUniqueName="[Brok_Fee]" displayFolder="" count="0" memberValueDatatype="130" unbalanced="0"/>
    <cacheHierarchy uniqueName="[Indi_bdgt].[Account Exe ID]" caption="Account Exe ID" attribute="1" defaultMemberUniqueName="[Indi_bdgt].[Account Exe ID].[All]" allUniqueName="[Indi_bdgt].[Account Exe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2" memberValueDatatype="130" unbalanced="0">
      <fieldsUsage count="2">
        <fieldUsage x="-1"/>
        <fieldUsage x="2"/>
      </fieldsUsage>
    </cacheHierarchy>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4"/>
      </fieldsUsage>
    </cacheHierarchy>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1"/>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5"/>
      </fieldsUsage>
    </cacheHierarchy>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3"/>
      </fieldsUsage>
    </cacheHierarchy>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Total Open Opportunity]" caption="Total Open Opportunity" measure="1" displayFolder="" measureGroup="opportunity" count="0"/>
    <cacheHierarchy uniqueName="[Measures].[Cross Sell Plcd Achmt %]" caption="Cross Sell Plcd Achmt %" measure="1" displayFolder="" measureGroup="Indi_bdgt" count="0"/>
    <cacheHierarchy uniqueName="[Measures].[Cross Sell Invoice Achmt %]" caption="Cross Sell Invoice Achmt %" measure="1" displayFolder="" measureGroup="Indi_bdgt" count="0"/>
    <cacheHierarchy uniqueName="[Measures].[New Plcd Achmt %]" caption="New Plcd Achmt %" measure="1" displayFolder="" measureGroup="Indi_bdgt" count="0"/>
    <cacheHierarchy uniqueName="[Measures].[Renewal Plcd Achmt %]" caption="Renewal Plcd Achmt %" measure="1" displayFolder="" measureGroup="Indi_bdgt" count="0"/>
    <cacheHierarchy uniqueName="[Measures].[New Invoice Achmt %]" caption="New Invoice Achmt %" measure="1" displayFolder="" measureGroup="Indi_bdgt" count="0"/>
    <cacheHierarchy uniqueName="[Measures].[Renewal Invoice Achmt %]" caption="Renewal Invoice Achmt %" measure="1" displayFolder="" measureGroup="Indi_bdgt" count="0"/>
    <cacheHierarchy uniqueName="[Measures].[Total Opportunities]" caption="Total Opportunities" measure="1" displayFolder="" measureGroup="opportunity" count="0"/>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invoice]" caption="__XL_Count invoice" measure="1" displayFolder="" measureGroup="invoice" count="0" hidden="1"/>
    <cacheHierarchy uniqueName="[Measures].[__XL_Count Indi_bdgt]" caption="__XL_Count Indi_bdgt" measure="1" displayFolder="" measureGroup="Indi_bdgt" count="0" hidden="1"/>
    <cacheHierarchy uniqueName="[Measures].[__XL_Count Brok_Fee]" caption="__XL_Count Brok_Fee" measure="1" displayFolder="" measureGroup="Brok_Fee"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global_attendees]" caption="Count of global_attendees" measure="1" displayFolder="" measureGroup="meeting_list"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36"/>
        </ext>
      </extLst>
    </cacheHierarchy>
    <cacheHierarchy uniqueName="[Measures].[Count of Account Executive]" caption="Count of Account Executive" measure="1" displayFolder="" measureGroup="meeting_list" count="0" hidden="1">
      <extLst>
        <ext xmlns:x15="http://schemas.microsoft.com/office/spreadsheetml/2010/11/main" uri="{B97F6D7D-B522-45F9-BDA1-12C45D357490}">
          <x15:cacheHierarchy aggregatedColumn="25"/>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3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37"/>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35"/>
        </ext>
      </extLst>
    </cacheHierarchy>
    <cacheHierarchy uniqueName="[Measures].[Sum of Cross sell bugdet]" caption="Sum of Cross sell bugdet" measure="1" displayFolder="" measureGroup="Indi_bdgt" count="0" hidden="1">
      <extLst>
        <ext xmlns:x15="http://schemas.microsoft.com/office/spreadsheetml/2010/11/main" uri="{B97F6D7D-B522-45F9-BDA1-12C45D357490}">
          <x15:cacheHierarchy aggregatedColumn="13"/>
        </ext>
      </extLst>
    </cacheHierarchy>
    <cacheHierarchy uniqueName="[Measures].[Sum of Renewal Budget]" caption="Sum of Renewal Budget" measure="1" displayFolder="" measureGroup="Indi_bdgt" count="0" hidden="1">
      <extLst>
        <ext xmlns:x15="http://schemas.microsoft.com/office/spreadsheetml/2010/11/main" uri="{B97F6D7D-B522-45F9-BDA1-12C45D357490}">
          <x15:cacheHierarchy aggregatedColumn="14"/>
        </ext>
      </extLst>
    </cacheHierarchy>
    <cacheHierarchy uniqueName="[Measures].[Sum of New Budget]" caption="Sum of New Budget" measure="1" displayFolder="" measureGroup="Indi_bdgt" count="0" hidden="1">
      <extLst>
        <ext xmlns:x15="http://schemas.microsoft.com/office/spreadsheetml/2010/11/main" uri="{B97F6D7D-B522-45F9-BDA1-12C45D357490}">
          <x15:cacheHierarchy aggregatedColumn="12"/>
        </ext>
      </extLst>
    </cacheHierarchy>
    <cacheHierarchy uniqueName="[Measures].[Sum of Amount 4]" caption="Sum of Amount 4" measure="1" displayFolder="" measureGroup="invoice" count="0" hidden="1">
      <extLst>
        <ext xmlns:x15="http://schemas.microsoft.com/office/spreadsheetml/2010/11/main" uri="{B97F6D7D-B522-45F9-BDA1-12C45D357490}">
          <x15:cacheHierarchy aggregatedColumn="20"/>
        </ext>
      </extLst>
    </cacheHierarchy>
    <cacheHierarchy uniqueName="[Measures].[Sum of Amount]" caption="Sum of Amount" measure="1" displayFolder="" measureGroup="Brok_Fee" count="0" hidden="1">
      <extLst>
        <ext xmlns:x15="http://schemas.microsoft.com/office/spreadsheetml/2010/11/main" uri="{B97F6D7D-B522-45F9-BDA1-12C45D357490}">
          <x15:cacheHierarchy aggregatedColumn="3"/>
        </ext>
      </extLst>
    </cacheHierarchy>
    <cacheHierarchy uniqueName="[Measures].[Count of Account Executive 2]" caption="Count of Account Executive 2" measure="1" displayFolder="" measureGroup="opportunity"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Brok_Fee" count="0" hidden="1">
      <extLst>
        <ext xmlns:x15="http://schemas.microsoft.com/office/spreadsheetml/2010/11/main" uri="{B97F6D7D-B522-45F9-BDA1-12C45D357490}">
          <x15:cacheHierarchy aggregatedColumn="1"/>
        </ext>
      </extLst>
    </cacheHierarchy>
  </cacheHierarchies>
  <kpis count="0"/>
  <dimensions count="6">
    <dimension name="Brok_Fee" uniqueName="[Brok_Fee]" caption="Brok_Fee"/>
    <dimension name="Indi_bdgt" uniqueName="[Indi_bdgt]" caption="Indi_bdgt"/>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5">
    <measureGroup name="Brok_Fee" caption="Brok_Fee"/>
    <measureGroup name="Indi_bdgt" caption="Indi_bdgt"/>
    <measureGroup name="invoice" caption="invoice"/>
    <measureGroup name="meeting_list" caption="meeting_list"/>
    <measureGroup name="opportunity" caption="opportunity"/>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90.568920949074" backgroundQuery="1" createdVersion="8" refreshedVersion="8" minRefreshableVersion="3" recordCount="0" supportSubquery="1" supportAdvancedDrill="1" xr:uid="{D273BFFB-2878-4476-AE86-9AF2609C1048}">
  <cacheSource type="external" connectionId="8"/>
  <cacheFields count="9">
    <cacheField name="[Measures].[Sum of Amount]" caption="Sum of Amount" numFmtId="0" hierarchy="68" level="32767"/>
    <cacheField name="[Measures].[Sum of Amount 4]" caption="Sum of Amount 4" numFmtId="0" hierarchy="67" level="32767"/>
    <cacheField name="[Brok_Fee].[income_class].[income_class]" caption="income_class" numFmtId="0" hierarchy="4" level="1">
      <sharedItems containsSemiMixedTypes="0" containsNonDate="0" containsString="0"/>
    </cacheField>
    <cacheField name="[invoice].[income_class].[income_class]" caption="income_class" numFmtId="0" hierarchy="21" level="1">
      <sharedItems containsSemiMixedTypes="0" containsNonDate="0" containsString="0"/>
    </cacheField>
    <cacheField name="[Measures].[Sum of Renewal Budget]" caption="Sum of Renewal Budget" numFmtId="0" hierarchy="65" level="32767"/>
    <cacheField name="[Indi_bdgt].[Employee Name].[Employee Name]" caption="Employee Name" numFmtId="0" hierarchy="10" level="1">
      <sharedItems containsSemiMixedTypes="0" containsNonDate="0" containsString="0"/>
    </cacheField>
    <cacheField name="[opportunity].[product_group].[product_group]" caption="product_group" numFmtId="0" hierarchy="38" level="1">
      <sharedItems containsSemiMixedTypes="0" containsNonDate="0" containsString="0"/>
    </cacheField>
    <cacheField name="[meeting_list].[meeting_date (Year)].[meeting_date (Year)]" caption="meeting_date (Year)" numFmtId="0" hierarchy="28" level="1">
      <sharedItems containsSemiMixedTypes="0" containsNonDate="0" containsString="0"/>
    </cacheField>
    <cacheField name="[opportunity].[stage].[stage]" caption="stage" numFmtId="0" hierarchy="37" level="1">
      <sharedItems containsSemiMixedTypes="0" containsNonDate="0" containsString="0"/>
    </cacheField>
  </cacheFields>
  <cacheHierarchies count="71">
    <cacheHierarchy uniqueName="[Brok_Fee].[client_name]" caption="client_name" attribute="1" defaultMemberUniqueName="[Brok_Fee].[client_name].[All]" allUniqueName="[Brok_Fee].[client_name].[All]" dimensionUniqueName="[Brok_Fee]" displayFolder="" count="0" memberValueDatatype="130" unbalanced="0"/>
    <cacheHierarchy uniqueName="[Brok_Fee].[Account Exe ID]" caption="Account Exe ID" attribute="1" defaultMemberUniqueName="[Brok_Fee].[Account Exe ID].[All]" allUniqueName="[Brok_Fee].[Account Exe ID].[All]" dimensionUniqueName="[Brok_Fee]" displayFolder="" count="0" memberValueDatatype="20" unbalanced="0"/>
    <cacheHierarchy uniqueName="[Brok_Fee].[Account Executive]" caption="Account Executive" attribute="1" defaultMemberUniqueName="[Brok_Fee].[Account Executive].[All]" allUniqueName="[Brok_Fee].[Account Executive].[All]" dimensionUniqueName="[Brok_Fee]" displayFolder="" count="0" memberValueDatatype="130" unbalanced="0"/>
    <cacheHierarchy uniqueName="[Brok_Fee].[Amount]" caption="Amount" attribute="1" defaultMemberUniqueName="[Brok_Fee].[Amount].[All]" allUniqueName="[Brok_Fee].[Amount].[All]" dimensionUniqueName="[Brok_Fee]" displayFolder="" count="0" memberValueDatatype="5" unbalanced="0"/>
    <cacheHierarchy uniqueName="[Brok_Fee].[income_class]" caption="income_class" attribute="1" defaultMemberUniqueName="[Brok_Fee].[income_class].[All]" allUniqueName="[Brok_Fee].[income_class].[All]" dimensionUniqueName="[Brok_Fee]" displayFolder="" count="2" memberValueDatatype="130" unbalanced="0">
      <fieldsUsage count="2">
        <fieldUsage x="-1"/>
        <fieldUsage x="2"/>
      </fieldsUsage>
    </cacheHierarchy>
    <cacheHierarchy uniqueName="[Brok_Fee].[income_due_date]" caption="income_due_date" attribute="1" time="1" defaultMemberUniqueName="[Brok_Fee].[income_due_date].[All]" allUniqueName="[Brok_Fee].[income_due_date].[All]" dimensionUniqueName="[Brok_Fee]" displayFolder="" count="0" memberValueDatatype="7" unbalanced="0"/>
    <cacheHierarchy uniqueName="[Brok_Fee].[revenue_transaction_type]" caption="revenue_transaction_type" attribute="1" defaultMemberUniqueName="[Brok_Fee].[revenue_transaction_type].[All]" allUniqueName="[Brok_Fee].[revenue_transaction_type].[All]" dimensionUniqueName="[Brok_Fee]" displayFolder="" count="0" memberValueDatatype="130" unbalanced="0"/>
    <cacheHierarchy uniqueName="[Brok_Fee].[product_group]" caption="product_group" attribute="1" defaultMemberUniqueName="[Brok_Fee].[product_group].[All]" allUniqueName="[Brok_Fee].[product_group].[All]" dimensionUniqueName="[Brok_Fee]" displayFolder="" count="0" memberValueDatatype="130" unbalanced="0"/>
    <cacheHierarchy uniqueName="[Brok_Fee].[policy_status]" caption="policy_status" attribute="1" defaultMemberUniqueName="[Brok_Fee].[policy_status].[All]" allUniqueName="[Brok_Fee].[policy_status].[All]" dimensionUniqueName="[Brok_Fee]" displayFolder="" count="0" memberValueDatatype="130" unbalanced="0"/>
    <cacheHierarchy uniqueName="[Indi_bdgt].[Account Exe ID]" caption="Account Exe ID" attribute="1" defaultMemberUniqueName="[Indi_bdgt].[Account Exe ID].[All]" allUniqueName="[Indi_bdgt].[Account Exe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2" memberValueDatatype="130" unbalanced="0">
      <fieldsUsage count="2">
        <fieldUsage x="-1"/>
        <fieldUsage x="5"/>
      </fieldsUsage>
    </cacheHierarchy>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3"/>
      </fieldsUsage>
    </cacheHierarchy>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7"/>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8"/>
      </fieldsUsage>
    </cacheHierarchy>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6"/>
      </fieldsUsage>
    </cacheHierarchy>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Total Open Opportunity]" caption="Total Open Opportunity" measure="1" displayFolder="" measureGroup="opportunity" count="0"/>
    <cacheHierarchy uniqueName="[Measures].[Cross Sell Plcd Achmt %]" caption="Cross Sell Plcd Achmt %" measure="1" displayFolder="" measureGroup="Indi_bdgt" count="0"/>
    <cacheHierarchy uniqueName="[Measures].[Cross Sell Invoice Achmt %]" caption="Cross Sell Invoice Achmt %" measure="1" displayFolder="" measureGroup="Indi_bdgt" count="0"/>
    <cacheHierarchy uniqueName="[Measures].[New Plcd Achmt %]" caption="New Plcd Achmt %" measure="1" displayFolder="" measureGroup="Indi_bdgt" count="0"/>
    <cacheHierarchy uniqueName="[Measures].[Renewal Plcd Achmt %]" caption="Renewal Plcd Achmt %" measure="1" displayFolder="" measureGroup="Indi_bdgt" count="0"/>
    <cacheHierarchy uniqueName="[Measures].[New Invoice Achmt %]" caption="New Invoice Achmt %" measure="1" displayFolder="" measureGroup="Indi_bdgt" count="0"/>
    <cacheHierarchy uniqueName="[Measures].[Renewal Invoice Achmt %]" caption="Renewal Invoice Achmt %" measure="1" displayFolder="" measureGroup="Indi_bdgt" count="0"/>
    <cacheHierarchy uniqueName="[Measures].[Total Opportunities]" caption="Total Opportunities" measure="1" displayFolder="" measureGroup="opportunity" count="0"/>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invoice]" caption="__XL_Count invoice" measure="1" displayFolder="" measureGroup="invoice" count="0" hidden="1"/>
    <cacheHierarchy uniqueName="[Measures].[__XL_Count Indi_bdgt]" caption="__XL_Count Indi_bdgt" measure="1" displayFolder="" measureGroup="Indi_bdgt" count="0" hidden="1"/>
    <cacheHierarchy uniqueName="[Measures].[__XL_Count Brok_Fee]" caption="__XL_Count Brok_Fee" measure="1" displayFolder="" measureGroup="Brok_Fee"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Distinct Count of invoice_number]" caption="Distinct Count of invoice_number" measure="1" displayFolder="" measureGroup="invoice" count="0" hidden="1">
      <extLst>
        <ext xmlns:x15="http://schemas.microsoft.com/office/spreadsheetml/2010/11/main" uri="{B97F6D7D-B522-45F9-BDA1-12C45D357490}">
          <x15:cacheHierarchy aggregatedColumn="15"/>
        </ext>
      </extLst>
    </cacheHierarchy>
    <cacheHierarchy uniqueName="[Measures].[Count of global_attendees]" caption="Count of global_attendees" measure="1" displayFolder="" measureGroup="meeting_list" count="0" hidden="1">
      <extLst>
        <ext xmlns:x15="http://schemas.microsoft.com/office/spreadsheetml/2010/11/main" uri="{B97F6D7D-B522-45F9-BDA1-12C45D357490}">
          <x15:cacheHierarchy aggregatedColumn="2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36"/>
        </ext>
      </extLst>
    </cacheHierarchy>
    <cacheHierarchy uniqueName="[Measures].[Count of Account Executive]" caption="Count of Account Executive" measure="1" displayFolder="" measureGroup="meeting_list" count="0" hidden="1">
      <extLst>
        <ext xmlns:x15="http://schemas.microsoft.com/office/spreadsheetml/2010/11/main" uri="{B97F6D7D-B522-45F9-BDA1-12C45D357490}">
          <x15:cacheHierarchy aggregatedColumn="25"/>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3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37"/>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35"/>
        </ext>
      </extLst>
    </cacheHierarchy>
    <cacheHierarchy uniqueName="[Measures].[Sum of Cross sell bugdet]" caption="Sum of Cross sell bugdet" measure="1" displayFolder="" measureGroup="Indi_bdgt" count="0" hidden="1">
      <extLst>
        <ext xmlns:x15="http://schemas.microsoft.com/office/spreadsheetml/2010/11/main" uri="{B97F6D7D-B522-45F9-BDA1-12C45D357490}">
          <x15:cacheHierarchy aggregatedColumn="13"/>
        </ext>
      </extLst>
    </cacheHierarchy>
    <cacheHierarchy uniqueName="[Measures].[Sum of Renewal Budget]" caption="Sum of Renewal Budget" measure="1" displayFolder="" measureGroup="Indi_bdgt"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New Budget]" caption="Sum of New Budget" measure="1" displayFolder="" measureGroup="Indi_bdgt" count="0" hidden="1">
      <extLst>
        <ext xmlns:x15="http://schemas.microsoft.com/office/spreadsheetml/2010/11/main" uri="{B97F6D7D-B522-45F9-BDA1-12C45D357490}">
          <x15:cacheHierarchy aggregatedColumn="12"/>
        </ext>
      </extLst>
    </cacheHierarchy>
    <cacheHierarchy uniqueName="[Measures].[Sum of Amount 4]" caption="Sum of Amount 4" measure="1" displayFolder="" measureGroup="invoice"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Amount]" caption="Sum of Amount" measure="1" displayFolder="" measureGroup="Brok_Fee"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Account Executive 2]" caption="Count of Account Executive 2" measure="1" displayFolder="" measureGroup="opportunity"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Brok_Fee" count="0" hidden="1">
      <extLst>
        <ext xmlns:x15="http://schemas.microsoft.com/office/spreadsheetml/2010/11/main" uri="{B97F6D7D-B522-45F9-BDA1-12C45D357490}">
          <x15:cacheHierarchy aggregatedColumn="1"/>
        </ext>
      </extLst>
    </cacheHierarchy>
  </cacheHierarchies>
  <kpis count="0"/>
  <dimensions count="6">
    <dimension name="Brok_Fee" uniqueName="[Brok_Fee]" caption="Brok_Fee"/>
    <dimension name="Indi_bdgt" uniqueName="[Indi_bdgt]" caption="Indi_bdgt"/>
    <dimension name="invoice" uniqueName="[invoice]" caption="invoice"/>
    <dimension measure="1" name="Measures" uniqueName="[Measures]" caption="Measures"/>
    <dimension name="meeting_list" uniqueName="[meeting_list]" caption="meeting_list"/>
    <dimension name="opportunity" uniqueName="[opportunity]" caption="opportunity"/>
  </dimensions>
  <measureGroups count="5">
    <measureGroup name="Brok_Fee" caption="Brok_Fee"/>
    <measureGroup name="Indi_bdgt" caption="Indi_bdgt"/>
    <measureGroup name="invoice" caption="invoice"/>
    <measureGroup name="meeting_list" caption="meeting_list"/>
    <measureGroup name="opportunity" caption="opportunity"/>
  </measureGroups>
  <maps count="9">
    <map measureGroup="0" dimension="0"/>
    <map measureGroup="0" dimension="1"/>
    <map measureGroup="1" dimension="1"/>
    <map measureGroup="2" dimension="1"/>
    <map measureGroup="2" dimension="2"/>
    <map measureGroup="3" dimension="1"/>
    <map measureGroup="3" dimension="4"/>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1317E4-3AC8-472F-BCBF-453534229CA5}" name="Total Open Opp." cacheId="101" applyNumberFormats="0" applyBorderFormats="0" applyFontFormats="0" applyPatternFormats="0" applyAlignmentFormats="0" applyWidthHeightFormats="1" dataCaption="Values" tag="523c2efc-527c-4d24-875e-3219641f6625" updatedVersion="8" minRefreshableVersion="3" useAutoFormatting="1" subtotalHiddenItems="1" colGrandTotals="0" itemPrintTitles="1" createdVersion="8" indent="0" outline="1" outlineData="1" multipleFieldFilters="0" rowHeaderCaption="Year">
  <location ref="L9:L10" firstHeaderRow="1" firstDataRow="1" firstDataCol="0"/>
  <pivotFields count="7">
    <pivotField allDrilled="1" showAll="0" dataSourceSort="1" defaultAttributeDrillState="1"/>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fld="1" subtotal="count" baseField="0" baseItem="0"/>
  </dataFields>
  <formats count="2">
    <format dxfId="62">
      <pivotArea grandRow="1" outline="0" collapsedLevelsAreSubtotals="1" fieldPosition="0"/>
    </format>
    <format dxfId="61">
      <pivotArea outline="0" collapsedLevelsAreSubtotals="1" fieldPosition="0"/>
    </format>
  </formats>
  <pivotHierarchies count="71">
    <pivotHierarchy dragToData="1"/>
    <pivotHierarchy dragToData="1"/>
    <pivotHierarchy dragToData="1"/>
    <pivotHierarchy dragToData="1"/>
    <pivotHierarchy multipleItemSelectionAllowed="1" dragToData="1">
      <members count="1" level="1">
        <member name="[Brok_Fee].[income_class].&amp;[Cross Sel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invoice_number"/>
    <pivotHierarchy dragToData="1"/>
    <pivotHierarchy dragToData="1"/>
    <pivotHierarchy dragToData="1"/>
    <pivotHierarchy dragToData="1"/>
    <pivotHierarchy dragToData="1"/>
    <pivotHierarchy dragToData="1"/>
    <pivotHierarchy dragToData="1" caption="Target"/>
    <pivotHierarchy dragToData="1"/>
    <pivotHierarchy dragToData="1"/>
    <pivotHierarchy dragToData="1"/>
    <pivotHierarchy dragToData="1" caption="Achieve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_list]"/>
        <x15:activeTabTopLevelEntity name="[invoice]"/>
        <x15:activeTabTopLevelEntity name="[Indi_bdgt]"/>
        <x15:activeTabTopLevelEntity name="[Brok_Fe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19EE644-F050-4445-A9BA-F2E589C76903}" name="No.of invoice by Acct.Exe" cacheId="77" applyNumberFormats="0" applyBorderFormats="0" applyFontFormats="0" applyPatternFormats="0" applyAlignmentFormats="0" applyWidthHeightFormats="1" dataCaption="Values" tag="ad6f2093-7368-477a-83a2-c57db432848c" updatedVersion="8" minRefreshableVersion="3" useAutoFormatting="1" colGrandTotals="0" itemPrintTitles="1" createdVersion="8" indent="0" outline="1" outlineData="1" multipleFieldFilters="0" chartFormat="5" rowHeaderCaption="Year">
  <location ref="G4:J14" firstHeaderRow="1" firstDataRow="2" firstDataCol="1"/>
  <pivotFields count="7">
    <pivotField axis="axisRow" allDrilled="1" showAll="0" dataSourceSort="1" defaultAttributeDrillState="1">
      <items count="9">
        <item x="0"/>
        <item x="1"/>
        <item x="2"/>
        <item x="3"/>
        <item x="4"/>
        <item x="5"/>
        <item x="6"/>
        <item x="7"/>
        <item t="default"/>
      </items>
    </pivotField>
    <pivotField axis="axisCol" allDrilled="1" showAll="0" dataSourceSort="1" defaultAttributeDrillState="1">
      <items count="4">
        <item x="0"/>
        <item x="1"/>
        <item x="2"/>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9">
    <i>
      <x/>
    </i>
    <i>
      <x v="1"/>
    </i>
    <i>
      <x v="2"/>
    </i>
    <i>
      <x v="3"/>
    </i>
    <i>
      <x v="4"/>
    </i>
    <i>
      <x v="5"/>
    </i>
    <i>
      <x v="6"/>
    </i>
    <i>
      <x v="7"/>
    </i>
    <i t="grand">
      <x/>
    </i>
  </rowItems>
  <colFields count="1">
    <field x="1"/>
  </colFields>
  <colItems count="3">
    <i>
      <x/>
    </i>
    <i>
      <x v="1"/>
    </i>
    <i>
      <x v="2"/>
    </i>
  </colItems>
  <dataFields count="1">
    <dataField name="Count of invoice_number" fld="2" subtotal="count" baseField="0" baseItem="1"/>
  </dataFields>
  <formats count="1">
    <format dxfId="75">
      <pivotArea grandRow="1" outline="0" collapsedLevelsAreSubtotals="1" fieldPosition="0"/>
    </format>
  </formats>
  <chartFormats count="8">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3">
          <reference field="4294967294" count="1" selected="0">
            <x v="0"/>
          </reference>
          <reference field="0" count="1" selected="0">
            <x v="1"/>
          </reference>
          <reference field="1" count="1" selected="0">
            <x v="0"/>
          </reference>
        </references>
      </pivotArea>
    </chartFormat>
    <chartFormat chart="3" format="12">
      <pivotArea type="data" outline="0" fieldPosition="0">
        <references count="3">
          <reference field="4294967294" count="1" selected="0">
            <x v="0"/>
          </reference>
          <reference field="0" count="1" selected="0">
            <x v="1"/>
          </reference>
          <reference field="1" count="1" selected="0">
            <x v="1"/>
          </reference>
        </references>
      </pivotArea>
    </chartFormat>
    <chartFormat chart="3" format="13">
      <pivotArea type="data" outline="0" fieldPosition="0">
        <references count="3">
          <reference field="4294967294" count="1" selected="0">
            <x v="0"/>
          </reference>
          <reference field="0" count="1" selected="0">
            <x v="1"/>
          </reference>
          <reference field="1" count="1" selected="0">
            <x v="2"/>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caption="Distinct 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_list]"/>
        <x15:activeTabTopLevelEntity name="[invoice]"/>
        <x15:activeTabTopLevelEntity name="[Indi_bdgt]"/>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473A3A8-E857-41ED-9363-5A36A6E2F523}" name="Renewal %" cacheId="92" applyNumberFormats="0" applyBorderFormats="0" applyFontFormats="0" applyPatternFormats="0" applyAlignmentFormats="0" applyWidthHeightFormats="1" dataCaption="Values" tag="b05d3047-44da-4270-b756-00642ed16c96" updatedVersion="8" minRefreshableVersion="3" useAutoFormatting="1" subtotalHiddenItems="1" colGrandTotals="0" itemPrintTitles="1" createdVersion="8" indent="0" outline="1" outlineData="1" multipleFieldFilters="0" rowHeaderCaption="Year">
  <location ref="J37:K38" firstHeaderRow="0" firstDataRow="1" firstDataCol="0"/>
  <pivotFields count="8">
    <pivotField allDrilled="1" showAll="0" dataSourceSort="1" defaultAttributeDrillState="1"/>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Items count="1">
    <i/>
  </rowItems>
  <colFields count="1">
    <field x="-2"/>
  </colFields>
  <colItems count="2">
    <i>
      <x/>
    </i>
    <i i="1">
      <x v="1"/>
    </i>
  </colItems>
  <dataFields count="2">
    <dataField fld="1" subtotal="count" baseField="0" baseItem="0"/>
    <dataField fld="2" subtotal="count" baseField="0" baseItem="0"/>
  </dataFields>
  <formats count="2">
    <format dxfId="77">
      <pivotArea grandRow="1" outline="0" collapsedLevelsAreSubtotals="1" fieldPosition="0"/>
    </format>
    <format dxfId="76">
      <pivotArea outline="0" collapsedLevelsAreSubtotals="1" fieldPosition="0"/>
    </format>
  </formats>
  <pivotHierarchies count="71">
    <pivotHierarchy dragToData="1"/>
    <pivotHierarchy dragToData="1"/>
    <pivotHierarchy dragToData="1"/>
    <pivotHierarchy dragToData="1"/>
    <pivotHierarchy multipleItemSelectionAllowed="1" dragToData="1">
      <members count="1" level="1">
        <member name="[Brok_Fee].[income_class].&amp;[Cross Sel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invoice_number"/>
    <pivotHierarchy dragToData="1"/>
    <pivotHierarchy dragToData="1"/>
    <pivotHierarchy dragToData="1"/>
    <pivotHierarchy dragToData="1"/>
    <pivotHierarchy dragToData="1"/>
    <pivotHierarchy dragToData="1"/>
    <pivotHierarchy dragToData="1" caption="Target"/>
    <pivotHierarchy dragToData="1"/>
    <pivotHierarchy dragToData="1"/>
    <pivotHierarchy dragToData="1"/>
    <pivotHierarchy dragToData="1" caption="Achieved"/>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_list]"/>
        <x15:activeTabTopLevelEntity name="[invoice]"/>
        <x15:activeTabTopLevelEntity name="[Indi_bdgt]"/>
        <x15:activeTabTopLevelEntity name="[Brok_Fe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46588AA-AF7F-45D8-95D5-20EF8694537A}" name="Top-4 Open Opp" cacheId="98" applyNumberFormats="0" applyBorderFormats="0" applyFontFormats="0" applyPatternFormats="0" applyAlignmentFormats="0" applyWidthHeightFormats="1" dataCaption="Values" tag="7419ef40-33a5-426a-8856-71f16301730e" updatedVersion="8" minRefreshableVersion="3" useAutoFormatting="1" itemPrintTitles="1" createdVersion="8" indent="0" outline="1" outlineData="1" multipleFieldFilters="0" chartFormat="5">
  <location ref="A5:B10" firstHeaderRow="1" firstDataRow="1" firstDataCol="1" rowPageCount="1" colPageCount="1"/>
  <pivotFields count="7">
    <pivotField dataField="1" showAll="0"/>
    <pivotField axis="axisRow" allDrilled="1" showAll="0" measureFilter="1" dataSourceSort="1" defaultAttributeDrillState="1">
      <items count="5">
        <item x="0"/>
        <item x="1"/>
        <item x="2"/>
        <item x="3"/>
        <item t="default"/>
      </items>
    </pivotField>
    <pivotField axis="axisPage" allDrilled="1" showAll="0" dataSourceSort="1" defaultAttributeDrillState="1">
      <items count="1">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5">
    <i>
      <x/>
    </i>
    <i>
      <x v="1"/>
    </i>
    <i>
      <x v="2"/>
    </i>
    <i>
      <x v="3"/>
    </i>
    <i t="grand">
      <x/>
    </i>
  </rowItems>
  <colItems count="1">
    <i/>
  </colItems>
  <pageFields count="1">
    <pageField fld="2" hier="37" name="[opportunity].[stage].[All]" cap="All"/>
  </pageFields>
  <dataFields count="1">
    <dataField name="Sum of revenue_amount" fld="0" baseField="0" baseItem="0"/>
  </dataFields>
  <formats count="1">
    <format dxfId="78">
      <pivotArea collapsedLevelsAreSubtotals="1" fieldPosition="0">
        <references count="1">
          <reference field="1" count="1">
            <x v="0"/>
          </reference>
        </references>
      </pivotArea>
    </format>
  </formats>
  <chartFormats count="5">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3"/>
          </reference>
        </references>
      </pivotArea>
    </chartFormat>
    <chartFormat chart="4" format="4">
      <pivotArea type="data" outline="0" fieldPosition="0">
        <references count="2">
          <reference field="4294967294" count="1" selected="0">
            <x v="0"/>
          </reference>
          <reference field="1" count="1" selected="0">
            <x v="0"/>
          </reference>
        </references>
      </pivotArea>
    </chartFormat>
    <chartFormat chart="4" format="5">
      <pivotArea type="data" outline="0" fieldPosition="0">
        <references count="2">
          <reference field="4294967294" count="1" selected="0">
            <x v="0"/>
          </reference>
          <reference field="1" count="1" selected="0">
            <x v="2"/>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9">
      <autoFilter ref="A1">
        <filterColumn colId="0">
          <top10 val="4" filterVal="4"/>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Indi_bdgt]"/>
        <x15:activeTabTopLevelEntity name="[invoice]"/>
        <x15:activeTabTopLevelEntity name="[meeting_list]"/>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DE2E212-1005-420D-8C4E-064A960119DD}" name="Stage Funnel by Revenue" cacheId="95" applyNumberFormats="0" applyBorderFormats="0" applyFontFormats="0" applyPatternFormats="0" applyAlignmentFormats="0" applyWidthHeightFormats="1" dataCaption="Values" tag="e110ff20-784d-457e-bd71-6adbf56d90c3" updatedVersion="8" minRefreshableVersion="3" useAutoFormatting="1" itemPrintTitles="1" createdVersion="8" indent="0" outline="1" outlineData="1" multipleFieldFilters="0">
  <location ref="A34:B38" firstHeaderRow="1" firstDataRow="1" firstDataCol="1"/>
  <pivotFields count="6">
    <pivotField axis="axisRow" allDrilled="1" showAll="0" dataSourceSort="1" defaultAttributeDrillState="1">
      <items count="4">
        <item x="0"/>
        <item x="1"/>
        <item x="2"/>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4">
    <i>
      <x/>
    </i>
    <i>
      <x v="1"/>
    </i>
    <i>
      <x v="2"/>
    </i>
    <i t="grand">
      <x/>
    </i>
  </rowItems>
  <colItems count="1">
    <i/>
  </colItems>
  <dataFields count="1">
    <dataField name="Sum of revenue_amount" fld="1" baseField="0" baseItem="0"/>
  </dataFields>
  <formats count="2">
    <format dxfId="80">
      <pivotArea collapsedLevelsAreSubtotals="1" fieldPosition="0">
        <references count="1">
          <reference field="0" count="0"/>
        </references>
      </pivotArea>
    </format>
    <format dxfId="79">
      <pivotArea grandRow="1" outline="0" collapsedLevelsAreSubtotals="1" fieldPosition="0"/>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opportunity">
        <x15:activeTabTopLevelEntity name="[opportunity]"/>
        <x15:activeTabTopLevelEntity name="[Indi_bdgt]"/>
        <x15:activeTabTopLevelEntity name="[invoice]"/>
        <x15:activeTabTopLevelEntity name="[meeting_list]"/>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9D8CC72-FFA1-42D4-BEAF-1143523DE02E}" name="Opp. By Revenue" cacheId="83" applyNumberFormats="0" applyBorderFormats="0" applyFontFormats="0" applyPatternFormats="0" applyAlignmentFormats="0" applyWidthHeightFormats="1" dataCaption="Values" tag="87a40bc0-0857-46f9-8d22-c4edd00b4da9" updatedVersion="8" minRefreshableVersion="3" useAutoFormatting="1" subtotalHiddenItems="1" itemPrintTitles="1" createdVersion="8" indent="0" outline="1" outlineData="1" multipleFieldFilters="0" chartFormat="8" rowHeaderCaption="Top N">
  <location ref="A14:B19" firstHeaderRow="1" firstDataRow="1" firstDataCol="1"/>
  <pivotFields count="7">
    <pivotField dataField="1" showAll="0"/>
    <pivotField axis="axisRow" allDrilled="1" showAll="0" measureFilter="1" dataSourceSort="1" defaultAttributeDrillState="1">
      <items count="5">
        <item x="0"/>
        <item x="1"/>
        <item x="2"/>
        <item x="3"/>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5">
    <i>
      <x/>
    </i>
    <i>
      <x v="1"/>
    </i>
    <i>
      <x v="2"/>
    </i>
    <i>
      <x v="3"/>
    </i>
    <i t="grand">
      <x/>
    </i>
  </rowItems>
  <colItems count="1">
    <i/>
  </colItems>
  <dataFields count="1">
    <dataField name="Sum of revenue_amount" fld="0" baseField="0" baseItem="0"/>
  </dataFields>
  <chartFormats count="5">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 count="1" selected="0">
            <x v="3"/>
          </reference>
        </references>
      </pivotArea>
    </chartFormat>
    <chartFormat chart="7" format="4">
      <pivotArea type="data" outline="0" fieldPosition="0">
        <references count="2">
          <reference field="4294967294" count="1" selected="0">
            <x v="0"/>
          </reference>
          <reference field="1" count="1" selected="0">
            <x v="2"/>
          </reference>
        </references>
      </pivotArea>
    </chartFormat>
    <chartFormat chart="7" format="5">
      <pivotArea type="data" outline="0" fieldPosition="0">
        <references count="2">
          <reference field="4294967294" count="1" selected="0">
            <x v="0"/>
          </reference>
          <reference field="1" count="1" selected="0">
            <x v="1"/>
          </reference>
        </references>
      </pivotArea>
    </chartFormat>
    <chartFormat chart="7" format="6">
      <pivotArea type="data" outline="0" fieldPosition="0">
        <references count="2">
          <reference field="4294967294" count="1" selected="0">
            <x v="0"/>
          </reference>
          <reference field="1"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5" iMeasureHier="59">
      <autoFilter ref="A1">
        <filterColumn colId="0">
          <top10 val="4" filterVal="4"/>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opportunity">
        <x15:activeTabTopLevelEntity name="[opportunity]"/>
        <x15:activeTabTopLevelEntity name="[Indi_bdgt]"/>
        <x15:activeTabTopLevelEntity name="[invoice]"/>
        <x15:activeTabTopLevelEntity name="[meeting_list]"/>
      </x15:pivotTableUISettings>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9E19EE2-00F0-4292-A1D0-3491639D7D91}" name="Renewal" cacheId="89" dataOnRows="1" applyNumberFormats="0" applyBorderFormats="0" applyFontFormats="0" applyPatternFormats="0" applyAlignmentFormats="0" applyWidthHeightFormats="1" dataCaption="Values" tag="1e73de42-5630-432f-bf5a-82f077a49e0d" updatedVersion="8" minRefreshableVersion="3" useAutoFormatting="1" subtotalHiddenItems="1" colGrandTotals="0" itemPrintTitles="1" createdVersion="8" indent="0" outline="1" outlineData="1" multipleFieldFilters="0" chartFormat="10" rowHeaderCaption="Year">
  <location ref="G37:H40" firstHeaderRow="1" firstDataRow="1" firstDataCol="1" rowPageCount="2" colPageCount="1"/>
  <pivotFields count="9">
    <pivotField dataField="1" showAll="0"/>
    <pivotField dataField="1" showAll="0"/>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2"/>
  </rowFields>
  <rowItems count="3">
    <i>
      <x/>
    </i>
    <i i="1">
      <x v="1"/>
    </i>
    <i i="2">
      <x v="2"/>
    </i>
  </rowItems>
  <colItems count="1">
    <i/>
  </colItems>
  <pageFields count="2">
    <pageField fld="2" hier="4" name="[Brok_Fee].[income_class].&amp;[Renewal]" cap="Renewal"/>
    <pageField fld="3" hier="21" name="[invoice].[income_class].&amp;[Renewal]" cap="Renewal"/>
  </pageFields>
  <dataFields count="3">
    <dataField name="Invoice" fld="1" baseField="0" baseItem="0"/>
    <dataField name="Achieved" fld="0" baseField="0" baseItem="0"/>
    <dataField name="Target" fld="4" baseField="0" baseItem="0"/>
  </dataFields>
  <formats count="2">
    <format dxfId="82">
      <pivotArea grandRow="1" outline="0" collapsedLevelsAreSubtotals="1" fieldPosition="0"/>
    </format>
    <format dxfId="81">
      <pivotArea outline="0" collapsedLevelsAreSubtotals="1" fieldPosition="0"/>
    </format>
  </formats>
  <chartFormats count="13">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 chart="3" format="4">
      <pivotArea type="data" outline="0" fieldPosition="0">
        <references count="1">
          <reference field="4294967294" count="1" selected="0">
            <x v="1"/>
          </reference>
        </references>
      </pivotArea>
    </chartFormat>
    <chartFormat chart="3" format="5">
      <pivotArea type="data" outline="0" fieldPosition="0">
        <references count="1">
          <reference field="4294967294" count="1" selected="0">
            <x v="2"/>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1">
          <reference field="4294967294" count="1" selected="0">
            <x v="2"/>
          </reference>
        </references>
      </pivotArea>
    </chartFormat>
    <chartFormat chart="6" format="2">
      <pivotArea type="data" outline="0" fieldPosition="0">
        <references count="1">
          <reference field="4294967294" count="1" selected="0">
            <x v="1"/>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1">
          <reference field="4294967294" count="1" selected="0">
            <x v="1"/>
          </reference>
        </references>
      </pivotArea>
    </chartFormat>
    <chartFormat chart="8" format="5">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1">
          <reference field="4294967294" count="1" selected="0">
            <x v="1"/>
          </reference>
        </references>
      </pivotArea>
    </chartFormat>
    <chartFormat chart="9" format="8">
      <pivotArea type="data" outline="0" fieldPosition="0">
        <references count="1">
          <reference field="4294967294" count="1" selected="0">
            <x v="2"/>
          </reference>
        </references>
      </pivotArea>
    </chartFormat>
  </chartFormats>
  <pivotHierarchies count="71">
    <pivotHierarchy dragToData="1"/>
    <pivotHierarchy dragToData="1"/>
    <pivotHierarchy dragToData="1"/>
    <pivotHierarchy dragToData="1"/>
    <pivotHierarchy multipleItemSelectionAllowed="1" dragToData="1">
      <members count="1" level="1">
        <member name="[Brok_Fee].[income_class].&amp;[Renewa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income_class].&amp;[Renewal]"/>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invoice_number"/>
    <pivotHierarchy dragToData="1"/>
    <pivotHierarchy dragToData="1"/>
    <pivotHierarchy dragToData="1"/>
    <pivotHierarchy dragToData="1"/>
    <pivotHierarchy dragToData="1"/>
    <pivotHierarchy dragToData="1"/>
    <pivotHierarchy dragToData="1" caption="Target"/>
    <pivotHierarchy dragToData="1" caption="Target"/>
    <pivotHierarchy dragToData="1" caption="Target"/>
    <pivotHierarchy dragToData="1"/>
    <pivotHierarchy dragToData="1" caption="Achieved"/>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_list]"/>
        <x15:activeTabTopLevelEntity name="[invoice]"/>
        <x15:activeTabTopLevelEntity name="[Indi_bdgt]"/>
        <x15:activeTabTopLevelEntity name="[Brok_Fe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2A41AE-A784-4214-80CB-938E88993FCB}" name="Opp. Product Distribution" cacheId="107" applyNumberFormats="0" applyBorderFormats="0" applyFontFormats="0" applyPatternFormats="0" applyAlignmentFormats="0" applyWidthHeightFormats="1" dataCaption="Values" tag="4571fd89-ca2d-4c47-bf0e-21b82d61827d" updatedVersion="8" minRefreshableVersion="3" useAutoFormatting="1" itemPrintTitles="1" createdVersion="8" indent="0" outline="1" outlineData="1" multipleFieldFilters="0" chartFormat="6">
  <location ref="A22:B30" firstHeaderRow="1" firstDataRow="1" firstDataCol="1"/>
  <pivotFields count="6">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8">
    <i>
      <x/>
    </i>
    <i>
      <x v="1"/>
    </i>
    <i>
      <x v="2"/>
    </i>
    <i>
      <x v="3"/>
    </i>
    <i>
      <x v="4"/>
    </i>
    <i>
      <x v="5"/>
    </i>
    <i>
      <x v="6"/>
    </i>
    <i t="grand">
      <x/>
    </i>
  </rowItems>
  <colItems count="1">
    <i/>
  </colItems>
  <dataFields count="1">
    <dataField name="Count of Account Executive" fld="1" subtotal="count" baseField="0" baseItem="0"/>
  </dataFields>
  <chartFormats count="8">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0" count="1" selected="0">
            <x v="0"/>
          </reference>
        </references>
      </pivotArea>
    </chartFormat>
    <chartFormat chart="5" format="11">
      <pivotArea type="data" outline="0" fieldPosition="0">
        <references count="2">
          <reference field="4294967294" count="1" selected="0">
            <x v="0"/>
          </reference>
          <reference field="0" count="1" selected="0">
            <x v="1"/>
          </reference>
        </references>
      </pivotArea>
    </chartFormat>
    <chartFormat chart="5" format="12">
      <pivotArea type="data" outline="0" fieldPosition="0">
        <references count="2">
          <reference field="4294967294" count="1" selected="0">
            <x v="0"/>
          </reference>
          <reference field="0" count="1" selected="0">
            <x v="2"/>
          </reference>
        </references>
      </pivotArea>
    </chartFormat>
    <chartFormat chart="5" format="13">
      <pivotArea type="data" outline="0" fieldPosition="0">
        <references count="2">
          <reference field="4294967294" count="1" selected="0">
            <x v="0"/>
          </reference>
          <reference field="0" count="1" selected="0">
            <x v="3"/>
          </reference>
        </references>
      </pivotArea>
    </chartFormat>
    <chartFormat chart="5" format="14">
      <pivotArea type="data" outline="0" fieldPosition="0">
        <references count="2">
          <reference field="4294967294" count="1" selected="0">
            <x v="0"/>
          </reference>
          <reference field="0" count="1" selected="0">
            <x v="4"/>
          </reference>
        </references>
      </pivotArea>
    </chartFormat>
    <chartFormat chart="5" format="15">
      <pivotArea type="data" outline="0" fieldPosition="0">
        <references count="2">
          <reference field="4294967294" count="1" selected="0">
            <x v="0"/>
          </reference>
          <reference field="0" count="1" selected="0">
            <x v="5"/>
          </reference>
        </references>
      </pivotArea>
    </chartFormat>
    <chartFormat chart="5" format="16">
      <pivotArea type="data" outline="0" fieldPosition="0">
        <references count="2">
          <reference field="4294967294" count="1" selected="0">
            <x v="0"/>
          </reference>
          <reference field="0" count="1" selected="0">
            <x v="6"/>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opportunity">
        <x15:activeTabTopLevelEntity name="[opportunity]"/>
        <x15:activeTabTopLevelEntity name="[Indi_bdgt]"/>
        <x15:activeTabTopLevelEntity name="[invoice]"/>
        <x15:activeTabTopLevelEntity name="[meeting_list]"/>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B6FEFE-4BAA-4143-B3F4-1876D235EB82}" name="Total Opp." cacheId="104" applyNumberFormats="0" applyBorderFormats="0" applyFontFormats="0" applyPatternFormats="0" applyAlignmentFormats="0" applyWidthHeightFormats="1" dataCaption="Values" tag="5568e4cb-3777-4564-8b53-81e094b22d58" updatedVersion="8" minRefreshableVersion="3" useAutoFormatting="1" subtotalHiddenItems="1" colGrandTotals="0" itemPrintTitles="1" createdVersion="8" indent="0" outline="1" outlineData="1" multipleFieldFilters="0" rowHeaderCaption="Year">
  <location ref="L6:L7" firstHeaderRow="1" firstDataRow="1" firstDataCol="0"/>
  <pivotFields count="7">
    <pivotField allDrilled="1" showAll="0" dataSourceSort="1" defaultAttributeDrillState="1"/>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fld="1" subtotal="count" baseField="0" baseItem="0"/>
  </dataFields>
  <formats count="2">
    <format dxfId="64">
      <pivotArea grandRow="1" outline="0" collapsedLevelsAreSubtotals="1" fieldPosition="0"/>
    </format>
    <format dxfId="63">
      <pivotArea outline="0" collapsedLevelsAreSubtotals="1" fieldPosition="0"/>
    </format>
  </formats>
  <pivotHierarchies count="71">
    <pivotHierarchy dragToData="1"/>
    <pivotHierarchy dragToData="1"/>
    <pivotHierarchy dragToData="1"/>
    <pivotHierarchy dragToData="1"/>
    <pivotHierarchy multipleItemSelectionAllowed="1" dragToData="1">
      <members count="1" level="1">
        <member name="[Brok_Fee].[income_class].&amp;[Cross Sel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invoice_number"/>
    <pivotHierarchy dragToData="1"/>
    <pivotHierarchy dragToData="1"/>
    <pivotHierarchy dragToData="1"/>
    <pivotHierarchy dragToData="1"/>
    <pivotHierarchy dragToData="1"/>
    <pivotHierarchy dragToData="1"/>
    <pivotHierarchy dragToData="1" caption="Target"/>
    <pivotHierarchy dragToData="1"/>
    <pivotHierarchy dragToData="1"/>
    <pivotHierarchy dragToData="1"/>
    <pivotHierarchy dragToData="1" caption="Achieve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_list]"/>
        <x15:activeTabTopLevelEntity name="[invoice]"/>
        <x15:activeTabTopLevelEntity name="[Indi_bdgt]"/>
        <x15:activeTabTopLevelEntity name="[Brok_Fe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0763A0-0E00-441A-94AD-0F46A243C4CD}" name="No.of Meetings by Acct.Exe" cacheId="80" applyNumberFormats="0" applyBorderFormats="0" applyFontFormats="0" applyPatternFormats="0" applyAlignmentFormats="0" applyWidthHeightFormats="1" dataCaption="Values" tag="ae0a6aa7-624b-408b-a1aa-85814c7afa81" updatedVersion="8" minRefreshableVersion="3" useAutoFormatting="1" itemPrintTitles="1" createdVersion="8" indent="0" outline="1" outlineData="1" multipleFieldFilters="0" chartFormat="2">
  <location ref="D4:E14" firstHeaderRow="1" firstDataRow="1" firstDataCol="1"/>
  <pivotFields count="7">
    <pivotField axis="axisRow" allDrilled="1" showAll="0" dataSourceSort="1" defaultAttributeDrillState="1">
      <items count="10">
        <item x="0"/>
        <item x="1"/>
        <item x="2"/>
        <item x="3"/>
        <item x="4"/>
        <item x="5"/>
        <item x="6"/>
        <item x="7"/>
        <item x="8"/>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10">
    <i>
      <x/>
    </i>
    <i>
      <x v="1"/>
    </i>
    <i>
      <x v="2"/>
    </i>
    <i>
      <x v="3"/>
    </i>
    <i>
      <x v="4"/>
    </i>
    <i>
      <x v="5"/>
    </i>
    <i>
      <x v="6"/>
    </i>
    <i>
      <x v="7"/>
    </i>
    <i>
      <x v="8"/>
    </i>
    <i t="grand">
      <x/>
    </i>
  </rowItems>
  <colItems count="1">
    <i/>
  </colItems>
  <dataFields count="1">
    <dataField name="Count of global_attendees" fld="1" subtotal="count" baseField="0" baseItem="0"/>
  </dataFields>
  <formats count="1">
    <format dxfId="65">
      <pivotArea grandRow="1" outline="0" collapsedLevelsAreSubtotals="1" fieldPosition="0"/>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_list]"/>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B5C18E-5FC3-44C0-BED1-CFE4AE87F916}" name="New %" cacheId="74" applyNumberFormats="0" applyBorderFormats="0" applyFontFormats="0" applyPatternFormats="0" applyAlignmentFormats="0" applyWidthHeightFormats="1" dataCaption="Values" tag="946f15af-b59e-4d96-9c92-ad6b92d767ae" updatedVersion="8" minRefreshableVersion="3" useAutoFormatting="1" subtotalHiddenItems="1" colGrandTotals="0" itemPrintTitles="1" createdVersion="8" indent="0" outline="1" outlineData="1" multipleFieldFilters="0" rowHeaderCaption="Year">
  <location ref="J28:K29" firstHeaderRow="0" firstDataRow="1" firstDataCol="0"/>
  <pivotFields count="8">
    <pivotField allDrilled="1" showAll="0" dataSourceSort="1" defaultAttributeDrillState="1"/>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Items count="1">
    <i/>
  </rowItems>
  <colFields count="1">
    <field x="-2"/>
  </colFields>
  <colItems count="2">
    <i>
      <x/>
    </i>
    <i i="1">
      <x v="1"/>
    </i>
  </colItems>
  <dataFields count="2">
    <dataField fld="1" subtotal="count" baseField="0" baseItem="0"/>
    <dataField fld="2" subtotal="count" baseField="0" baseItem="0"/>
  </dataFields>
  <formats count="2">
    <format dxfId="67">
      <pivotArea grandRow="1" outline="0" collapsedLevelsAreSubtotals="1" fieldPosition="0"/>
    </format>
    <format dxfId="66">
      <pivotArea outline="0" collapsedLevelsAreSubtotals="1" fieldPosition="0"/>
    </format>
  </formats>
  <pivotHierarchies count="71">
    <pivotHierarchy dragToData="1"/>
    <pivotHierarchy dragToData="1"/>
    <pivotHierarchy dragToData="1"/>
    <pivotHierarchy dragToData="1"/>
    <pivotHierarchy multipleItemSelectionAllowed="1" dragToData="1">
      <members count="1" level="1">
        <member name="[Brok_Fee].[income_class].&amp;[Cross Sel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invoice_number"/>
    <pivotHierarchy dragToData="1"/>
    <pivotHierarchy dragToData="1"/>
    <pivotHierarchy dragToData="1"/>
    <pivotHierarchy dragToData="1"/>
    <pivotHierarchy dragToData="1"/>
    <pivotHierarchy dragToData="1"/>
    <pivotHierarchy dragToData="1" caption="Target"/>
    <pivotHierarchy dragToData="1"/>
    <pivotHierarchy dragToData="1"/>
    <pivotHierarchy dragToData="1"/>
    <pivotHierarchy dragToData="1" caption="Achieved"/>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_list]"/>
        <x15:activeTabTopLevelEntity name="[invoice]"/>
        <x15:activeTabTopLevelEntity name="[Indi_bdgt]"/>
        <x15:activeTabTopLevelEntity name="[Brok_Fe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7D71C8-98CF-49CA-A8D3-5CE614EB30F5}" name="Yearly Meeting" cacheId="86" applyNumberFormats="0" applyBorderFormats="0" applyFontFormats="0" applyPatternFormats="0" applyAlignmentFormats="0" applyWidthHeightFormats="1" dataCaption="Values" tag="d915c435-2f49-454f-a256-4880317f0bd3" updatedVersion="8" minRefreshableVersion="3" useAutoFormatting="1" itemPrintTitles="1" createdVersion="8" indent="0" outline="1" outlineData="1" multipleFieldFilters="0" chartFormat="9" rowHeaderCaption="Year">
  <location ref="D29:E32" firstHeaderRow="1" firstDataRow="1" firstDataCol="1"/>
  <pivotFields count="6">
    <pivotField dataField="1" showAll="0"/>
    <pivotField axis="axisRow" allDrilled="1" showAll="0" dataSourceSort="1" defaultAttributeDrillState="1">
      <items count="3">
        <item x="0"/>
        <item x="1"/>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3">
    <i>
      <x/>
    </i>
    <i>
      <x v="1"/>
    </i>
    <i t="grand">
      <x/>
    </i>
  </rowItems>
  <colItems count="1">
    <i/>
  </colItems>
  <dataFields count="1">
    <dataField name="Count of global_attendees" fld="0" subtotal="count" baseField="0" baseItem="0"/>
  </dataFields>
  <formats count="1">
    <format dxfId="68">
      <pivotArea grandRow="1" outline="0" collapsedLevelsAreSubtotals="1" fieldPosition="0"/>
    </format>
  </format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_list]"/>
        <x15:activeTabTopLevelEntity name="[Indi_bdgt]"/>
        <x15:activeTabTopLevelEntity name="[invoic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C4F781-1249-45A5-AB5E-D1D0AC72912E}" name="Cross Sell" cacheId="65" dataOnRows="1" applyNumberFormats="0" applyBorderFormats="0" applyFontFormats="0" applyPatternFormats="0" applyAlignmentFormats="0" applyWidthHeightFormats="1" dataCaption="Values" tag="e8ca85cc-4b7e-4d24-8ef5-5f0c344dcead" updatedVersion="8" minRefreshableVersion="3" useAutoFormatting="1" subtotalHiddenItems="1" colGrandTotals="0" itemPrintTitles="1" createdVersion="8" indent="0" outline="1" outlineData="1" multipleFieldFilters="0" chartFormat="18" rowHeaderCaption="Year">
  <location ref="G19:H22" firstHeaderRow="1" firstDataRow="1" firstDataCol="1" rowPageCount="2" colPageCount="1"/>
  <pivotFields count="9">
    <pivotField dataField="1" showAll="0"/>
    <pivotField dataField="1" showAll="0"/>
    <pivotField dataField="1" showAll="0"/>
    <pivotField axis="axisPage" allDrilled="1" showAll="0" dataSourceSort="1" defaultAttributeDrillState="1">
      <items count="1">
        <item t="default"/>
      </items>
    </pivotField>
    <pivotField axis="axisPage" allDrilled="1" showAll="0" dataSourceSort="1" defaultAttributeDrillState="1">
      <items count="1">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2"/>
  </rowFields>
  <rowItems count="3">
    <i>
      <x/>
    </i>
    <i i="1">
      <x v="1"/>
    </i>
    <i i="2">
      <x v="2"/>
    </i>
  </rowItems>
  <colItems count="1">
    <i/>
  </colItems>
  <pageFields count="2">
    <pageField fld="3" hier="4" name="[Brok_Fee].[income_class].&amp;[Cross Sell]" cap="Cross Sell"/>
    <pageField fld="4" hier="21" name="[invoice].[income_class].&amp;[Cross Sell]" cap="Cross Sell"/>
  </pageFields>
  <dataFields count="3">
    <dataField name="Invoice" fld="2" baseField="0" baseItem="0"/>
    <dataField name="Achieved" fld="1" baseField="0" baseItem="0"/>
    <dataField name="Target" fld="0" baseField="0" baseItem="0"/>
  </dataFields>
  <formats count="2">
    <format dxfId="70">
      <pivotArea grandRow="1" outline="0" collapsedLevelsAreSubtotals="1" fieldPosition="0"/>
    </format>
    <format dxfId="69">
      <pivotArea outline="0" collapsedLevelsAreSubtotals="1" fieldPosition="0"/>
    </format>
  </formats>
  <chartFormats count="13">
    <chartFormat chart="5" format="2" series="1">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2"/>
          </reference>
        </references>
      </pivotArea>
    </chartFormat>
    <chartFormat chart="5" format="4">
      <pivotArea type="data" outline="0" fieldPosition="0">
        <references count="1">
          <reference field="4294967294" count="1" selected="0">
            <x v="1"/>
          </reference>
        </references>
      </pivotArea>
    </chartFormat>
    <chartFormat chart="5" format="5">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1">
          <reference field="4294967294" count="1" selected="0">
            <x v="2"/>
          </reference>
        </references>
      </pivotArea>
    </chartFormat>
    <chartFormat chart="17" format="4">
      <pivotArea type="data" outline="0" fieldPosition="0">
        <references count="1">
          <reference field="4294967294" count="1" selected="0">
            <x v="1"/>
          </reference>
        </references>
      </pivotArea>
    </chartFormat>
    <chartFormat chart="17" format="5">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multipleItemSelectionAllowed="1" dragToData="1">
      <members count="1" level="1">
        <member name="[Brok_Fee].[income_class].&amp;[Cross Sel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income_class].&amp;[Cross Sell]"/>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invoice_number"/>
    <pivotHierarchy dragToData="1"/>
    <pivotHierarchy dragToData="1"/>
    <pivotHierarchy dragToData="1"/>
    <pivotHierarchy dragToData="1"/>
    <pivotHierarchy dragToData="1"/>
    <pivotHierarchy dragToData="1"/>
    <pivotHierarchy dragToData="1" caption="Target"/>
    <pivotHierarchy dragToData="1"/>
    <pivotHierarchy dragToData="1"/>
    <pivotHierarchy dragToData="1"/>
    <pivotHierarchy dragToData="1" caption="Achieved"/>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_list]"/>
        <x15:activeTabTopLevelEntity name="[invoice]"/>
        <x15:activeTabTopLevelEntity name="[Indi_bdgt]"/>
        <x15:activeTabTopLevelEntity name="[Brok_Fe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75A037-6E23-49DB-9CCA-2A7AABBB6E92}" name="Cross Sell%" cacheId="68" applyNumberFormats="0" applyBorderFormats="0" applyFontFormats="0" applyPatternFormats="0" applyAlignmentFormats="0" applyWidthHeightFormats="1" dataCaption="Values" tag="59445244-3adf-463f-a80f-68b40e793da6" updatedVersion="8" minRefreshableVersion="3" useAutoFormatting="1" subtotalHiddenItems="1" colGrandTotals="0" itemPrintTitles="1" createdVersion="8" indent="0" outline="1" outlineData="1" multipleFieldFilters="0" rowHeaderCaption="Year">
  <location ref="J19:K20" firstHeaderRow="0" firstDataRow="1" firstDataCol="0"/>
  <pivotFields count="8">
    <pivotField allDrilled="1" showAll="0" dataSourceSort="1" defaultAttributeDrillState="1"/>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Items count="1">
    <i/>
  </rowItems>
  <colFields count="1">
    <field x="-2"/>
  </colFields>
  <colItems count="2">
    <i>
      <x/>
    </i>
    <i i="1">
      <x v="1"/>
    </i>
  </colItems>
  <dataFields count="2">
    <dataField fld="1" subtotal="count" baseField="0" baseItem="0" numFmtId="10"/>
    <dataField fld="2" subtotal="count" baseField="0" baseItem="0"/>
  </dataFields>
  <formats count="2">
    <format dxfId="72">
      <pivotArea grandRow="1" outline="0" collapsedLevelsAreSubtotals="1" fieldPosition="0"/>
    </format>
    <format dxfId="71">
      <pivotArea outline="0" collapsedLevelsAreSubtotals="1" fieldPosition="0"/>
    </format>
  </formats>
  <pivotHierarchies count="71">
    <pivotHierarchy dragToData="1"/>
    <pivotHierarchy dragToData="1"/>
    <pivotHierarchy dragToData="1"/>
    <pivotHierarchy dragToData="1"/>
    <pivotHierarchy multipleItemSelectionAllowed="1" dragToData="1">
      <members count="1" level="1">
        <member name="[Brok_Fee].[income_class].&amp;[Cross Sel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invoice_number"/>
    <pivotHierarchy dragToData="1"/>
    <pivotHierarchy dragToData="1"/>
    <pivotHierarchy dragToData="1"/>
    <pivotHierarchy dragToData="1"/>
    <pivotHierarchy dragToData="1"/>
    <pivotHierarchy dragToData="1"/>
    <pivotHierarchy dragToData="1" caption="Target"/>
    <pivotHierarchy dragToData="1"/>
    <pivotHierarchy dragToData="1"/>
    <pivotHierarchy dragToData="1"/>
    <pivotHierarchy dragToData="1" caption="Achieved"/>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_list]"/>
        <x15:activeTabTopLevelEntity name="[invoice]"/>
        <x15:activeTabTopLevelEntity name="[Indi_bdgt]"/>
        <x15:activeTabTopLevelEntity name="[Brok_Fe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85B3BE-94B8-4B77-A66B-96B78310B6C9}" name="New" cacheId="71" dataOnRows="1" applyNumberFormats="0" applyBorderFormats="0" applyFontFormats="0" applyPatternFormats="0" applyAlignmentFormats="0" applyWidthHeightFormats="1" dataCaption="Values" tag="d02bcca0-ca9f-4c33-947d-f1727dfdcee0" updatedVersion="8" minRefreshableVersion="3" useAutoFormatting="1" subtotalHiddenItems="1" colGrandTotals="0" itemPrintTitles="1" createdVersion="8" indent="0" outline="1" outlineData="1" multipleFieldFilters="0" chartFormat="12" rowHeaderCaption="Year">
  <location ref="G28:H31" firstHeaderRow="1" firstDataRow="1" firstDataCol="1" rowPageCount="2" colPageCount="1"/>
  <pivotFields count="9">
    <pivotField dataField="1" showAll="0"/>
    <pivotField dataField="1" showAll="0"/>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2"/>
  </rowFields>
  <rowItems count="3">
    <i>
      <x/>
    </i>
    <i i="1">
      <x v="1"/>
    </i>
    <i i="2">
      <x v="2"/>
    </i>
  </rowItems>
  <colItems count="1">
    <i/>
  </colItems>
  <pageFields count="2">
    <pageField fld="2" hier="4" name="[Brok_Fee].[income_class].&amp;[New]" cap="New"/>
    <pageField fld="3" hier="21" name="[invoice].[income_class].&amp;[New]" cap="New"/>
  </pageFields>
  <dataFields count="3">
    <dataField name="Invoice" fld="1" baseField="0" baseItem="0"/>
    <dataField name="Achieved" fld="0" baseField="0" baseItem="0"/>
    <dataField name="Target" fld="4" baseField="0" baseItem="0"/>
  </dataFields>
  <formats count="2">
    <format dxfId="74">
      <pivotArea grandRow="1" outline="0" collapsedLevelsAreSubtotals="1" fieldPosition="0"/>
    </format>
    <format dxfId="73">
      <pivotArea outline="0" collapsedLevelsAreSubtotals="1" fieldPosition="0"/>
    </format>
  </formats>
  <chartFormats count="7">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 chart="3" format="4">
      <pivotArea type="data" outline="0" fieldPosition="0">
        <references count="1">
          <reference field="4294967294" count="1" selected="0">
            <x v="2"/>
          </reference>
        </references>
      </pivotArea>
    </chartFormat>
    <chartFormat chart="3" format="5">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multipleItemSelectionAllowed="1" dragToData="1">
      <members count="1" level="1">
        <member name="[Brok_Fee].[income_class].&amp;[New]"/>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income_class].&amp;[New]"/>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invoice_number"/>
    <pivotHierarchy dragToData="1"/>
    <pivotHierarchy dragToData="1"/>
    <pivotHierarchy dragToData="1"/>
    <pivotHierarchy dragToData="1"/>
    <pivotHierarchy dragToData="1"/>
    <pivotHierarchy dragToData="1"/>
    <pivotHierarchy dragToData="1" caption="Target"/>
    <pivotHierarchy dragToData="1"/>
    <pivotHierarchy dragToData="1" caption="Target"/>
    <pivotHierarchy dragToData="1"/>
    <pivotHierarchy dragToData="1" caption="Achieved"/>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_list]"/>
        <x15:activeTabTopLevelEntity name="[invoice]"/>
        <x15:activeTabTopLevelEntity name="[Indi_bdgt]"/>
        <x15:activeTabTopLevelEntity name="[Brok_Fee]"/>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81821C88-624E-414B-AEF1-2D1580656D24}" autoFormatId="16" applyNumberFormats="0" applyBorderFormats="0" applyFontFormats="0" applyPatternFormats="0" applyAlignmentFormats="0" applyWidthHeightFormats="0">
  <queryTableRefresh nextId="11">
    <queryTableFields count="7">
      <queryTableField id="1" name="client_name" tableColumnId="1"/>
      <queryTableField id="4" name="Account Exe ID" tableColumnId="4"/>
      <queryTableField id="5" name="Account Executive" tableColumnId="5"/>
      <queryTableField id="7" name="Amount" tableColumnId="7"/>
      <queryTableField id="6" name="income_class" tableColumnId="6"/>
      <queryTableField id="8" name="income_due_date" tableColumnId="8"/>
      <queryTableField id="9" name="revenue_transaction_typ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D402D481-D637-4E22-95BC-E3E0F6D38A2D}" autoFormatId="16" applyNumberFormats="0" applyBorderFormats="0" applyFontFormats="0" applyPatternFormats="0" applyAlignmentFormats="0" applyWidthHeightFormats="0">
  <queryTableRefresh nextId="26">
    <queryTableFields count="9">
      <queryTableField id="1" name="client_name" tableColumnId="1"/>
      <queryTableField id="7" name="Account Exe ID" tableColumnId="7"/>
      <queryTableField id="18" name="Account Executive" tableColumnId="2"/>
      <queryTableField id="12" name="Amount" tableColumnId="12"/>
      <queryTableField id="11" name="income_class" tableColumnId="11"/>
      <queryTableField id="13" name="income_due_date" tableColumnId="13"/>
      <queryTableField id="14" name="revenue_transaction_type" tableColumnId="14"/>
      <queryTableField id="6" name="product_group" tableColumnId="6"/>
      <queryTableField id="3" name="policy_status"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6" connectionId="7" xr16:uid="{AA443027-678C-4935-AE49-07F346F898C4}" autoFormatId="16" applyNumberFormats="0" applyBorderFormats="0" applyFontFormats="0" applyPatternFormats="0" applyAlignmentFormats="0" applyWidthHeightFormats="0">
  <queryTableRefresh nextId="17">
    <queryTableFields count="9">
      <queryTableField id="2" name="opportunity_id" tableColumnId="2"/>
      <queryTableField id="1" name="opportunity_name" tableColumnId="1"/>
      <queryTableField id="3" name="Account Exe Id" tableColumnId="3"/>
      <queryTableField id="4" name="Account Executive" tableColumnId="4"/>
      <queryTableField id="5" name="premium_amount" tableColumnId="5"/>
      <queryTableField id="6" name="revenue_amount" tableColumnId="6"/>
      <queryTableField id="8" name="stage" tableColumnId="8"/>
      <queryTableField id="11" name="product_group" tableColumnId="11"/>
      <queryTableField id="7" name="closing_date"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6" xr16:uid="{04B89167-3146-4CBB-8ED9-7A0031F0D922}" autoFormatId="16" applyNumberFormats="0" applyBorderFormats="0" applyFontFormats="0" applyPatternFormats="0" applyAlignmentFormats="0" applyWidthHeightFormats="0">
  <queryTableRefresh nextId="6">
    <queryTableFields count="4">
      <queryTableField id="1" name="Account Exe ID" tableColumnId="1"/>
      <queryTableField id="2" name="Account Executive" tableColumnId="2"/>
      <queryTableField id="4" name="global_attendees" tableColumnId="4"/>
      <queryTableField id="5" name="meeting_date"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5" xr16:uid="{A8F4053A-0EAD-4E80-9FFC-BED15C6DDC0F}" autoFormatId="16" applyNumberFormats="0" applyBorderFormats="0" applyFontFormats="0" applyPatternFormats="0" applyAlignmentFormats="0" applyWidthHeightFormats="0">
  <queryTableRefresh nextId="19">
    <queryTableFields count="9">
      <queryTableField id="1" name="invoice_number" tableColumnId="1"/>
      <queryTableField id="2" name="invoice_date" tableColumnId="2"/>
      <queryTableField id="9" name="Client Name" tableColumnId="9"/>
      <queryTableField id="6" name="Account Exe ID" tableColumnId="6"/>
      <queryTableField id="7" name="Account Executive" tableColumnId="7"/>
      <queryTableField id="11" name="Amount" tableColumnId="11"/>
      <queryTableField id="8" name="income_class" tableColumnId="8"/>
      <queryTableField id="12" name="income_due_date" tableColumnId="12"/>
      <queryTableField id="3" name="revenue_transaction_type"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4" xr16:uid="{45E2C706-F603-47AE-82B7-21522C5DA0A2}" autoFormatId="16" applyNumberFormats="0" applyBorderFormats="0" applyFontFormats="0" applyPatternFormats="0" applyAlignmentFormats="0" applyWidthHeightFormats="0">
  <queryTableRefresh nextId="8">
    <queryTableFields count="6">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890A195C-5FBE-4260-B101-810BDE8AAF90}" autoFormatId="16" applyNumberFormats="0" applyBorderFormats="0" applyFontFormats="0" applyPatternFormats="0" applyAlignmentFormats="0" applyWidthHeightFormats="0">
  <queryTableRefresh nextId="10">
    <queryTableFields count="9">
      <queryTableField id="1" name="client_name" tableColumnId="1"/>
      <queryTableField id="2" name="Account Exe ID" tableColumnId="2"/>
      <queryTableField id="3" name="Account Executive" tableColumnId="3"/>
      <queryTableField id="4" name="Amount" tableColumnId="4"/>
      <queryTableField id="5" name="income_class" tableColumnId="5"/>
      <queryTableField id="6" name="income_due_date" tableColumnId="6"/>
      <queryTableField id="7" name="revenue_transaction_type" tableColumnId="7"/>
      <queryTableField id="8" name="product_group" tableColumnId="8"/>
      <queryTableField id="9" name="policy_statu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B9D9065B-4B17-45D8-93CA-92AB9C9FF995}" sourceName="[opportunity].[product_group]">
  <pivotTables>
    <pivotTable tabId="14" name="Opp. Product Distribution"/>
    <pivotTable tabId="14" name="Cross Sell"/>
    <pivotTable tabId="14" name="Cross Sell%"/>
    <pivotTable tabId="14" name="New"/>
    <pivotTable tabId="14" name="New %"/>
    <pivotTable tabId="14" name="No.of invoice by Acct.Exe"/>
    <pivotTable tabId="14" name="No.of Meetings by Acct.Exe"/>
    <pivotTable tabId="14" name="Opp. By Revenue"/>
    <pivotTable tabId="14" name="Yearly Meeting"/>
    <pivotTable tabId="14" name="Renewal"/>
    <pivotTable tabId="14" name="Renewal %"/>
    <pivotTable tabId="14" name="Stage Funnel by Revenue"/>
    <pivotTable tabId="14" name="Top-4 Open Opp"/>
    <pivotTable tabId="14" name="Total Open Opp."/>
    <pivotTable tabId="14" name="Total Opp."/>
  </pivotTables>
  <data>
    <olap pivotCacheId="1757435793">
      <levels count="2">
        <level uniqueName="[opportunity].[product_group].[(All)]" sourceCaption="(All)" count="0"/>
        <level uniqueName="[opportunity].[product_group].[product_group]" sourceCaption="product_group" count="7">
          <ranges>
            <range startItem="0">
              <i n="[opportunity].[product_group].&amp;[Employee Benefits]" c="Employee Benefits"/>
              <i n="[opportunity].[product_group].&amp;[Engineering]" c="Engineering"/>
              <i n="[opportunity].[product_group].&amp;[Fire]" c="Fire"/>
              <i n="[opportunity].[product_group].&amp;[Liability]" c="Liability"/>
              <i n="[opportunity].[product_group].&amp;[Marine]" c="Marine"/>
              <i n="[opportunity].[product_group].&amp;[Miscellaneous]" c="Miscellaneous"/>
              <i n="[opportunity].[product_group].&amp;[Terrorism]" c="Terrorism"/>
            </range>
          </ranges>
        </level>
      </levels>
      <selections count="1">
        <selection n="[opportunity].[product_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274E105A-19BD-4862-8C75-7A530893059F}" sourceName="[Indi_bdgt].[Employee Name]">
  <pivotTables>
    <pivotTable tabId="14" name="No.of invoice by Acct.Exe"/>
    <pivotTable tabId="14" name="Cross Sell"/>
    <pivotTable tabId="14" name="Cross Sell%"/>
    <pivotTable tabId="14" name="New"/>
    <pivotTable tabId="14" name="New %"/>
    <pivotTable tabId="14" name="No.of Meetings by Acct.Exe"/>
    <pivotTable tabId="14" name="Opp. By Revenue"/>
    <pivotTable tabId="14" name="Opp. Product Distribution"/>
    <pivotTable tabId="14" name="Yearly Meeting"/>
    <pivotTable tabId="14" name="Renewal"/>
    <pivotTable tabId="14" name="Renewal %"/>
    <pivotTable tabId="14" name="Stage Funnel by Revenue"/>
    <pivotTable tabId="14" name="Top-4 Open Opp"/>
    <pivotTable tabId="14" name="Total Open Opp."/>
    <pivotTable tabId="14" name="Total Opp."/>
  </pivotTables>
  <data>
    <olap pivotCacheId="1757435793">
      <levels count="2">
        <level uniqueName="[Indi_bdgt].[Employee Name].[(All)]" sourceCaption="(All)" count="0"/>
        <level uniqueName="[Indi_bdgt].[Employee Name].[Employee Name]" sourceCaption="Employee Name" count="12">
          <ranges>
            <range startItem="0">
              <i n="[Indi_bdgt].[Employee Name].&amp;[Abhinav Shivam]" c="Abhinav Shivam"/>
              <i n="[Indi_bdgt].[Employee Name].&amp;[Animesh Rawat]" c="Animesh Rawat"/>
              <i n="[Indi_bdgt].[Employee Name].&amp;[Gilbert]" c="Gilbert"/>
              <i n="[Indi_bdgt].[Employee Name].&amp;[Juli]" c="Juli"/>
              <i n="[Indi_bdgt].[Employee Name].&amp;[Ketan Jain]" c="Ketan Jain"/>
              <i n="[Indi_bdgt].[Employee Name].&amp;[Mark]" c="Mark"/>
              <i n="[Indi_bdgt].[Employee Name].&amp;[Vidit Shah]" c="Vidit Shah"/>
              <i n="[Indi_bdgt].[Employee Name].&amp;[Vinay]" c="Vinay"/>
              <i n="[Indi_bdgt].[Employee Name].&amp;[Kumar Jha]" c="Kumar Jha"/>
              <i n="[Indi_bdgt].[Employee Name].&amp;[Manish Sharma]" c="Manish Sharma"/>
              <i n="[Indi_bdgt].[Employee Name].&amp;[Nishant Sharma]" c="Nishant Sharma"/>
              <i n="[Indi_bdgt].[Employee Name].&amp;" c="(blank)"/>
            </range>
          </ranges>
        </level>
      </levels>
      <selections count="1">
        <selection n="[Indi_bdgt].[Employe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5FCEAC6E-A85A-411E-AC57-FDAC566812B4}" sourceName="[invoice].[income_class]">
  <pivotTables>
    <pivotTable tabId="14" name="No.of invoice by Acct.Exe"/>
    <pivotTable tabId="14" name="Cross Sell%"/>
    <pivotTable tabId="14" name="New %"/>
    <pivotTable tabId="14" name="No.of Meetings by Acct.Exe"/>
    <pivotTable tabId="14" name="Opp. By Revenue"/>
    <pivotTable tabId="14" name="Opp. Product Distribution"/>
    <pivotTable tabId="14" name="Yearly Meeting"/>
    <pivotTable tabId="14" name="Renewal %"/>
    <pivotTable tabId="14" name="Stage Funnel by Revenue"/>
    <pivotTable tabId="14" name="Top-4 Open Opp"/>
    <pivotTable tabId="14" name="Total Open Opp."/>
    <pivotTable tabId="14" name="Total Opp."/>
  </pivotTables>
  <data>
    <olap pivotCacheId="1757435793">
      <levels count="2">
        <level uniqueName="[invoice].[income_class].[(All)]" sourceCaption="(All)" count="0"/>
        <level uniqueName="[invoice].[income_class].[income_class]" sourceCaption="income_class" count="4">
          <ranges>
            <range startItem="0">
              <i n="[invoice].[income_class].&amp;[Cross Sell]" c="Cross Sell"/>
              <i n="[invoice].[income_class].&amp;[New]" c="New"/>
              <i n="[invoice].[income_class].&amp;[Renewal]" c="Renewal"/>
              <i n="[invoice].[income_class].&amp;" c="(blank)"/>
            </range>
          </ranges>
        </level>
      </levels>
      <selections count="1">
        <selection n="[invoice].[income_clas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Year" xr10:uid="{0FA2DEFC-F87E-4E77-9C7D-90A34A8B78B7}" sourceName="[meeting_list].[meeting_date (Year)]">
  <pivotTables>
    <pivotTable tabId="14" name="No.of invoice by Acct.Exe"/>
    <pivotTable tabId="14" name="Cross Sell"/>
    <pivotTable tabId="14" name="Cross Sell%"/>
    <pivotTable tabId="14" name="New"/>
    <pivotTable tabId="14" name="New %"/>
    <pivotTable tabId="14" name="No.of Meetings by Acct.Exe"/>
    <pivotTable tabId="14" name="Opp. By Revenue"/>
    <pivotTable tabId="14" name="Opp. Product Distribution"/>
    <pivotTable tabId="14" name="Yearly Meeting"/>
    <pivotTable tabId="14" name="Renewal"/>
    <pivotTable tabId="14" name="Renewal %"/>
    <pivotTable tabId="14" name="Stage Funnel by Revenue"/>
    <pivotTable tabId="14" name="Top-4 Open Opp"/>
    <pivotTable tabId="14" name="Total Open Opp."/>
    <pivotTable tabId="14" name="Total Opp."/>
  </pivotTables>
  <data>
    <olap pivotCacheId="1757435793">
      <levels count="2">
        <level uniqueName="[meeting_list].[meeting_date (Year)].[(All)]" sourceCaption="(All)" count="0"/>
        <level uniqueName="[meeting_list].[meeting_date (Year)].[meeting_date (Year)]" sourceCaption="meeting_date (Year)" count="2">
          <ranges>
            <range startItem="0">
              <i n="[meeting_list].[meeting_date (Year)].&amp;[2019]" c="2019"/>
              <i n="[meeting_list].[meeting_date (Year)].&amp;[2020]" c="2020"/>
            </range>
          </ranges>
        </level>
      </levels>
      <selections count="1">
        <selection n="[meeting_list].[meeting_date (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A2626356-3E5D-4DB4-BB80-E8217C9FD86C}" sourceName="[opportunity].[stage]">
  <pivotTables>
    <pivotTable tabId="14" name="Opp. By Revenue"/>
    <pivotTable tabId="14" name="Cross Sell"/>
    <pivotTable tabId="14" name="Cross Sell%"/>
    <pivotTable tabId="14" name="New"/>
    <pivotTable tabId="14" name="New %"/>
    <pivotTable tabId="14" name="No.of invoice by Acct.Exe"/>
    <pivotTable tabId="14" name="No.of Meetings by Acct.Exe"/>
    <pivotTable tabId="14" name="Opp. Product Distribution"/>
    <pivotTable tabId="14" name="Renewal"/>
    <pivotTable tabId="14" name="Renewal %"/>
    <pivotTable tabId="14" name="Stage Funnel by Revenue"/>
    <pivotTable tabId="14" name="Top-4 Open Opp"/>
    <pivotTable tabId="14" name="Total Open Opp."/>
    <pivotTable tabId="14" name="Total Opp."/>
    <pivotTable tabId="14" name="Yearly Meeting"/>
  </pivotTables>
  <data>
    <olap pivotCacheId="1757435793">
      <levels count="2">
        <level uniqueName="[opportunity].[stage].[(All)]" sourceCaption="(All)" count="0"/>
        <level uniqueName="[opportunity].[stage].[stage]" sourceCaption="stage" count="3">
          <ranges>
            <range startItem="0">
              <i n="[opportunity].[stage].&amp;[Negotiate]" c="Negotiate"/>
              <i n="[opportunity].[stage].&amp;[Propose Solution]" c="Propose Solution"/>
              <i n="[opportunity].[stage].&amp;[Qualify Opportunity]" c="Qualify Opportunity"/>
            </range>
          </ranges>
        </level>
      </levels>
      <selections count="1">
        <selection n="[opportunity].[sta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group" xr10:uid="{3E48ADF1-FE10-4B5C-A446-4E41BB72AB8A}" cache="Slicer_product_group" caption="product_group" level="1" style="Slicer Style 1" rowHeight="241300"/>
  <slicer name="Employee Name" xr10:uid="{B9128CC3-F090-440D-B86E-D3AE98D25573}" cache="Slicer_Employee_Name" caption="Emp_Name" level="1" style="Slicer Style 1" rowHeight="241300"/>
  <slicer name="income_class" xr10:uid="{B6FAEA30-DF6B-4F99-BFE4-7D721C309DB8}" cache="Slicer_income_class" caption="Class" level="1" style="Slicer Style 1" rowHeight="241300"/>
  <slicer name="Year" xr10:uid="{75F4D204-43AF-407F-9DA0-90C5D57138B1}" cache="Slicer_meeting_date__Year" caption="Year" level="1" style="Slicer Style 1" rowHeight="241300"/>
  <slicer name="stage" xr10:uid="{ACC42976-8D81-441A-9C3C-39E3CB6F1640}" cache="Slicer_stage" caption="Stage" level="1"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C2D599-B93D-45B3-AB3C-2B8286CBFA3B}" name="fees" displayName="fees" ref="A1:G10" tableType="queryTable">
  <autoFilter ref="A1:G10" xr:uid="{16C2D599-B93D-45B3-AB3C-2B8286CBFA3B}"/>
  <tableColumns count="7">
    <tableColumn id="1" xr3:uid="{42E44A45-543E-4358-AA73-440CEF5E8D11}" uniqueName="1" name="client_name" totalsRowLabel="Total" queryTableFieldId="1" dataDxfId="114"/>
    <tableColumn id="4" xr3:uid="{3D71E413-47E5-49C0-9ABD-C70FC7962853}" uniqueName="4" name="Account Exe ID" queryTableFieldId="4"/>
    <tableColumn id="5" xr3:uid="{C39A8415-7483-428B-A93B-D23D9D31F30B}" uniqueName="5" name="Account Executive" queryTableFieldId="5" dataDxfId="113"/>
    <tableColumn id="7" xr3:uid="{783E75E9-D578-457B-9E7C-51D63BF93A1E}" uniqueName="7" name="Amount" totalsRowFunction="sum" queryTableFieldId="7" totalsRowDxfId="112"/>
    <tableColumn id="6" xr3:uid="{AB623528-DAF9-4E4C-9492-905F1B60F917}" uniqueName="6" name="income_class" queryTableFieldId="6" dataDxfId="111"/>
    <tableColumn id="8" xr3:uid="{8384748B-64D9-4D15-BA17-7DDB8B3B8B18}" uniqueName="8" name="income_due_date" queryTableFieldId="8" dataDxfId="6"/>
    <tableColumn id="9" xr3:uid="{0522E2CC-4288-408B-9967-1E67DC37C74A}" uniqueName="9" name="revenue_transaction_type" totalsRowFunction="count" queryTableFieldId="9" dataDxfId="110"/>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71B195E-878F-44DF-AEDD-A564A9D1413D}" name="Yearly_Meeting_Count" displayName="Yearly_Meeting_Count" ref="D34:E36" totalsRowShown="0" headerRowDxfId="54" headerRowBorderDxfId="53">
  <autoFilter ref="D34:E36" xr:uid="{271B195E-878F-44DF-AEDD-A564A9D1413D}"/>
  <tableColumns count="2">
    <tableColumn id="1" xr3:uid="{4583DFF2-B85D-445A-83A4-0CF5B9C9870B}" name="Year" dataDxfId="52"/>
    <tableColumn id="2" xr3:uid="{6D706B1A-6DDA-4234-AC17-A85CB653D2D8}" name="Count of global_attendees" dataDxfId="51"/>
  </tableColumns>
  <tableStyleInfo name="TableStyleMedium2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5A9E63-A0E0-4B48-A922-50DA08B9A512}" name="brokerage" displayName="brokerage" ref="A1:I919" tableType="queryTable">
  <autoFilter ref="A1:I919" xr:uid="{D45A9E63-A0E0-4B48-A922-50DA08B9A512}"/>
  <tableColumns count="9">
    <tableColumn id="1" xr3:uid="{4D03877B-4902-451E-8D81-69D9BF68D4DF}" uniqueName="1" name="client_name" totalsRowLabel="Total" queryTableFieldId="1" dataDxfId="109"/>
    <tableColumn id="7" xr3:uid="{6EA2549B-3285-4FA9-A502-846BF292A4A3}" uniqueName="7" name="Account Exe ID" queryTableFieldId="7"/>
    <tableColumn id="2" xr3:uid="{12E15FD0-3BC5-4283-B654-6549957D2AC2}" uniqueName="2" name="Account Executive" queryTableFieldId="18" dataDxfId="108"/>
    <tableColumn id="12" xr3:uid="{FEFB6F03-50C9-4AD9-9C23-ACEED07C04FC}" uniqueName="12" name="Amount" totalsRowFunction="sum" queryTableFieldId="12" totalsRowDxfId="107"/>
    <tableColumn id="11" xr3:uid="{F0C54404-3E17-4224-A242-E558136C0304}" uniqueName="11" name="income_class" queryTableFieldId="11" dataDxfId="106"/>
    <tableColumn id="13" xr3:uid="{AEED65F4-1F65-478E-987E-CDD4C28AD7E1}" uniqueName="13" name="income_due_date" queryTableFieldId="13" dataDxfId="5"/>
    <tableColumn id="14" xr3:uid="{61D5D0E8-53AA-4E21-ACD2-5BE2E442966D}" uniqueName="14" name="revenue_transaction_type" queryTableFieldId="14" dataDxfId="105"/>
    <tableColumn id="6" xr3:uid="{A9B256C1-20BB-4A48-A6CB-CC59CB63BBAE}" uniqueName="6" name="product_group" queryTableFieldId="6" dataDxfId="104"/>
    <tableColumn id="3" xr3:uid="{4626D23E-222D-4D5B-86F2-07B282D30777}" uniqueName="3" name="policy_status" queryTableFieldId="3" dataDxfId="10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3F053E-3785-4FE2-B9DD-955C2CB1D490}" name="opportunity" displayName="opportunity" ref="A1:I50" tableType="queryTable" totalsRowShown="0">
  <autoFilter ref="A1:I50" xr:uid="{153F053E-3785-4FE2-B9DD-955C2CB1D490}"/>
  <tableColumns count="9">
    <tableColumn id="2" xr3:uid="{10B8A2E4-F4CA-45B4-B4E5-252A593FCD24}" uniqueName="2" name="opportunity_id" queryTableFieldId="2" dataDxfId="102"/>
    <tableColumn id="1" xr3:uid="{88D73F04-516D-4BF4-9B67-139F122B2C96}" uniqueName="1" name="opportunity_name" queryTableFieldId="1" dataDxfId="101"/>
    <tableColumn id="3" xr3:uid="{BAD0E068-8A26-4284-9A7C-904D77661BCF}" uniqueName="3" name="Account Exe Id" queryTableFieldId="3"/>
    <tableColumn id="4" xr3:uid="{3CEF4E94-5E9C-4DA6-BA39-7C1064685DB6}" uniqueName="4" name="Account Executive" queryTableFieldId="4" dataDxfId="100"/>
    <tableColumn id="5" xr3:uid="{E08A9575-3829-4082-944B-D9537895547F}" uniqueName="5" name="premium_amount" queryTableFieldId="5"/>
    <tableColumn id="6" xr3:uid="{FD9BD39F-AE53-4672-9B25-8AC7A3A865A2}" uniqueName="6" name="revenue_amount" queryTableFieldId="6"/>
    <tableColumn id="8" xr3:uid="{A08140F0-EBA9-4C3D-A441-362E0E8255CC}" uniqueName="8" name="stage" queryTableFieldId="8" dataDxfId="99"/>
    <tableColumn id="11" xr3:uid="{E916C936-9E13-4BC3-8184-A84FAA5D58E6}" uniqueName="11" name="product_group" queryTableFieldId="11" dataDxfId="98"/>
    <tableColumn id="7" xr3:uid="{48DE7203-6B1F-4F23-BCD5-02CBE2F93433}" uniqueName="7" name="closing_date" queryTableFieldId="7"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EBD6628-AADB-4D69-A275-DAC8478AC071}" name="meeting_list" displayName="meeting_list" ref="A1:D35" tableType="queryTable" totalsRowShown="0">
  <autoFilter ref="A1:D35" xr:uid="{3EBD6628-AADB-4D69-A275-DAC8478AC071}"/>
  <tableColumns count="4">
    <tableColumn id="1" xr3:uid="{D8FA0373-DB01-400F-9368-00751A019741}" uniqueName="1" name="Account Exe ID" queryTableFieldId="1"/>
    <tableColumn id="2" xr3:uid="{76A4A0CC-BD4D-4C37-B5D6-DDB6BED5E6C5}" uniqueName="2" name="Account Executive" queryTableFieldId="2" dataDxfId="97"/>
    <tableColumn id="4" xr3:uid="{59D98BC7-9CE8-4B12-AB36-7D967EAD4D83}" uniqueName="4" name="global_attendees" queryTableFieldId="4" dataDxfId="96"/>
    <tableColumn id="5" xr3:uid="{C590CDD9-4F51-4C4E-BFAA-18FB32C03F42}" uniqueName="5" name="meeting_date" queryTableFieldId="5"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4A880DA-2761-4D66-BB9E-8DC2F72CD5A2}" name="invoice" displayName="invoice" ref="A1:I205" tableType="queryTable" totalsRowShown="0">
  <autoFilter ref="A1:I205" xr:uid="{D4A880DA-2761-4D66-BB9E-8DC2F72CD5A2}"/>
  <tableColumns count="9">
    <tableColumn id="1" xr3:uid="{25F9DDCE-A1D6-455B-8D68-B5ABC63E6974}" uniqueName="1" name="invoice_number" queryTableFieldId="1"/>
    <tableColumn id="2" xr3:uid="{1CAD83FB-500A-4A23-8756-82699F8E3CA0}" uniqueName="2" name="invoice_date" queryTableFieldId="2" dataDxfId="2"/>
    <tableColumn id="9" xr3:uid="{662F9C00-9776-4C71-88BB-BAEE79955647}" uniqueName="9" name="Client Name" queryTableFieldId="9" dataDxfId="95"/>
    <tableColumn id="6" xr3:uid="{D0D35A6F-CFFB-48A7-B29C-DEBE1B0A648E}" uniqueName="6" name="Account Exe ID" queryTableFieldId="6"/>
    <tableColumn id="7" xr3:uid="{E84B384E-8880-4012-822F-0452AF7CB6F1}" uniqueName="7" name="Account Executive" queryTableFieldId="7" dataDxfId="94"/>
    <tableColumn id="11" xr3:uid="{47EB881F-06A9-4195-8285-D2A9B870A84C}" uniqueName="11" name="Amount" queryTableFieldId="11"/>
    <tableColumn id="8" xr3:uid="{CE6D41A4-6509-4FD4-8335-D0E38ECF113B}" uniqueName="8" name="income_class" queryTableFieldId="8" dataDxfId="93"/>
    <tableColumn id="12" xr3:uid="{E3C7F854-E8A4-4E43-980E-8A11F57C4C7C}" uniqueName="12" name="income_due_date" queryTableFieldId="12" dataDxfId="1"/>
    <tableColumn id="3" xr3:uid="{B58D8F60-4412-4686-AF51-38EF447CCC06}" uniqueName="3" name="revenue_transaction_type" queryTableFieldId="3" dataDxfId="9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611435-E278-4EF3-B7C4-573EDCB2C5DA}" name="Indi_bdgt" displayName="Indi_bdgt" ref="A1:F12" tableType="queryTable">
  <autoFilter ref="A1:F12" xr:uid="{8A611435-E278-4EF3-B7C4-573EDCB2C5DA}"/>
  <tableColumns count="6">
    <tableColumn id="2" xr3:uid="{464F1BAE-FE30-4C77-AB75-9F6D76968191}" uniqueName="2" name="Account Exe ID" queryTableFieldId="2"/>
    <tableColumn id="3" xr3:uid="{BA166F50-A249-42DB-99EC-C3009E9C9FB2}" uniqueName="3" name="Employee Name" queryTableFieldId="3" dataDxfId="91"/>
    <tableColumn id="4" xr3:uid="{E47FB321-9810-4B21-8685-1DB8776F2200}" uniqueName="4" name="New Role2" queryTableFieldId="4" dataDxfId="90"/>
    <tableColumn id="5" xr3:uid="{FB6B0F51-9C12-4DD0-BD78-6545EB8E6697}" uniqueName="5" name="New Budget" totalsRowFunction="sum" queryTableFieldId="5"/>
    <tableColumn id="6" xr3:uid="{4AB19570-B2C8-409E-B9E7-15CE37AA11FF}" uniqueName="6" name="Cross sell bugdet" totalsRowFunction="sum" queryTableFieldId="6"/>
    <tableColumn id="7" xr3:uid="{4037E08B-E734-44CB-B995-1063CCD00C78}" uniqueName="7" name="Renewal Budget" totalsRowFunction="sum" queryTableFieldId="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EC2ABB3-E22F-4FE0-A6CB-3E137F7CB13B}" name="Brok_Fee" displayName="Brok_Fee" ref="A1:I928" tableType="queryTable">
  <autoFilter ref="A1:I928" xr:uid="{8EC2ABB3-E22F-4FE0-A6CB-3E137F7CB13B}"/>
  <tableColumns count="9">
    <tableColumn id="1" xr3:uid="{9EDBF03C-28DD-49FC-844A-B2824CD2863A}" uniqueName="1" name="client_name" totalsRowLabel="Total" queryTableFieldId="1" dataDxfId="89"/>
    <tableColumn id="2" xr3:uid="{EFD57513-A054-4F61-A0B3-EF2812E71234}" uniqueName="2" name="Account Exe ID" queryTableFieldId="2"/>
    <tableColumn id="3" xr3:uid="{AFCAFC35-0955-42F7-B165-C3AF3EDC1BDE}" uniqueName="3" name="Account Executive" queryTableFieldId="3" dataDxfId="88"/>
    <tableColumn id="4" xr3:uid="{9015791B-6376-4AF6-BFF3-50740B800426}" uniqueName="4" name="Amount" totalsRowFunction="sum" queryTableFieldId="4" totalsRowDxfId="87"/>
    <tableColumn id="5" xr3:uid="{A324A6B6-C674-4F0D-9D4A-3E1093DBAD1F}" uniqueName="5" name="income_class" queryTableFieldId="5" dataDxfId="86"/>
    <tableColumn id="6" xr3:uid="{B60EF1A8-3043-48F8-A925-EC0B4B32058D}" uniqueName="6" name="income_due_date" queryTableFieldId="6" dataDxfId="0"/>
    <tableColumn id="7" xr3:uid="{911FB1DF-2A7C-4585-9174-5AEFC5D42036}" uniqueName="7" name="revenue_transaction_type" queryTableFieldId="7" dataDxfId="85"/>
    <tableColumn id="8" xr3:uid="{BB09F0F0-CB5B-4AE2-9ABA-499A7DF04035}" uniqueName="8" name="product_group" queryTableFieldId="8" dataDxfId="84"/>
    <tableColumn id="9" xr3:uid="{01393EE9-BE4D-4A79-AF70-FC6326A5C3D1}" uniqueName="9" name="policy_status" totalsRowFunction="count" queryTableFieldId="9" dataDxfId="8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3F54CBE-9F50-42F3-B064-D84445341128}" name="Stage_Funnel_by_Revenue" displayName="Stage_Funnel_by_Revenue" ref="A40:B43" totalsRowShown="0">
  <autoFilter ref="A40:B43" xr:uid="{33F54CBE-9F50-42F3-B064-D84445341128}"/>
  <sortState xmlns:xlrd2="http://schemas.microsoft.com/office/spreadsheetml/2017/richdata2" ref="A41:B43">
    <sortCondition descending="1" ref="B40:B43"/>
  </sortState>
  <tableColumns count="2">
    <tableColumn id="1" xr3:uid="{564FF2F1-A4C7-449C-AD62-F048493D2E8D}" name="Stage" dataDxfId="60"/>
    <tableColumn id="2" xr3:uid="{B0245952-D3E4-4AA5-A817-BAAA7454655D}" name="Sum of revenue amount" dataDxfId="59"/>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F2CBEF5-BD45-4BB5-85CC-111DEE59DD48}" name="No.of_Meetings_by_Acct.Exe" displayName="No.of_Meetings_by_Acct.Exe" ref="D17:E26" totalsRowShown="0" headerRowDxfId="58" headerRowBorderDxfId="57">
  <autoFilter ref="D17:E26" xr:uid="{BF2CBEF5-BD45-4BB5-85CC-111DEE59DD48}"/>
  <sortState xmlns:xlrd2="http://schemas.microsoft.com/office/spreadsheetml/2017/richdata2" ref="D18:E26">
    <sortCondition descending="1" ref="E17:E26"/>
  </sortState>
  <tableColumns count="2">
    <tableColumn id="1" xr3:uid="{815D3085-73ED-4401-B67E-EEE86389C4B4}" name="Row Labels" dataDxfId="56"/>
    <tableColumn id="2" xr3:uid="{F299A937-49FF-4FBA-BF03-6FB510631024}" name="Count of global_attendees" dataDxfId="55"/>
  </tableColumns>
  <tableStyleInfo name="TableStyleMedium2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table" Target="../tables/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20" Type="http://schemas.openxmlformats.org/officeDocument/2006/relationships/table" Target="../tables/table1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table" Target="../tables/table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D13DB-ABD9-4E8F-AE9F-88F3C802FCDD}">
  <dimension ref="A1:G10"/>
  <sheetViews>
    <sheetView workbookViewId="0">
      <selection activeCell="E6" sqref="E6"/>
    </sheetView>
  </sheetViews>
  <sheetFormatPr defaultRowHeight="15" x14ac:dyDescent="0.25"/>
  <cols>
    <col min="1" max="2" width="16.42578125" customWidth="1"/>
    <col min="3" max="3" width="19.7109375" customWidth="1"/>
    <col min="4" max="4" width="10.42578125" customWidth="1"/>
    <col min="5" max="5" width="15" customWidth="1"/>
    <col min="6" max="6" width="19.5703125" customWidth="1"/>
    <col min="7" max="7" width="27" customWidth="1"/>
    <col min="8" max="8" width="19.5703125" customWidth="1"/>
    <col min="9" max="9" width="27" customWidth="1"/>
  </cols>
  <sheetData>
    <row r="1" spans="1:7" x14ac:dyDescent="0.25">
      <c r="A1" t="s">
        <v>0</v>
      </c>
      <c r="B1" t="s">
        <v>3</v>
      </c>
      <c r="C1" t="s">
        <v>140</v>
      </c>
      <c r="D1" t="s">
        <v>5</v>
      </c>
      <c r="E1" t="s">
        <v>4</v>
      </c>
      <c r="F1" t="s">
        <v>6</v>
      </c>
      <c r="G1" t="s">
        <v>7</v>
      </c>
    </row>
    <row r="2" spans="1:7" x14ac:dyDescent="0.25">
      <c r="A2" t="s">
        <v>14</v>
      </c>
      <c r="B2">
        <v>14</v>
      </c>
      <c r="C2" t="s">
        <v>141</v>
      </c>
      <c r="D2">
        <v>139240</v>
      </c>
      <c r="E2" t="s">
        <v>41</v>
      </c>
      <c r="F2" s="1">
        <v>43663</v>
      </c>
      <c r="G2" t="s">
        <v>142</v>
      </c>
    </row>
    <row r="3" spans="1:7" x14ac:dyDescent="0.25">
      <c r="A3" t="s">
        <v>17</v>
      </c>
      <c r="B3">
        <v>14</v>
      </c>
      <c r="C3" t="s">
        <v>141</v>
      </c>
      <c r="D3">
        <v>139240</v>
      </c>
      <c r="E3" t="s">
        <v>41</v>
      </c>
      <c r="F3" s="1">
        <v>43486</v>
      </c>
      <c r="G3" t="s">
        <v>142</v>
      </c>
    </row>
    <row r="4" spans="1:7" x14ac:dyDescent="0.25">
      <c r="A4" t="s">
        <v>20</v>
      </c>
      <c r="B4">
        <v>1</v>
      </c>
      <c r="C4" t="s">
        <v>11</v>
      </c>
      <c r="D4">
        <v>2200</v>
      </c>
      <c r="E4" t="s">
        <v>12</v>
      </c>
      <c r="F4" s="1">
        <v>43819</v>
      </c>
      <c r="G4" t="s">
        <v>142</v>
      </c>
    </row>
    <row r="5" spans="1:7" x14ac:dyDescent="0.25">
      <c r="A5" t="s">
        <v>21</v>
      </c>
      <c r="B5">
        <v>1</v>
      </c>
      <c r="C5" t="s">
        <v>11</v>
      </c>
      <c r="D5">
        <v>4500</v>
      </c>
      <c r="E5" t="s">
        <v>12</v>
      </c>
      <c r="F5" s="1">
        <v>43490</v>
      </c>
      <c r="G5" t="s">
        <v>142</v>
      </c>
    </row>
    <row r="6" spans="1:7" x14ac:dyDescent="0.25">
      <c r="A6" t="s">
        <v>24</v>
      </c>
      <c r="B6">
        <v>14</v>
      </c>
      <c r="C6" t="s">
        <v>141</v>
      </c>
      <c r="D6">
        <v>118000</v>
      </c>
      <c r="E6" t="s">
        <v>41</v>
      </c>
      <c r="F6" s="1">
        <v>43539</v>
      </c>
      <c r="G6" t="s">
        <v>142</v>
      </c>
    </row>
    <row r="7" spans="1:7" x14ac:dyDescent="0.25">
      <c r="A7" t="s">
        <v>27</v>
      </c>
      <c r="B7">
        <v>1</v>
      </c>
      <c r="C7" t="s">
        <v>11</v>
      </c>
      <c r="D7">
        <v>2800</v>
      </c>
      <c r="E7" t="s">
        <v>12</v>
      </c>
      <c r="F7" s="1">
        <v>43613</v>
      </c>
      <c r="G7" t="s">
        <v>142</v>
      </c>
    </row>
    <row r="8" spans="1:7" x14ac:dyDescent="0.25">
      <c r="A8" t="s">
        <v>28</v>
      </c>
      <c r="B8">
        <v>1</v>
      </c>
      <c r="C8" t="s">
        <v>11</v>
      </c>
      <c r="D8">
        <v>3241</v>
      </c>
      <c r="E8" t="s">
        <v>12</v>
      </c>
      <c r="F8" s="1">
        <v>43490</v>
      </c>
      <c r="G8" t="s">
        <v>142</v>
      </c>
    </row>
    <row r="9" spans="1:7" x14ac:dyDescent="0.25">
      <c r="A9" t="s">
        <v>30</v>
      </c>
      <c r="B9">
        <v>2</v>
      </c>
      <c r="C9" t="s">
        <v>15</v>
      </c>
      <c r="D9">
        <v>100000</v>
      </c>
      <c r="E9" t="s">
        <v>16</v>
      </c>
      <c r="F9" s="1">
        <v>43565</v>
      </c>
      <c r="G9" t="s">
        <v>142</v>
      </c>
    </row>
    <row r="10" spans="1:7" x14ac:dyDescent="0.25">
      <c r="A10" t="s">
        <v>31</v>
      </c>
      <c r="B10">
        <v>1</v>
      </c>
      <c r="C10" t="s">
        <v>11</v>
      </c>
      <c r="D10">
        <v>5310</v>
      </c>
      <c r="E10" t="s">
        <v>12</v>
      </c>
      <c r="F10" s="1">
        <v>43805</v>
      </c>
      <c r="G10" t="s">
        <v>142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EFA04-9C49-463D-B66F-42FE437C8CC7}">
  <dimension ref="A1:I919"/>
  <sheetViews>
    <sheetView workbookViewId="0">
      <selection activeCell="A2" sqref="A2"/>
    </sheetView>
  </sheetViews>
  <sheetFormatPr defaultRowHeight="15" x14ac:dyDescent="0.25"/>
  <cols>
    <col min="1" max="2" width="16.42578125" customWidth="1"/>
    <col min="3" max="3" width="19.7109375" customWidth="1"/>
    <col min="4" max="4" width="11" customWidth="1"/>
    <col min="5" max="5" width="15" customWidth="1"/>
    <col min="6" max="6" width="19.5703125" customWidth="1"/>
    <col min="7" max="7" width="27" customWidth="1"/>
    <col min="8" max="8" width="18" customWidth="1"/>
    <col min="9" max="9" width="14.85546875" customWidth="1"/>
    <col min="10" max="10" width="15.42578125" customWidth="1"/>
    <col min="11" max="11" width="34.28515625" customWidth="1"/>
    <col min="12" max="12" width="15" customWidth="1"/>
    <col min="13" max="13" width="12" bestFit="1" customWidth="1"/>
    <col min="14" max="14" width="19.5703125" customWidth="1"/>
    <col min="15" max="15" width="27" customWidth="1"/>
    <col min="16" max="16" width="17" customWidth="1"/>
    <col min="17" max="17" width="41.28515625" customWidth="1"/>
    <col min="18" max="18" width="20.140625" customWidth="1"/>
  </cols>
  <sheetData>
    <row r="1" spans="1:9" x14ac:dyDescent="0.25">
      <c r="A1" t="s">
        <v>0</v>
      </c>
      <c r="B1" t="s">
        <v>3</v>
      </c>
      <c r="C1" t="s">
        <v>140</v>
      </c>
      <c r="D1" t="s">
        <v>5</v>
      </c>
      <c r="E1" t="s">
        <v>4</v>
      </c>
      <c r="F1" t="s">
        <v>6</v>
      </c>
      <c r="G1" t="s">
        <v>7</v>
      </c>
      <c r="H1" t="s">
        <v>2</v>
      </c>
      <c r="I1" t="s">
        <v>1</v>
      </c>
    </row>
    <row r="2" spans="1:9" x14ac:dyDescent="0.25">
      <c r="A2" t="s">
        <v>8</v>
      </c>
      <c r="B2">
        <v>1</v>
      </c>
      <c r="C2" t="s">
        <v>11</v>
      </c>
      <c r="D2">
        <v>32186.720000000001</v>
      </c>
      <c r="E2" t="s">
        <v>12</v>
      </c>
      <c r="F2" s="1">
        <v>43209</v>
      </c>
      <c r="G2" t="s">
        <v>13</v>
      </c>
      <c r="H2" t="s">
        <v>10</v>
      </c>
      <c r="I2" t="s">
        <v>9</v>
      </c>
    </row>
    <row r="3" spans="1:9" x14ac:dyDescent="0.25">
      <c r="A3" t="s">
        <v>14</v>
      </c>
      <c r="B3">
        <v>2</v>
      </c>
      <c r="C3" t="s">
        <v>15</v>
      </c>
      <c r="D3">
        <v>23590.71</v>
      </c>
      <c r="E3" t="s">
        <v>16</v>
      </c>
      <c r="F3" s="1">
        <v>43586</v>
      </c>
      <c r="G3" t="s">
        <v>13</v>
      </c>
      <c r="H3" t="s">
        <v>10</v>
      </c>
      <c r="I3" t="s">
        <v>9</v>
      </c>
    </row>
    <row r="4" spans="1:9" x14ac:dyDescent="0.25">
      <c r="A4" t="s">
        <v>17</v>
      </c>
      <c r="B4">
        <v>1</v>
      </c>
      <c r="C4" t="s">
        <v>11</v>
      </c>
      <c r="D4">
        <v>4611.96</v>
      </c>
      <c r="E4" t="s">
        <v>12</v>
      </c>
      <c r="F4" s="1">
        <v>43356</v>
      </c>
      <c r="G4" t="s">
        <v>13</v>
      </c>
      <c r="H4" t="s">
        <v>19</v>
      </c>
      <c r="I4" t="s">
        <v>18</v>
      </c>
    </row>
    <row r="5" spans="1:9" x14ac:dyDescent="0.25">
      <c r="A5" t="s">
        <v>20</v>
      </c>
      <c r="B5">
        <v>1</v>
      </c>
      <c r="C5" t="s">
        <v>11</v>
      </c>
      <c r="D5">
        <v>4975.41</v>
      </c>
      <c r="E5" t="s">
        <v>12</v>
      </c>
      <c r="F5" s="1">
        <v>43721</v>
      </c>
      <c r="G5" t="s">
        <v>13</v>
      </c>
      <c r="H5" t="s">
        <v>19</v>
      </c>
      <c r="I5" t="s">
        <v>9</v>
      </c>
    </row>
    <row r="6" spans="1:9" x14ac:dyDescent="0.25">
      <c r="A6" t="s">
        <v>21</v>
      </c>
      <c r="B6">
        <v>1</v>
      </c>
      <c r="C6" t="s">
        <v>11</v>
      </c>
      <c r="D6">
        <v>1198.8800000000001</v>
      </c>
      <c r="E6" t="s">
        <v>12</v>
      </c>
      <c r="F6" s="1">
        <v>43410</v>
      </c>
      <c r="G6" t="s">
        <v>13</v>
      </c>
      <c r="H6" t="s">
        <v>22</v>
      </c>
      <c r="I6" t="s">
        <v>9</v>
      </c>
    </row>
    <row r="7" spans="1:9" x14ac:dyDescent="0.25">
      <c r="A7" t="s">
        <v>24</v>
      </c>
      <c r="B7">
        <v>10</v>
      </c>
      <c r="C7" t="s">
        <v>26</v>
      </c>
      <c r="D7">
        <v>1825.43</v>
      </c>
      <c r="E7" t="s">
        <v>12</v>
      </c>
      <c r="F7" s="1">
        <v>43497</v>
      </c>
      <c r="G7" t="s">
        <v>13</v>
      </c>
      <c r="H7" t="s">
        <v>25</v>
      </c>
      <c r="I7" t="s">
        <v>9</v>
      </c>
    </row>
    <row r="8" spans="1:9" x14ac:dyDescent="0.25">
      <c r="A8" t="s">
        <v>27</v>
      </c>
      <c r="B8">
        <v>2</v>
      </c>
      <c r="C8" t="s">
        <v>15</v>
      </c>
      <c r="D8">
        <v>79833.600000000006</v>
      </c>
      <c r="E8" t="s">
        <v>16</v>
      </c>
      <c r="F8" s="1">
        <v>43641</v>
      </c>
      <c r="G8" t="s">
        <v>13</v>
      </c>
      <c r="H8" t="s">
        <v>25</v>
      </c>
      <c r="I8" t="s">
        <v>9</v>
      </c>
    </row>
    <row r="9" spans="1:9" x14ac:dyDescent="0.25">
      <c r="A9" t="s">
        <v>28</v>
      </c>
      <c r="B9">
        <v>2</v>
      </c>
      <c r="C9" t="s">
        <v>15</v>
      </c>
      <c r="D9">
        <v>11435.86</v>
      </c>
      <c r="E9" t="s">
        <v>16</v>
      </c>
      <c r="F9" s="1">
        <v>43679</v>
      </c>
      <c r="G9" t="s">
        <v>29</v>
      </c>
      <c r="H9" t="s">
        <v>25</v>
      </c>
      <c r="I9" t="s">
        <v>9</v>
      </c>
    </row>
    <row r="10" spans="1:9" x14ac:dyDescent="0.25">
      <c r="A10" t="s">
        <v>30</v>
      </c>
      <c r="B10">
        <v>1</v>
      </c>
      <c r="C10" t="s">
        <v>11</v>
      </c>
      <c r="D10">
        <v>847.38</v>
      </c>
      <c r="E10" t="s">
        <v>12</v>
      </c>
      <c r="F10" s="1">
        <v>43215</v>
      </c>
      <c r="G10" t="s">
        <v>13</v>
      </c>
      <c r="H10" t="s">
        <v>22</v>
      </c>
      <c r="I10" t="s">
        <v>9</v>
      </c>
    </row>
    <row r="11" spans="1:9" x14ac:dyDescent="0.25">
      <c r="A11" t="s">
        <v>31</v>
      </c>
      <c r="B11">
        <v>1</v>
      </c>
      <c r="C11" t="s">
        <v>11</v>
      </c>
      <c r="D11">
        <v>9900</v>
      </c>
      <c r="E11" t="s">
        <v>12</v>
      </c>
      <c r="F11" s="1">
        <v>43215</v>
      </c>
      <c r="G11" t="s">
        <v>13</v>
      </c>
      <c r="H11" t="s">
        <v>10</v>
      </c>
      <c r="I11" t="s">
        <v>18</v>
      </c>
    </row>
    <row r="12" spans="1:9" x14ac:dyDescent="0.25">
      <c r="A12" t="s">
        <v>32</v>
      </c>
      <c r="B12">
        <v>1</v>
      </c>
      <c r="C12" t="s">
        <v>11</v>
      </c>
      <c r="D12">
        <v>8250</v>
      </c>
      <c r="E12" t="s">
        <v>12</v>
      </c>
      <c r="F12" s="1">
        <v>43476</v>
      </c>
      <c r="G12" t="s">
        <v>13</v>
      </c>
      <c r="H12" t="s">
        <v>10</v>
      </c>
      <c r="I12" t="s">
        <v>9</v>
      </c>
    </row>
    <row r="13" spans="1:9" x14ac:dyDescent="0.25">
      <c r="A13" t="s">
        <v>33</v>
      </c>
      <c r="B13">
        <v>1</v>
      </c>
      <c r="C13" t="s">
        <v>11</v>
      </c>
      <c r="D13">
        <v>4093.2</v>
      </c>
      <c r="E13" t="s">
        <v>12</v>
      </c>
      <c r="F13" s="1">
        <v>43215</v>
      </c>
      <c r="G13" t="s">
        <v>13</v>
      </c>
      <c r="H13" t="s">
        <v>19</v>
      </c>
      <c r="I13" t="s">
        <v>9</v>
      </c>
    </row>
    <row r="14" spans="1:9" x14ac:dyDescent="0.25">
      <c r="A14" t="s">
        <v>34</v>
      </c>
      <c r="B14">
        <v>1</v>
      </c>
      <c r="C14" t="s">
        <v>11</v>
      </c>
      <c r="D14">
        <v>8117</v>
      </c>
      <c r="E14" t="s">
        <v>12</v>
      </c>
      <c r="F14" s="1">
        <v>43850</v>
      </c>
      <c r="G14" t="s">
        <v>13</v>
      </c>
      <c r="H14" t="s">
        <v>22</v>
      </c>
      <c r="I14" t="s">
        <v>9</v>
      </c>
    </row>
    <row r="15" spans="1:9" x14ac:dyDescent="0.25">
      <c r="A15" t="s">
        <v>35</v>
      </c>
      <c r="B15">
        <v>1</v>
      </c>
      <c r="C15" t="s">
        <v>11</v>
      </c>
      <c r="D15">
        <v>6101.25</v>
      </c>
      <c r="E15" t="s">
        <v>12</v>
      </c>
      <c r="F15" s="1">
        <v>43240</v>
      </c>
      <c r="G15" t="s">
        <v>13</v>
      </c>
      <c r="H15" t="s">
        <v>22</v>
      </c>
      <c r="I15" t="s">
        <v>18</v>
      </c>
    </row>
    <row r="16" spans="1:9" x14ac:dyDescent="0.25">
      <c r="A16" t="s">
        <v>36</v>
      </c>
      <c r="B16">
        <v>9</v>
      </c>
      <c r="C16" t="s">
        <v>37</v>
      </c>
      <c r="D16">
        <v>1980</v>
      </c>
      <c r="E16" t="s">
        <v>12</v>
      </c>
      <c r="F16" s="1">
        <v>43263</v>
      </c>
      <c r="G16" t="s">
        <v>13</v>
      </c>
      <c r="H16" t="s">
        <v>10</v>
      </c>
      <c r="I16" t="s">
        <v>9</v>
      </c>
    </row>
    <row r="17" spans="1:9" x14ac:dyDescent="0.25">
      <c r="A17" t="s">
        <v>38</v>
      </c>
      <c r="B17">
        <v>9</v>
      </c>
      <c r="C17" t="s">
        <v>37</v>
      </c>
      <c r="D17">
        <v>1980</v>
      </c>
      <c r="E17" t="s">
        <v>12</v>
      </c>
      <c r="F17" s="1">
        <v>43475</v>
      </c>
      <c r="G17" t="s">
        <v>29</v>
      </c>
      <c r="H17" t="s">
        <v>10</v>
      </c>
      <c r="I17" t="s">
        <v>9</v>
      </c>
    </row>
    <row r="18" spans="1:9" x14ac:dyDescent="0.25">
      <c r="A18" t="s">
        <v>39</v>
      </c>
      <c r="B18">
        <v>3</v>
      </c>
      <c r="C18" t="s">
        <v>40</v>
      </c>
      <c r="D18">
        <v>2089.25</v>
      </c>
      <c r="E18" t="s">
        <v>41</v>
      </c>
      <c r="F18" s="1">
        <v>43703</v>
      </c>
      <c r="G18" t="s">
        <v>13</v>
      </c>
      <c r="H18" t="s">
        <v>22</v>
      </c>
      <c r="I18" t="s">
        <v>9</v>
      </c>
    </row>
    <row r="19" spans="1:9" x14ac:dyDescent="0.25">
      <c r="A19" t="s">
        <v>42</v>
      </c>
      <c r="B19">
        <v>3</v>
      </c>
      <c r="C19" t="s">
        <v>40</v>
      </c>
      <c r="D19">
        <v>21768.61</v>
      </c>
      <c r="E19" t="s">
        <v>41</v>
      </c>
      <c r="F19" s="1">
        <v>43466</v>
      </c>
      <c r="G19" t="s">
        <v>13</v>
      </c>
      <c r="H19" t="s">
        <v>10</v>
      </c>
      <c r="I19" t="s">
        <v>9</v>
      </c>
    </row>
    <row r="20" spans="1:9" x14ac:dyDescent="0.25">
      <c r="A20" t="s">
        <v>43</v>
      </c>
      <c r="B20">
        <v>3</v>
      </c>
      <c r="C20" t="s">
        <v>40</v>
      </c>
      <c r="D20">
        <v>12019.2</v>
      </c>
      <c r="E20" t="s">
        <v>41</v>
      </c>
      <c r="F20" s="1">
        <v>43466</v>
      </c>
      <c r="G20" t="s">
        <v>13</v>
      </c>
      <c r="H20" t="s">
        <v>23</v>
      </c>
      <c r="I20" t="s">
        <v>9</v>
      </c>
    </row>
    <row r="21" spans="1:9" x14ac:dyDescent="0.25">
      <c r="A21" t="s">
        <v>44</v>
      </c>
      <c r="B21">
        <v>3</v>
      </c>
      <c r="C21" t="s">
        <v>40</v>
      </c>
      <c r="D21">
        <v>66937.72</v>
      </c>
      <c r="E21" t="s">
        <v>12</v>
      </c>
      <c r="F21" s="1">
        <v>43191</v>
      </c>
      <c r="G21" t="s">
        <v>13</v>
      </c>
      <c r="H21" t="s">
        <v>22</v>
      </c>
      <c r="I21" t="s">
        <v>9</v>
      </c>
    </row>
    <row r="22" spans="1:9" x14ac:dyDescent="0.25">
      <c r="A22" t="s">
        <v>45</v>
      </c>
      <c r="B22">
        <v>3</v>
      </c>
      <c r="C22" t="s">
        <v>40</v>
      </c>
      <c r="D22">
        <v>78374.84</v>
      </c>
      <c r="E22" t="s">
        <v>12</v>
      </c>
      <c r="F22" s="1">
        <v>43231</v>
      </c>
      <c r="G22" t="s">
        <v>13</v>
      </c>
      <c r="H22" t="s">
        <v>10</v>
      </c>
      <c r="I22" t="s">
        <v>9</v>
      </c>
    </row>
    <row r="23" spans="1:9" x14ac:dyDescent="0.25">
      <c r="A23" t="s">
        <v>46</v>
      </c>
      <c r="B23">
        <v>10</v>
      </c>
      <c r="C23" t="s">
        <v>26</v>
      </c>
      <c r="D23">
        <v>60000</v>
      </c>
      <c r="E23" t="s">
        <v>12</v>
      </c>
      <c r="F23" s="1">
        <v>43191</v>
      </c>
      <c r="G23" t="s">
        <v>13</v>
      </c>
      <c r="H23" t="s">
        <v>25</v>
      </c>
      <c r="I23" t="s">
        <v>18</v>
      </c>
    </row>
    <row r="24" spans="1:9" x14ac:dyDescent="0.25">
      <c r="A24" t="s">
        <v>47</v>
      </c>
      <c r="B24">
        <v>10</v>
      </c>
      <c r="C24" t="s">
        <v>26</v>
      </c>
      <c r="D24">
        <v>60000</v>
      </c>
      <c r="E24" t="s">
        <v>12</v>
      </c>
      <c r="F24" s="1">
        <v>43556</v>
      </c>
      <c r="G24" t="s">
        <v>13</v>
      </c>
      <c r="H24" t="s">
        <v>25</v>
      </c>
      <c r="I24" t="s">
        <v>9</v>
      </c>
    </row>
    <row r="25" spans="1:9" x14ac:dyDescent="0.25">
      <c r="A25" t="s">
        <v>48</v>
      </c>
      <c r="B25">
        <v>10</v>
      </c>
      <c r="C25" t="s">
        <v>26</v>
      </c>
      <c r="D25">
        <v>60000</v>
      </c>
      <c r="E25" t="s">
        <v>12</v>
      </c>
      <c r="F25" s="1">
        <v>43556</v>
      </c>
      <c r="G25" t="s">
        <v>13</v>
      </c>
      <c r="H25" t="s">
        <v>25</v>
      </c>
      <c r="I25" t="s">
        <v>9</v>
      </c>
    </row>
    <row r="26" spans="1:9" x14ac:dyDescent="0.25">
      <c r="A26" t="s">
        <v>49</v>
      </c>
      <c r="B26">
        <v>3</v>
      </c>
      <c r="C26" t="s">
        <v>40</v>
      </c>
      <c r="D26">
        <v>4715.63</v>
      </c>
      <c r="E26" t="s">
        <v>12</v>
      </c>
      <c r="F26" s="1">
        <v>43191</v>
      </c>
      <c r="G26" t="s">
        <v>13</v>
      </c>
      <c r="H26" t="s">
        <v>22</v>
      </c>
      <c r="I26" t="s">
        <v>9</v>
      </c>
    </row>
    <row r="27" spans="1:9" x14ac:dyDescent="0.25">
      <c r="A27" t="s">
        <v>50</v>
      </c>
      <c r="B27">
        <v>3</v>
      </c>
      <c r="C27" t="s">
        <v>40</v>
      </c>
      <c r="D27">
        <v>22755.25</v>
      </c>
      <c r="E27" t="s">
        <v>12</v>
      </c>
      <c r="F27" s="1">
        <v>43191</v>
      </c>
      <c r="G27" t="s">
        <v>13</v>
      </c>
      <c r="H27" t="s">
        <v>23</v>
      </c>
      <c r="I27" t="s">
        <v>9</v>
      </c>
    </row>
    <row r="28" spans="1:9" x14ac:dyDescent="0.25">
      <c r="A28" t="s">
        <v>51</v>
      </c>
      <c r="B28">
        <v>12</v>
      </c>
      <c r="C28" t="s">
        <v>52</v>
      </c>
      <c r="D28">
        <v>26443.63</v>
      </c>
      <c r="E28" t="s">
        <v>12</v>
      </c>
      <c r="F28" s="1">
        <v>43191</v>
      </c>
      <c r="G28" t="s">
        <v>13</v>
      </c>
      <c r="H28" t="s">
        <v>23</v>
      </c>
      <c r="I28" t="s">
        <v>9</v>
      </c>
    </row>
    <row r="29" spans="1:9" x14ac:dyDescent="0.25">
      <c r="A29" t="s">
        <v>53</v>
      </c>
      <c r="B29">
        <v>1</v>
      </c>
      <c r="C29" t="s">
        <v>11</v>
      </c>
      <c r="D29">
        <v>49499.839999999997</v>
      </c>
      <c r="E29" t="s">
        <v>12</v>
      </c>
      <c r="F29" s="1">
        <v>43196</v>
      </c>
      <c r="G29" t="s">
        <v>13</v>
      </c>
      <c r="H29" t="s">
        <v>10</v>
      </c>
      <c r="I29" t="s">
        <v>18</v>
      </c>
    </row>
    <row r="30" spans="1:9" x14ac:dyDescent="0.25">
      <c r="A30" t="s">
        <v>54</v>
      </c>
      <c r="B30">
        <v>1</v>
      </c>
      <c r="C30" t="s">
        <v>11</v>
      </c>
      <c r="D30">
        <v>0</v>
      </c>
      <c r="E30" t="s">
        <v>12</v>
      </c>
      <c r="F30" s="1">
        <v>43384</v>
      </c>
      <c r="G30" t="s">
        <v>29</v>
      </c>
      <c r="H30" t="s">
        <v>10</v>
      </c>
      <c r="I30" t="s">
        <v>18</v>
      </c>
    </row>
    <row r="31" spans="1:9" x14ac:dyDescent="0.25">
      <c r="A31" t="s">
        <v>55</v>
      </c>
      <c r="B31">
        <v>1</v>
      </c>
      <c r="C31" t="s">
        <v>11</v>
      </c>
      <c r="D31">
        <v>16500</v>
      </c>
      <c r="E31" t="s">
        <v>12</v>
      </c>
      <c r="F31" s="1">
        <v>43482</v>
      </c>
      <c r="G31" t="s">
        <v>29</v>
      </c>
      <c r="H31" t="s">
        <v>10</v>
      </c>
      <c r="I31" t="s">
        <v>18</v>
      </c>
    </row>
    <row r="32" spans="1:9" x14ac:dyDescent="0.25">
      <c r="A32" t="s">
        <v>56</v>
      </c>
      <c r="B32">
        <v>1</v>
      </c>
      <c r="C32" t="s">
        <v>11</v>
      </c>
      <c r="D32">
        <v>26400</v>
      </c>
      <c r="E32" t="s">
        <v>12</v>
      </c>
      <c r="F32" s="1">
        <v>43561</v>
      </c>
      <c r="G32" t="s">
        <v>13</v>
      </c>
      <c r="H32" t="s">
        <v>10</v>
      </c>
      <c r="I32" t="s">
        <v>9</v>
      </c>
    </row>
    <row r="33" spans="1:9" x14ac:dyDescent="0.25">
      <c r="A33" t="s">
        <v>57</v>
      </c>
      <c r="B33">
        <v>1</v>
      </c>
      <c r="C33" t="s">
        <v>11</v>
      </c>
      <c r="D33">
        <v>3300</v>
      </c>
      <c r="E33" t="s">
        <v>12</v>
      </c>
      <c r="F33" s="1">
        <v>43332</v>
      </c>
      <c r="G33" t="s">
        <v>13</v>
      </c>
      <c r="H33" t="s">
        <v>10</v>
      </c>
      <c r="I33" t="s">
        <v>9</v>
      </c>
    </row>
    <row r="34" spans="1:9" x14ac:dyDescent="0.25">
      <c r="A34" t="s">
        <v>58</v>
      </c>
      <c r="B34">
        <v>1</v>
      </c>
      <c r="C34" t="s">
        <v>11</v>
      </c>
      <c r="D34">
        <v>1072.5</v>
      </c>
      <c r="E34" t="s">
        <v>12</v>
      </c>
      <c r="F34" s="1">
        <v>43354</v>
      </c>
      <c r="G34" t="s">
        <v>13</v>
      </c>
      <c r="H34" t="s">
        <v>10</v>
      </c>
      <c r="I34" t="s">
        <v>9</v>
      </c>
    </row>
    <row r="35" spans="1:9" x14ac:dyDescent="0.25">
      <c r="A35" t="s">
        <v>59</v>
      </c>
      <c r="B35">
        <v>1</v>
      </c>
      <c r="C35" t="s">
        <v>11</v>
      </c>
      <c r="D35">
        <v>4002.46</v>
      </c>
      <c r="E35" t="s">
        <v>12</v>
      </c>
      <c r="F35" s="1">
        <v>43186</v>
      </c>
      <c r="G35" t="s">
        <v>13</v>
      </c>
      <c r="H35" t="s">
        <v>19</v>
      </c>
      <c r="I35" t="s">
        <v>9</v>
      </c>
    </row>
    <row r="36" spans="1:9" x14ac:dyDescent="0.25">
      <c r="A36" t="s">
        <v>60</v>
      </c>
      <c r="B36">
        <v>1</v>
      </c>
      <c r="C36" t="s">
        <v>11</v>
      </c>
      <c r="D36">
        <v>1374.25</v>
      </c>
      <c r="E36" t="s">
        <v>12</v>
      </c>
      <c r="F36" s="1">
        <v>43326</v>
      </c>
      <c r="G36" t="s">
        <v>13</v>
      </c>
      <c r="H36" t="s">
        <v>19</v>
      </c>
      <c r="I36" t="s">
        <v>9</v>
      </c>
    </row>
    <row r="37" spans="1:9" x14ac:dyDescent="0.25">
      <c r="A37" t="s">
        <v>61</v>
      </c>
      <c r="B37">
        <v>1</v>
      </c>
      <c r="C37" t="s">
        <v>11</v>
      </c>
      <c r="D37">
        <v>566.25</v>
      </c>
      <c r="E37" t="s">
        <v>41</v>
      </c>
      <c r="F37" s="1">
        <v>43186</v>
      </c>
      <c r="G37" t="s">
        <v>13</v>
      </c>
      <c r="H37" t="s">
        <v>19</v>
      </c>
      <c r="I37" t="s">
        <v>9</v>
      </c>
    </row>
    <row r="38" spans="1:9" x14ac:dyDescent="0.25">
      <c r="A38" t="s">
        <v>62</v>
      </c>
      <c r="B38">
        <v>1</v>
      </c>
      <c r="C38" t="s">
        <v>11</v>
      </c>
      <c r="D38">
        <v>445</v>
      </c>
      <c r="E38" t="s">
        <v>12</v>
      </c>
      <c r="F38" s="1">
        <v>43326</v>
      </c>
      <c r="G38" t="s">
        <v>13</v>
      </c>
      <c r="H38" t="s">
        <v>22</v>
      </c>
      <c r="I38" t="s">
        <v>9</v>
      </c>
    </row>
    <row r="39" spans="1:9" x14ac:dyDescent="0.25">
      <c r="A39" t="s">
        <v>63</v>
      </c>
      <c r="B39">
        <v>1</v>
      </c>
      <c r="C39" t="s">
        <v>11</v>
      </c>
      <c r="D39">
        <v>13114.95</v>
      </c>
      <c r="E39" t="s">
        <v>12</v>
      </c>
      <c r="F39" s="1">
        <v>43709</v>
      </c>
      <c r="G39" t="s">
        <v>13</v>
      </c>
      <c r="H39" t="s">
        <v>19</v>
      </c>
      <c r="I39" t="s">
        <v>9</v>
      </c>
    </row>
    <row r="40" spans="1:9" x14ac:dyDescent="0.25">
      <c r="A40" t="s">
        <v>64</v>
      </c>
      <c r="B40">
        <v>1</v>
      </c>
      <c r="C40" t="s">
        <v>11</v>
      </c>
      <c r="D40">
        <v>2049.42</v>
      </c>
      <c r="E40" t="s">
        <v>12</v>
      </c>
      <c r="F40" s="1">
        <v>43344</v>
      </c>
      <c r="G40" t="s">
        <v>13</v>
      </c>
      <c r="H40" t="s">
        <v>19</v>
      </c>
      <c r="I40" t="s">
        <v>18</v>
      </c>
    </row>
    <row r="41" spans="1:9" x14ac:dyDescent="0.25">
      <c r="A41" t="s">
        <v>65</v>
      </c>
      <c r="B41">
        <v>6</v>
      </c>
      <c r="C41" t="s">
        <v>66</v>
      </c>
      <c r="D41">
        <v>61425</v>
      </c>
      <c r="E41" t="s">
        <v>12</v>
      </c>
      <c r="F41" s="1">
        <v>43313</v>
      </c>
      <c r="G41" t="s">
        <v>13</v>
      </c>
      <c r="H41" t="s">
        <v>23</v>
      </c>
      <c r="I41" t="s">
        <v>9</v>
      </c>
    </row>
    <row r="42" spans="1:9" x14ac:dyDescent="0.25">
      <c r="A42" t="s">
        <v>67</v>
      </c>
      <c r="B42">
        <v>1</v>
      </c>
      <c r="C42" t="s">
        <v>11</v>
      </c>
      <c r="D42">
        <v>1650</v>
      </c>
      <c r="E42" t="s">
        <v>12</v>
      </c>
      <c r="F42" s="1">
        <v>43370</v>
      </c>
      <c r="G42" t="s">
        <v>13</v>
      </c>
      <c r="H42" t="s">
        <v>10</v>
      </c>
      <c r="I42" t="s">
        <v>9</v>
      </c>
    </row>
    <row r="43" spans="1:9" x14ac:dyDescent="0.25">
      <c r="A43" t="s">
        <v>68</v>
      </c>
      <c r="B43">
        <v>3</v>
      </c>
      <c r="C43" t="s">
        <v>40</v>
      </c>
      <c r="D43">
        <v>16335</v>
      </c>
      <c r="E43" t="s">
        <v>12</v>
      </c>
      <c r="F43" s="1">
        <v>43160</v>
      </c>
      <c r="G43" t="s">
        <v>13</v>
      </c>
      <c r="H43" t="s">
        <v>10</v>
      </c>
      <c r="I43" t="s">
        <v>18</v>
      </c>
    </row>
    <row r="44" spans="1:9" x14ac:dyDescent="0.25">
      <c r="A44" t="s">
        <v>69</v>
      </c>
      <c r="B44">
        <v>3</v>
      </c>
      <c r="C44" t="s">
        <v>40</v>
      </c>
      <c r="D44">
        <v>18562.5</v>
      </c>
      <c r="E44" t="s">
        <v>12</v>
      </c>
      <c r="F44" s="1">
        <v>43525</v>
      </c>
      <c r="G44" t="s">
        <v>13</v>
      </c>
      <c r="H44" t="s">
        <v>10</v>
      </c>
      <c r="I44" t="s">
        <v>9</v>
      </c>
    </row>
    <row r="45" spans="1:9" x14ac:dyDescent="0.25">
      <c r="A45" t="s">
        <v>70</v>
      </c>
      <c r="B45">
        <v>12</v>
      </c>
      <c r="C45" t="s">
        <v>52</v>
      </c>
      <c r="D45">
        <v>0</v>
      </c>
      <c r="E45" t="s">
        <v>12</v>
      </c>
      <c r="F45" s="1">
        <v>43314</v>
      </c>
      <c r="G45" t="s">
        <v>13</v>
      </c>
      <c r="H45" t="s">
        <v>23</v>
      </c>
      <c r="I45" t="s">
        <v>9</v>
      </c>
    </row>
    <row r="46" spans="1:9" x14ac:dyDescent="0.25">
      <c r="A46" t="s">
        <v>71</v>
      </c>
      <c r="B46">
        <v>10</v>
      </c>
      <c r="C46" t="s">
        <v>26</v>
      </c>
      <c r="D46">
        <v>4330.05</v>
      </c>
      <c r="E46" t="s">
        <v>12</v>
      </c>
      <c r="F46" s="1">
        <v>43280</v>
      </c>
      <c r="G46" t="s">
        <v>13</v>
      </c>
      <c r="H46" t="s">
        <v>25</v>
      </c>
      <c r="I46" t="s">
        <v>18</v>
      </c>
    </row>
    <row r="47" spans="1:9" x14ac:dyDescent="0.25">
      <c r="A47" t="s">
        <v>72</v>
      </c>
      <c r="B47">
        <v>10</v>
      </c>
      <c r="C47" t="s">
        <v>26</v>
      </c>
      <c r="D47">
        <v>0</v>
      </c>
      <c r="E47" t="s">
        <v>12</v>
      </c>
      <c r="F47" s="1">
        <v>43286</v>
      </c>
      <c r="G47" t="s">
        <v>29</v>
      </c>
      <c r="H47" t="s">
        <v>25</v>
      </c>
      <c r="I47" t="s">
        <v>18</v>
      </c>
    </row>
    <row r="48" spans="1:9" x14ac:dyDescent="0.25">
      <c r="A48" t="s">
        <v>73</v>
      </c>
      <c r="B48">
        <v>10</v>
      </c>
      <c r="C48" t="s">
        <v>26</v>
      </c>
      <c r="D48">
        <v>8604.68</v>
      </c>
      <c r="E48" t="s">
        <v>12</v>
      </c>
      <c r="F48" s="1">
        <v>43645</v>
      </c>
      <c r="G48" t="s">
        <v>13</v>
      </c>
      <c r="H48" t="s">
        <v>25</v>
      </c>
      <c r="I48" t="s">
        <v>9</v>
      </c>
    </row>
    <row r="49" spans="1:9" x14ac:dyDescent="0.25">
      <c r="A49" t="s">
        <v>74</v>
      </c>
      <c r="B49">
        <v>10</v>
      </c>
      <c r="C49" t="s">
        <v>26</v>
      </c>
      <c r="D49">
        <v>41313.599999999999</v>
      </c>
      <c r="E49" t="s">
        <v>12</v>
      </c>
      <c r="F49" s="1">
        <v>43280</v>
      </c>
      <c r="G49" t="s">
        <v>13</v>
      </c>
      <c r="H49" t="s">
        <v>25</v>
      </c>
      <c r="I49" t="s">
        <v>18</v>
      </c>
    </row>
    <row r="50" spans="1:9" x14ac:dyDescent="0.25">
      <c r="A50" t="s">
        <v>75</v>
      </c>
      <c r="B50">
        <v>10</v>
      </c>
      <c r="C50" t="s">
        <v>26</v>
      </c>
      <c r="D50">
        <v>0</v>
      </c>
      <c r="E50" t="s">
        <v>12</v>
      </c>
      <c r="F50" s="1">
        <v>43312</v>
      </c>
      <c r="G50" t="s">
        <v>29</v>
      </c>
      <c r="H50" t="s">
        <v>25</v>
      </c>
      <c r="I50" t="s">
        <v>18</v>
      </c>
    </row>
    <row r="51" spans="1:9" x14ac:dyDescent="0.25">
      <c r="A51" t="s">
        <v>76</v>
      </c>
      <c r="B51">
        <v>10</v>
      </c>
      <c r="C51" t="s">
        <v>26</v>
      </c>
      <c r="D51">
        <v>74672.78</v>
      </c>
      <c r="E51" t="s">
        <v>12</v>
      </c>
      <c r="F51" s="1">
        <v>43645</v>
      </c>
      <c r="G51" t="s">
        <v>13</v>
      </c>
      <c r="H51" t="s">
        <v>25</v>
      </c>
      <c r="I51" t="s">
        <v>9</v>
      </c>
    </row>
    <row r="52" spans="1:9" x14ac:dyDescent="0.25">
      <c r="A52" t="s">
        <v>77</v>
      </c>
      <c r="B52">
        <v>12</v>
      </c>
      <c r="C52" t="s">
        <v>52</v>
      </c>
      <c r="D52">
        <v>66622.350000000006</v>
      </c>
      <c r="E52" t="s">
        <v>12</v>
      </c>
      <c r="F52" s="1">
        <v>43103</v>
      </c>
      <c r="G52" t="s">
        <v>13</v>
      </c>
      <c r="H52" t="s">
        <v>10</v>
      </c>
      <c r="I52" t="s">
        <v>9</v>
      </c>
    </row>
    <row r="53" spans="1:9" x14ac:dyDescent="0.25">
      <c r="A53" t="s">
        <v>78</v>
      </c>
      <c r="B53">
        <v>12</v>
      </c>
      <c r="C53" t="s">
        <v>52</v>
      </c>
      <c r="D53">
        <v>0</v>
      </c>
      <c r="E53" t="s">
        <v>12</v>
      </c>
      <c r="F53" s="1">
        <v>43191</v>
      </c>
      <c r="G53" t="s">
        <v>13</v>
      </c>
      <c r="H53" t="s">
        <v>23</v>
      </c>
      <c r="I53" t="s">
        <v>9</v>
      </c>
    </row>
    <row r="54" spans="1:9" x14ac:dyDescent="0.25">
      <c r="A54" t="s">
        <v>79</v>
      </c>
      <c r="B54">
        <v>1</v>
      </c>
      <c r="C54" t="s">
        <v>11</v>
      </c>
      <c r="D54">
        <v>92812.5</v>
      </c>
      <c r="E54" t="s">
        <v>12</v>
      </c>
      <c r="F54" s="1">
        <v>43405</v>
      </c>
      <c r="G54" t="s">
        <v>13</v>
      </c>
      <c r="H54" t="s">
        <v>10</v>
      </c>
      <c r="I54" t="s">
        <v>18</v>
      </c>
    </row>
    <row r="55" spans="1:9" x14ac:dyDescent="0.25">
      <c r="A55" t="s">
        <v>80</v>
      </c>
      <c r="B55">
        <v>1</v>
      </c>
      <c r="C55" t="s">
        <v>11</v>
      </c>
      <c r="D55">
        <v>18562.5</v>
      </c>
      <c r="E55" t="s">
        <v>12</v>
      </c>
      <c r="F55" s="1">
        <v>43783</v>
      </c>
      <c r="G55" t="s">
        <v>13</v>
      </c>
      <c r="H55" t="s">
        <v>10</v>
      </c>
      <c r="I55" t="s">
        <v>9</v>
      </c>
    </row>
    <row r="56" spans="1:9" x14ac:dyDescent="0.25">
      <c r="A56" t="s">
        <v>81</v>
      </c>
      <c r="B56">
        <v>1</v>
      </c>
      <c r="C56" t="s">
        <v>11</v>
      </c>
      <c r="D56">
        <v>3526.88</v>
      </c>
      <c r="E56" t="s">
        <v>12</v>
      </c>
      <c r="F56" s="1">
        <v>43746</v>
      </c>
      <c r="G56" t="s">
        <v>13</v>
      </c>
      <c r="H56" t="s">
        <v>10</v>
      </c>
      <c r="I56" t="s">
        <v>9</v>
      </c>
    </row>
    <row r="57" spans="1:9" x14ac:dyDescent="0.25">
      <c r="A57" t="s">
        <v>82</v>
      </c>
      <c r="B57">
        <v>5</v>
      </c>
      <c r="C57" t="s">
        <v>83</v>
      </c>
      <c r="D57">
        <v>34950.980000000003</v>
      </c>
      <c r="E57" t="s">
        <v>12</v>
      </c>
      <c r="F57" s="1">
        <v>43016</v>
      </c>
      <c r="G57" t="s">
        <v>13</v>
      </c>
      <c r="H57" t="s">
        <v>10</v>
      </c>
      <c r="I57" t="s">
        <v>9</v>
      </c>
    </row>
    <row r="58" spans="1:9" x14ac:dyDescent="0.25">
      <c r="A58" t="s">
        <v>84</v>
      </c>
      <c r="B58">
        <v>5</v>
      </c>
      <c r="C58" t="s">
        <v>83</v>
      </c>
      <c r="D58">
        <v>55687.5</v>
      </c>
      <c r="E58" t="s">
        <v>12</v>
      </c>
      <c r="F58" s="1">
        <v>43040</v>
      </c>
      <c r="G58" t="s">
        <v>13</v>
      </c>
      <c r="H58" t="s">
        <v>10</v>
      </c>
      <c r="I58" t="s">
        <v>9</v>
      </c>
    </row>
    <row r="59" spans="1:9" x14ac:dyDescent="0.25">
      <c r="A59" t="s">
        <v>85</v>
      </c>
      <c r="B59">
        <v>11</v>
      </c>
      <c r="C59" t="s">
        <v>86</v>
      </c>
      <c r="D59">
        <v>5187.3100000000004</v>
      </c>
      <c r="E59" t="s">
        <v>12</v>
      </c>
      <c r="F59" s="1">
        <v>43567</v>
      </c>
      <c r="G59" t="s">
        <v>13</v>
      </c>
      <c r="H59" t="s">
        <v>19</v>
      </c>
      <c r="I59" t="s">
        <v>9</v>
      </c>
    </row>
    <row r="60" spans="1:9" x14ac:dyDescent="0.25">
      <c r="A60" t="s">
        <v>87</v>
      </c>
      <c r="B60">
        <v>1</v>
      </c>
      <c r="C60" t="s">
        <v>11</v>
      </c>
      <c r="D60">
        <v>2116.48</v>
      </c>
      <c r="E60" t="s">
        <v>41</v>
      </c>
      <c r="F60" s="1">
        <v>43337</v>
      </c>
      <c r="G60" t="s">
        <v>13</v>
      </c>
      <c r="H60" t="s">
        <v>19</v>
      </c>
      <c r="I60" t="s">
        <v>9</v>
      </c>
    </row>
    <row r="61" spans="1:9" x14ac:dyDescent="0.25">
      <c r="A61" t="s">
        <v>88</v>
      </c>
      <c r="B61">
        <v>1</v>
      </c>
      <c r="C61" t="s">
        <v>11</v>
      </c>
      <c r="D61">
        <v>810.28</v>
      </c>
      <c r="E61" t="s">
        <v>12</v>
      </c>
      <c r="F61" s="1">
        <v>43434</v>
      </c>
      <c r="G61" t="s">
        <v>13</v>
      </c>
      <c r="H61" t="s">
        <v>19</v>
      </c>
      <c r="I61" t="s">
        <v>9</v>
      </c>
    </row>
    <row r="62" spans="1:9" x14ac:dyDescent="0.25">
      <c r="A62" t="s">
        <v>89</v>
      </c>
      <c r="B62">
        <v>6</v>
      </c>
      <c r="C62" t="s">
        <v>66</v>
      </c>
      <c r="D62">
        <v>379836.08</v>
      </c>
      <c r="E62" t="s">
        <v>16</v>
      </c>
      <c r="F62" s="1">
        <v>43586</v>
      </c>
      <c r="G62" t="s">
        <v>13</v>
      </c>
      <c r="H62" t="s">
        <v>22</v>
      </c>
      <c r="I62" t="s">
        <v>9</v>
      </c>
    </row>
    <row r="63" spans="1:9" x14ac:dyDescent="0.25">
      <c r="A63" t="s">
        <v>90</v>
      </c>
      <c r="B63">
        <v>6</v>
      </c>
      <c r="C63" t="s">
        <v>66</v>
      </c>
      <c r="D63">
        <v>28087.5</v>
      </c>
      <c r="E63" t="s">
        <v>41</v>
      </c>
      <c r="F63" s="1">
        <v>43555</v>
      </c>
      <c r="G63" t="s">
        <v>13</v>
      </c>
      <c r="H63" t="s">
        <v>23</v>
      </c>
      <c r="I63" t="s">
        <v>9</v>
      </c>
    </row>
    <row r="64" spans="1:9" x14ac:dyDescent="0.25">
      <c r="A64" t="s">
        <v>91</v>
      </c>
      <c r="B64">
        <v>1</v>
      </c>
      <c r="C64" t="s">
        <v>11</v>
      </c>
      <c r="D64">
        <v>137500</v>
      </c>
      <c r="E64" t="s">
        <v>12</v>
      </c>
      <c r="F64" s="1">
        <v>43466</v>
      </c>
      <c r="G64" t="s">
        <v>13</v>
      </c>
      <c r="H64" t="s">
        <v>23</v>
      </c>
      <c r="I64" t="s">
        <v>9</v>
      </c>
    </row>
    <row r="65" spans="1:9" x14ac:dyDescent="0.25">
      <c r="A65" t="s">
        <v>92</v>
      </c>
      <c r="B65">
        <v>1</v>
      </c>
      <c r="C65" t="s">
        <v>11</v>
      </c>
      <c r="D65">
        <v>18750</v>
      </c>
      <c r="E65" t="s">
        <v>41</v>
      </c>
      <c r="F65" s="1">
        <v>43377</v>
      </c>
      <c r="G65" t="s">
        <v>13</v>
      </c>
      <c r="H65" t="s">
        <v>23</v>
      </c>
      <c r="I65" t="s">
        <v>9</v>
      </c>
    </row>
    <row r="66" spans="1:9" x14ac:dyDescent="0.25">
      <c r="A66" t="s">
        <v>93</v>
      </c>
      <c r="B66">
        <v>1</v>
      </c>
      <c r="C66" t="s">
        <v>11</v>
      </c>
      <c r="D66">
        <v>8125</v>
      </c>
      <c r="E66" t="s">
        <v>12</v>
      </c>
      <c r="F66" s="1">
        <v>43801</v>
      </c>
      <c r="G66" t="s">
        <v>13</v>
      </c>
      <c r="H66" t="s">
        <v>23</v>
      </c>
      <c r="I66" t="s">
        <v>9</v>
      </c>
    </row>
    <row r="67" spans="1:9" x14ac:dyDescent="0.25">
      <c r="A67" t="s">
        <v>94</v>
      </c>
      <c r="B67">
        <v>5</v>
      </c>
      <c r="C67" t="s">
        <v>83</v>
      </c>
      <c r="D67">
        <v>116487.03999999999</v>
      </c>
      <c r="E67" t="s">
        <v>16</v>
      </c>
      <c r="F67" s="1">
        <v>43160</v>
      </c>
      <c r="G67" t="s">
        <v>13</v>
      </c>
      <c r="H67" t="s">
        <v>19</v>
      </c>
      <c r="I67" t="s">
        <v>9</v>
      </c>
    </row>
    <row r="68" spans="1:9" x14ac:dyDescent="0.25">
      <c r="A68" t="s">
        <v>95</v>
      </c>
      <c r="B68">
        <v>5</v>
      </c>
      <c r="C68" t="s">
        <v>83</v>
      </c>
      <c r="D68">
        <v>2988.62</v>
      </c>
      <c r="E68" t="s">
        <v>16</v>
      </c>
      <c r="F68" s="1">
        <v>43160</v>
      </c>
      <c r="G68" t="s">
        <v>13</v>
      </c>
      <c r="H68" t="s">
        <v>19</v>
      </c>
      <c r="I68" t="s">
        <v>9</v>
      </c>
    </row>
    <row r="69" spans="1:9" x14ac:dyDescent="0.25">
      <c r="A69" t="s">
        <v>96</v>
      </c>
      <c r="B69">
        <v>5</v>
      </c>
      <c r="C69" t="s">
        <v>83</v>
      </c>
      <c r="D69">
        <v>14627.5</v>
      </c>
      <c r="E69" t="s">
        <v>16</v>
      </c>
      <c r="F69" s="1">
        <v>43160</v>
      </c>
      <c r="G69" t="s">
        <v>13</v>
      </c>
      <c r="H69" t="s">
        <v>22</v>
      </c>
      <c r="I69" t="s">
        <v>9</v>
      </c>
    </row>
    <row r="70" spans="1:9" x14ac:dyDescent="0.25">
      <c r="A70" t="s">
        <v>97</v>
      </c>
      <c r="B70">
        <v>5</v>
      </c>
      <c r="C70" t="s">
        <v>83</v>
      </c>
      <c r="D70">
        <v>2020.5</v>
      </c>
      <c r="E70" t="s">
        <v>16</v>
      </c>
      <c r="F70" s="1">
        <v>43160</v>
      </c>
      <c r="G70" t="s">
        <v>13</v>
      </c>
      <c r="H70" t="s">
        <v>22</v>
      </c>
      <c r="I70" t="s">
        <v>9</v>
      </c>
    </row>
    <row r="71" spans="1:9" x14ac:dyDescent="0.25">
      <c r="A71" t="s">
        <v>98</v>
      </c>
      <c r="B71">
        <v>5</v>
      </c>
      <c r="C71" t="s">
        <v>83</v>
      </c>
      <c r="D71">
        <v>625.13</v>
      </c>
      <c r="E71" t="s">
        <v>16</v>
      </c>
      <c r="F71" s="1">
        <v>43160</v>
      </c>
      <c r="G71" t="s">
        <v>13</v>
      </c>
      <c r="H71" t="s">
        <v>22</v>
      </c>
      <c r="I71" t="s">
        <v>9</v>
      </c>
    </row>
    <row r="72" spans="1:9" x14ac:dyDescent="0.25">
      <c r="A72" t="s">
        <v>99</v>
      </c>
      <c r="B72">
        <v>5</v>
      </c>
      <c r="C72" t="s">
        <v>83</v>
      </c>
      <c r="D72">
        <v>417</v>
      </c>
      <c r="E72" t="s">
        <v>41</v>
      </c>
      <c r="F72" s="1">
        <v>43160</v>
      </c>
      <c r="G72" t="s">
        <v>13</v>
      </c>
      <c r="H72" t="s">
        <v>22</v>
      </c>
      <c r="I72" t="s">
        <v>9</v>
      </c>
    </row>
    <row r="73" spans="1:9" x14ac:dyDescent="0.25">
      <c r="A73" t="s">
        <v>100</v>
      </c>
      <c r="B73">
        <v>5</v>
      </c>
      <c r="C73" t="s">
        <v>83</v>
      </c>
      <c r="D73">
        <v>687.63</v>
      </c>
      <c r="E73" t="s">
        <v>16</v>
      </c>
      <c r="F73" s="1">
        <v>43160</v>
      </c>
      <c r="G73" t="s">
        <v>13</v>
      </c>
      <c r="H73" t="s">
        <v>22</v>
      </c>
      <c r="I73" t="s">
        <v>9</v>
      </c>
    </row>
    <row r="74" spans="1:9" x14ac:dyDescent="0.25">
      <c r="A74" t="s">
        <v>101</v>
      </c>
      <c r="B74">
        <v>5</v>
      </c>
      <c r="C74" t="s">
        <v>83</v>
      </c>
      <c r="D74">
        <v>374.88</v>
      </c>
      <c r="E74" t="s">
        <v>16</v>
      </c>
      <c r="F74" s="1">
        <v>43160</v>
      </c>
      <c r="G74" t="s">
        <v>13</v>
      </c>
      <c r="H74" t="s">
        <v>23</v>
      </c>
      <c r="I74" t="s">
        <v>9</v>
      </c>
    </row>
    <row r="75" spans="1:9" x14ac:dyDescent="0.25">
      <c r="A75" t="s">
        <v>102</v>
      </c>
      <c r="B75">
        <v>5</v>
      </c>
      <c r="C75" t="s">
        <v>83</v>
      </c>
      <c r="D75">
        <v>3537.25</v>
      </c>
      <c r="E75" t="s">
        <v>16</v>
      </c>
      <c r="F75" s="1">
        <v>43160</v>
      </c>
      <c r="G75" t="s">
        <v>13</v>
      </c>
      <c r="H75" t="s">
        <v>22</v>
      </c>
      <c r="I75" t="s">
        <v>9</v>
      </c>
    </row>
    <row r="76" spans="1:9" x14ac:dyDescent="0.25">
      <c r="A76" t="s">
        <v>103</v>
      </c>
      <c r="B76">
        <v>5</v>
      </c>
      <c r="C76" t="s">
        <v>83</v>
      </c>
      <c r="D76">
        <v>8881.5</v>
      </c>
      <c r="E76" t="s">
        <v>16</v>
      </c>
      <c r="F76" s="1">
        <v>43160</v>
      </c>
      <c r="G76" t="s">
        <v>13</v>
      </c>
      <c r="H76" t="s">
        <v>22</v>
      </c>
      <c r="I76" t="s">
        <v>9</v>
      </c>
    </row>
    <row r="77" spans="1:9" x14ac:dyDescent="0.25">
      <c r="A77" t="s">
        <v>104</v>
      </c>
      <c r="B77">
        <v>1</v>
      </c>
      <c r="C77" t="s">
        <v>11</v>
      </c>
      <c r="D77">
        <v>28125</v>
      </c>
      <c r="E77" t="s">
        <v>12</v>
      </c>
      <c r="F77" s="1">
        <v>43608</v>
      </c>
      <c r="G77" t="s">
        <v>13</v>
      </c>
      <c r="H77" t="s">
        <v>23</v>
      </c>
      <c r="I77" t="s">
        <v>9</v>
      </c>
    </row>
    <row r="78" spans="1:9" x14ac:dyDescent="0.25">
      <c r="A78" t="s">
        <v>105</v>
      </c>
      <c r="B78">
        <v>1</v>
      </c>
      <c r="C78" t="s">
        <v>11</v>
      </c>
      <c r="D78">
        <v>131250</v>
      </c>
      <c r="E78" t="s">
        <v>12</v>
      </c>
      <c r="F78" s="1">
        <v>43608</v>
      </c>
      <c r="G78" t="s">
        <v>13</v>
      </c>
      <c r="H78" t="s">
        <v>23</v>
      </c>
      <c r="I78" t="s">
        <v>9</v>
      </c>
    </row>
    <row r="79" spans="1:9" x14ac:dyDescent="0.25">
      <c r="A79" t="s">
        <v>106</v>
      </c>
      <c r="B79">
        <v>3</v>
      </c>
      <c r="C79" t="s">
        <v>40</v>
      </c>
      <c r="D79">
        <v>6058.38</v>
      </c>
      <c r="E79" t="s">
        <v>12</v>
      </c>
      <c r="F79" s="1">
        <v>43348</v>
      </c>
      <c r="G79" t="s">
        <v>13</v>
      </c>
      <c r="H79" t="s">
        <v>22</v>
      </c>
      <c r="I79" t="s">
        <v>18</v>
      </c>
    </row>
    <row r="80" spans="1:9" x14ac:dyDescent="0.25">
      <c r="A80" t="s">
        <v>107</v>
      </c>
      <c r="B80">
        <v>3</v>
      </c>
      <c r="C80" t="s">
        <v>40</v>
      </c>
      <c r="D80">
        <v>29608.99</v>
      </c>
      <c r="E80" t="s">
        <v>12</v>
      </c>
      <c r="F80" s="1">
        <v>43025</v>
      </c>
      <c r="G80" t="s">
        <v>13</v>
      </c>
      <c r="H80" t="s">
        <v>19</v>
      </c>
      <c r="I80" t="s">
        <v>9</v>
      </c>
    </row>
    <row r="81" spans="1:9" x14ac:dyDescent="0.25">
      <c r="A81" t="s">
        <v>108</v>
      </c>
      <c r="B81">
        <v>3</v>
      </c>
      <c r="C81" t="s">
        <v>40</v>
      </c>
      <c r="D81">
        <v>29638.400000000001</v>
      </c>
      <c r="E81" t="s">
        <v>12</v>
      </c>
      <c r="F81" s="1">
        <v>43025</v>
      </c>
      <c r="G81" t="s">
        <v>13</v>
      </c>
      <c r="H81" t="s">
        <v>19</v>
      </c>
      <c r="I81" t="s">
        <v>9</v>
      </c>
    </row>
    <row r="82" spans="1:9" x14ac:dyDescent="0.25">
      <c r="A82" t="s">
        <v>109</v>
      </c>
      <c r="B82">
        <v>3</v>
      </c>
      <c r="C82" t="s">
        <v>40</v>
      </c>
      <c r="D82">
        <v>237107.16</v>
      </c>
      <c r="E82" t="s">
        <v>12</v>
      </c>
      <c r="F82" s="1">
        <v>43025</v>
      </c>
      <c r="G82" t="s">
        <v>13</v>
      </c>
      <c r="H82" t="s">
        <v>19</v>
      </c>
      <c r="I82" t="s">
        <v>9</v>
      </c>
    </row>
    <row r="83" spans="1:9" x14ac:dyDescent="0.25">
      <c r="A83" t="s">
        <v>110</v>
      </c>
      <c r="B83">
        <v>3</v>
      </c>
      <c r="C83" t="s">
        <v>40</v>
      </c>
      <c r="D83">
        <v>295501.76</v>
      </c>
      <c r="E83" t="s">
        <v>12</v>
      </c>
      <c r="F83" s="1">
        <v>43390</v>
      </c>
      <c r="G83" t="s">
        <v>13</v>
      </c>
      <c r="H83" t="s">
        <v>22</v>
      </c>
      <c r="I83" t="s">
        <v>9</v>
      </c>
    </row>
    <row r="84" spans="1:9" x14ac:dyDescent="0.25">
      <c r="A84" t="s">
        <v>111</v>
      </c>
      <c r="B84">
        <v>3</v>
      </c>
      <c r="C84" t="s">
        <v>40</v>
      </c>
      <c r="D84">
        <v>5612.25</v>
      </c>
      <c r="E84" t="s">
        <v>12</v>
      </c>
      <c r="F84" s="1">
        <v>43713</v>
      </c>
      <c r="G84" t="s">
        <v>13</v>
      </c>
      <c r="H84" t="s">
        <v>22</v>
      </c>
      <c r="I84" t="s">
        <v>9</v>
      </c>
    </row>
    <row r="85" spans="1:9" x14ac:dyDescent="0.25">
      <c r="A85" t="s">
        <v>112</v>
      </c>
      <c r="B85">
        <v>3</v>
      </c>
      <c r="C85" t="s">
        <v>40</v>
      </c>
      <c r="D85">
        <v>30875</v>
      </c>
      <c r="E85" t="s">
        <v>12</v>
      </c>
      <c r="F85" s="1">
        <v>43101</v>
      </c>
      <c r="G85" t="s">
        <v>13</v>
      </c>
      <c r="H85" t="s">
        <v>23</v>
      </c>
      <c r="I85" t="s">
        <v>9</v>
      </c>
    </row>
    <row r="86" spans="1:9" x14ac:dyDescent="0.25">
      <c r="A86" t="s">
        <v>113</v>
      </c>
      <c r="B86">
        <v>3</v>
      </c>
      <c r="C86" t="s">
        <v>40</v>
      </c>
      <c r="D86">
        <v>7022.25</v>
      </c>
      <c r="E86" t="s">
        <v>41</v>
      </c>
      <c r="F86" s="1">
        <v>43703</v>
      </c>
      <c r="G86" t="s">
        <v>13</v>
      </c>
      <c r="H86" t="s">
        <v>22</v>
      </c>
      <c r="I86" t="s">
        <v>9</v>
      </c>
    </row>
    <row r="87" spans="1:9" x14ac:dyDescent="0.25">
      <c r="A87" t="s">
        <v>114</v>
      </c>
      <c r="B87">
        <v>3</v>
      </c>
      <c r="C87" t="s">
        <v>40</v>
      </c>
      <c r="D87">
        <v>77787.360000000001</v>
      </c>
      <c r="E87" t="s">
        <v>41</v>
      </c>
      <c r="F87" s="1">
        <v>43466</v>
      </c>
      <c r="G87" t="s">
        <v>13</v>
      </c>
      <c r="H87" t="s">
        <v>10</v>
      </c>
      <c r="I87" t="s">
        <v>9</v>
      </c>
    </row>
    <row r="88" spans="1:9" x14ac:dyDescent="0.25">
      <c r="A88" t="s">
        <v>115</v>
      </c>
      <c r="B88">
        <v>3</v>
      </c>
      <c r="C88" t="s">
        <v>40</v>
      </c>
      <c r="D88">
        <v>30048.080000000002</v>
      </c>
      <c r="E88" t="s">
        <v>41</v>
      </c>
      <c r="F88" s="1">
        <v>43466</v>
      </c>
      <c r="G88" t="s">
        <v>13</v>
      </c>
      <c r="H88" t="s">
        <v>23</v>
      </c>
      <c r="I88" t="s">
        <v>9</v>
      </c>
    </row>
    <row r="89" spans="1:9" x14ac:dyDescent="0.25">
      <c r="A89" t="s">
        <v>116</v>
      </c>
      <c r="B89">
        <v>3</v>
      </c>
      <c r="C89" t="s">
        <v>40</v>
      </c>
      <c r="D89">
        <v>7690.95</v>
      </c>
      <c r="E89" t="s">
        <v>41</v>
      </c>
      <c r="F89" s="1">
        <v>43724</v>
      </c>
      <c r="G89" t="s">
        <v>13</v>
      </c>
      <c r="H89" t="s">
        <v>25</v>
      </c>
      <c r="I89" t="s">
        <v>9</v>
      </c>
    </row>
    <row r="90" spans="1:9" x14ac:dyDescent="0.25">
      <c r="A90" t="s">
        <v>117</v>
      </c>
      <c r="B90">
        <v>12</v>
      </c>
      <c r="C90" t="s">
        <v>52</v>
      </c>
      <c r="D90">
        <v>86400</v>
      </c>
      <c r="E90" t="s">
        <v>12</v>
      </c>
      <c r="F90" s="1">
        <v>43322</v>
      </c>
      <c r="G90" t="s">
        <v>13</v>
      </c>
      <c r="H90" t="s">
        <v>22</v>
      </c>
      <c r="I90" t="s">
        <v>18</v>
      </c>
    </row>
    <row r="91" spans="1:9" x14ac:dyDescent="0.25">
      <c r="A91" t="s">
        <v>118</v>
      </c>
      <c r="B91">
        <v>12</v>
      </c>
      <c r="C91" t="s">
        <v>52</v>
      </c>
      <c r="D91">
        <v>345705</v>
      </c>
      <c r="E91" t="s">
        <v>12</v>
      </c>
      <c r="F91" s="1">
        <v>43322</v>
      </c>
      <c r="G91" t="s">
        <v>13</v>
      </c>
      <c r="H91" t="s">
        <v>22</v>
      </c>
      <c r="I91" t="s">
        <v>18</v>
      </c>
    </row>
    <row r="92" spans="1:9" x14ac:dyDescent="0.25">
      <c r="A92" t="s">
        <v>119</v>
      </c>
      <c r="B92">
        <v>3</v>
      </c>
      <c r="C92" t="s">
        <v>40</v>
      </c>
      <c r="D92">
        <v>77400</v>
      </c>
      <c r="E92" t="s">
        <v>12</v>
      </c>
      <c r="F92" s="1">
        <v>43687</v>
      </c>
      <c r="G92" t="s">
        <v>13</v>
      </c>
      <c r="H92" t="s">
        <v>22</v>
      </c>
      <c r="I92" t="s">
        <v>9</v>
      </c>
    </row>
    <row r="93" spans="1:9" x14ac:dyDescent="0.25">
      <c r="A93" t="s">
        <v>120</v>
      </c>
      <c r="B93">
        <v>3</v>
      </c>
      <c r="C93" t="s">
        <v>40</v>
      </c>
      <c r="D93">
        <v>302811.08</v>
      </c>
      <c r="E93" t="s">
        <v>12</v>
      </c>
      <c r="F93" s="1">
        <v>43687</v>
      </c>
      <c r="G93" t="s">
        <v>13</v>
      </c>
      <c r="H93" t="s">
        <v>22</v>
      </c>
      <c r="I93" t="s">
        <v>9</v>
      </c>
    </row>
    <row r="94" spans="1:9" x14ac:dyDescent="0.25">
      <c r="A94" t="s">
        <v>121</v>
      </c>
      <c r="B94">
        <v>12</v>
      </c>
      <c r="C94" t="s">
        <v>52</v>
      </c>
      <c r="D94">
        <v>1183.3800000000001</v>
      </c>
      <c r="E94" t="s">
        <v>12</v>
      </c>
      <c r="F94" s="1">
        <v>43282</v>
      </c>
      <c r="G94" t="s">
        <v>13</v>
      </c>
      <c r="H94" t="s">
        <v>23</v>
      </c>
      <c r="I94" t="s">
        <v>9</v>
      </c>
    </row>
    <row r="95" spans="1:9" x14ac:dyDescent="0.25">
      <c r="A95" t="s">
        <v>122</v>
      </c>
      <c r="B95">
        <v>1</v>
      </c>
      <c r="C95" t="s">
        <v>11</v>
      </c>
      <c r="D95">
        <v>33977.82</v>
      </c>
      <c r="E95" t="s">
        <v>12</v>
      </c>
      <c r="F95" s="1">
        <v>43359</v>
      </c>
      <c r="G95" t="s">
        <v>13</v>
      </c>
      <c r="H95" t="s">
        <v>19</v>
      </c>
      <c r="I95" t="s">
        <v>9</v>
      </c>
    </row>
    <row r="96" spans="1:9" x14ac:dyDescent="0.25">
      <c r="A96" t="s">
        <v>123</v>
      </c>
      <c r="B96">
        <v>11</v>
      </c>
      <c r="C96" t="s">
        <v>86</v>
      </c>
      <c r="D96">
        <v>25303.02</v>
      </c>
      <c r="E96" t="s">
        <v>41</v>
      </c>
      <c r="F96" s="1">
        <v>43247</v>
      </c>
      <c r="G96" t="s">
        <v>13</v>
      </c>
      <c r="H96" t="s">
        <v>124</v>
      </c>
      <c r="I96" t="s">
        <v>9</v>
      </c>
    </row>
    <row r="97" spans="1:9" x14ac:dyDescent="0.25">
      <c r="A97" t="s">
        <v>125</v>
      </c>
      <c r="B97">
        <v>11</v>
      </c>
      <c r="C97" t="s">
        <v>86</v>
      </c>
      <c r="D97">
        <v>25302.959999999999</v>
      </c>
      <c r="E97" t="s">
        <v>41</v>
      </c>
      <c r="F97" s="1">
        <v>43612</v>
      </c>
      <c r="G97" t="s">
        <v>13</v>
      </c>
      <c r="H97" t="s">
        <v>124</v>
      </c>
      <c r="I97" t="s">
        <v>9</v>
      </c>
    </row>
    <row r="98" spans="1:9" x14ac:dyDescent="0.25">
      <c r="A98" t="s">
        <v>126</v>
      </c>
      <c r="B98">
        <v>11</v>
      </c>
      <c r="C98" t="s">
        <v>86</v>
      </c>
      <c r="D98">
        <v>25302.959999999999</v>
      </c>
      <c r="E98" t="s">
        <v>41</v>
      </c>
      <c r="F98" s="1">
        <v>43704</v>
      </c>
      <c r="G98" t="s">
        <v>13</v>
      </c>
      <c r="H98" t="s">
        <v>124</v>
      </c>
      <c r="I98" t="s">
        <v>9</v>
      </c>
    </row>
    <row r="99" spans="1:9" x14ac:dyDescent="0.25">
      <c r="A99" t="s">
        <v>127</v>
      </c>
      <c r="B99">
        <v>11</v>
      </c>
      <c r="C99" t="s">
        <v>86</v>
      </c>
      <c r="D99">
        <v>25302.959999999999</v>
      </c>
      <c r="E99" t="s">
        <v>41</v>
      </c>
      <c r="F99" s="1">
        <v>43796</v>
      </c>
      <c r="G99" t="s">
        <v>13</v>
      </c>
      <c r="H99" t="s">
        <v>124</v>
      </c>
      <c r="I99" t="s">
        <v>9</v>
      </c>
    </row>
    <row r="100" spans="1:9" x14ac:dyDescent="0.25">
      <c r="A100" t="s">
        <v>128</v>
      </c>
      <c r="B100">
        <v>11</v>
      </c>
      <c r="C100" t="s">
        <v>86</v>
      </c>
      <c r="D100">
        <v>25302.959999999999</v>
      </c>
      <c r="E100" t="s">
        <v>41</v>
      </c>
      <c r="F100" s="1">
        <v>43888</v>
      </c>
      <c r="G100" t="s">
        <v>13</v>
      </c>
      <c r="H100" t="s">
        <v>124</v>
      </c>
      <c r="I100" t="s">
        <v>9</v>
      </c>
    </row>
    <row r="101" spans="1:9" x14ac:dyDescent="0.25">
      <c r="A101" t="s">
        <v>129</v>
      </c>
      <c r="B101">
        <v>11</v>
      </c>
      <c r="C101" t="s">
        <v>86</v>
      </c>
      <c r="D101">
        <v>25302.959999999999</v>
      </c>
      <c r="E101" t="s">
        <v>41</v>
      </c>
      <c r="F101" s="1">
        <v>43978</v>
      </c>
      <c r="G101" t="s">
        <v>13</v>
      </c>
      <c r="H101" t="s">
        <v>124</v>
      </c>
      <c r="I101" t="s">
        <v>9</v>
      </c>
    </row>
    <row r="102" spans="1:9" x14ac:dyDescent="0.25">
      <c r="A102" t="s">
        <v>130</v>
      </c>
      <c r="B102">
        <v>11</v>
      </c>
      <c r="C102" t="s">
        <v>86</v>
      </c>
      <c r="D102">
        <v>25302.959999999999</v>
      </c>
      <c r="E102" t="s">
        <v>41</v>
      </c>
      <c r="F102" s="1">
        <v>43339</v>
      </c>
      <c r="G102" t="s">
        <v>13</v>
      </c>
      <c r="H102" t="s">
        <v>124</v>
      </c>
      <c r="I102" t="s">
        <v>9</v>
      </c>
    </row>
    <row r="103" spans="1:9" x14ac:dyDescent="0.25">
      <c r="A103" t="s">
        <v>131</v>
      </c>
      <c r="B103">
        <v>11</v>
      </c>
      <c r="C103" t="s">
        <v>86</v>
      </c>
      <c r="D103">
        <v>25302.959999999999</v>
      </c>
      <c r="E103" t="s">
        <v>41</v>
      </c>
      <c r="F103" s="1">
        <v>43431</v>
      </c>
      <c r="G103" t="s">
        <v>13</v>
      </c>
      <c r="H103" t="s">
        <v>124</v>
      </c>
      <c r="I103" t="s">
        <v>9</v>
      </c>
    </row>
    <row r="104" spans="1:9" x14ac:dyDescent="0.25">
      <c r="A104" t="s">
        <v>131</v>
      </c>
      <c r="B104">
        <v>11</v>
      </c>
      <c r="C104" t="s">
        <v>86</v>
      </c>
      <c r="D104">
        <v>25302.959999999999</v>
      </c>
      <c r="E104" t="s">
        <v>41</v>
      </c>
      <c r="F104" s="1">
        <v>43523</v>
      </c>
      <c r="G104" t="s">
        <v>13</v>
      </c>
      <c r="H104" t="s">
        <v>124</v>
      </c>
      <c r="I104" t="s">
        <v>9</v>
      </c>
    </row>
    <row r="105" spans="1:9" x14ac:dyDescent="0.25">
      <c r="A105" t="s">
        <v>131</v>
      </c>
      <c r="B105">
        <v>11</v>
      </c>
      <c r="C105" t="s">
        <v>86</v>
      </c>
      <c r="D105">
        <v>25303.02</v>
      </c>
      <c r="E105" t="s">
        <v>41</v>
      </c>
      <c r="F105" s="1">
        <v>43158</v>
      </c>
      <c r="G105" t="s">
        <v>13</v>
      </c>
      <c r="H105" t="s">
        <v>124</v>
      </c>
      <c r="I105" t="s">
        <v>9</v>
      </c>
    </row>
    <row r="106" spans="1:9" x14ac:dyDescent="0.25">
      <c r="A106" t="s">
        <v>131</v>
      </c>
      <c r="B106">
        <v>11</v>
      </c>
      <c r="C106" t="s">
        <v>86</v>
      </c>
      <c r="D106">
        <v>39952.080000000002</v>
      </c>
      <c r="E106" t="s">
        <v>41</v>
      </c>
      <c r="F106" s="1">
        <v>43066</v>
      </c>
      <c r="G106" t="s">
        <v>13</v>
      </c>
      <c r="H106" t="s">
        <v>124</v>
      </c>
      <c r="I106" t="s">
        <v>9</v>
      </c>
    </row>
    <row r="107" spans="1:9" x14ac:dyDescent="0.25">
      <c r="A107" t="s">
        <v>131</v>
      </c>
      <c r="B107">
        <v>1</v>
      </c>
      <c r="C107" t="s">
        <v>11</v>
      </c>
      <c r="D107">
        <v>562.24</v>
      </c>
      <c r="E107" t="s">
        <v>12</v>
      </c>
      <c r="F107" s="1">
        <v>43158</v>
      </c>
      <c r="G107" t="s">
        <v>13</v>
      </c>
      <c r="H107" t="s">
        <v>19</v>
      </c>
      <c r="I107" t="s">
        <v>18</v>
      </c>
    </row>
    <row r="108" spans="1:9" x14ac:dyDescent="0.25">
      <c r="A108" t="s">
        <v>131</v>
      </c>
      <c r="B108">
        <v>1</v>
      </c>
      <c r="C108" t="s">
        <v>11</v>
      </c>
      <c r="D108">
        <v>628.70000000000005</v>
      </c>
      <c r="E108" t="s">
        <v>12</v>
      </c>
      <c r="F108" s="1">
        <v>43526</v>
      </c>
      <c r="G108" t="s">
        <v>13</v>
      </c>
      <c r="H108" t="s">
        <v>19</v>
      </c>
      <c r="I108" t="s">
        <v>9</v>
      </c>
    </row>
    <row r="109" spans="1:9" x14ac:dyDescent="0.25">
      <c r="A109" t="s">
        <v>131</v>
      </c>
      <c r="B109">
        <v>12</v>
      </c>
      <c r="C109" t="s">
        <v>52</v>
      </c>
      <c r="D109">
        <v>5075.5</v>
      </c>
      <c r="E109" t="s">
        <v>12</v>
      </c>
      <c r="F109" s="1">
        <v>43191</v>
      </c>
      <c r="G109" t="s">
        <v>13</v>
      </c>
      <c r="H109" t="s">
        <v>23</v>
      </c>
      <c r="I109" t="s">
        <v>18</v>
      </c>
    </row>
    <row r="110" spans="1:9" x14ac:dyDescent="0.25">
      <c r="A110" t="s">
        <v>131</v>
      </c>
      <c r="B110">
        <v>3</v>
      </c>
      <c r="C110" t="s">
        <v>40</v>
      </c>
      <c r="D110">
        <v>5206</v>
      </c>
      <c r="E110" t="s">
        <v>12</v>
      </c>
      <c r="F110" s="1">
        <v>43556</v>
      </c>
      <c r="G110" t="s">
        <v>13</v>
      </c>
      <c r="H110" t="s">
        <v>23</v>
      </c>
      <c r="I110" t="s">
        <v>9</v>
      </c>
    </row>
    <row r="111" spans="1:9" x14ac:dyDescent="0.25">
      <c r="A111" t="s">
        <v>14</v>
      </c>
      <c r="B111">
        <v>13</v>
      </c>
      <c r="C111" t="s">
        <v>132</v>
      </c>
      <c r="D111">
        <v>5462.5</v>
      </c>
      <c r="E111" t="s">
        <v>16</v>
      </c>
      <c r="F111" s="1">
        <v>43494</v>
      </c>
      <c r="G111" t="s">
        <v>13</v>
      </c>
      <c r="H111" t="s">
        <v>19</v>
      </c>
      <c r="I111" t="s">
        <v>9</v>
      </c>
    </row>
    <row r="112" spans="1:9" x14ac:dyDescent="0.25">
      <c r="A112" t="s">
        <v>17</v>
      </c>
      <c r="B112">
        <v>1</v>
      </c>
      <c r="C112" t="s">
        <v>11</v>
      </c>
      <c r="D112">
        <v>13612.5</v>
      </c>
      <c r="E112" t="s">
        <v>12</v>
      </c>
      <c r="F112" s="1">
        <v>43472</v>
      </c>
      <c r="G112" t="s">
        <v>13</v>
      </c>
      <c r="H112" t="s">
        <v>10</v>
      </c>
      <c r="I112" t="s">
        <v>9</v>
      </c>
    </row>
    <row r="113" spans="1:9" x14ac:dyDescent="0.25">
      <c r="A113" t="s">
        <v>20</v>
      </c>
      <c r="B113">
        <v>1</v>
      </c>
      <c r="C113" t="s">
        <v>11</v>
      </c>
      <c r="D113">
        <v>6991.55</v>
      </c>
      <c r="E113" t="s">
        <v>12</v>
      </c>
      <c r="F113" s="1">
        <v>43559</v>
      </c>
      <c r="G113" t="s">
        <v>29</v>
      </c>
      <c r="H113" t="s">
        <v>10</v>
      </c>
      <c r="I113" t="s">
        <v>9</v>
      </c>
    </row>
    <row r="114" spans="1:9" x14ac:dyDescent="0.25">
      <c r="A114" t="s">
        <v>21</v>
      </c>
      <c r="B114">
        <v>1</v>
      </c>
      <c r="C114" t="s">
        <v>11</v>
      </c>
      <c r="D114">
        <v>13750</v>
      </c>
      <c r="E114" t="s">
        <v>12</v>
      </c>
      <c r="F114" s="1">
        <v>43339</v>
      </c>
      <c r="G114" t="s">
        <v>13</v>
      </c>
      <c r="H114" t="s">
        <v>23</v>
      </c>
      <c r="I114" t="s">
        <v>9</v>
      </c>
    </row>
    <row r="115" spans="1:9" x14ac:dyDescent="0.25">
      <c r="A115" t="s">
        <v>24</v>
      </c>
      <c r="B115">
        <v>13</v>
      </c>
      <c r="C115" t="s">
        <v>132</v>
      </c>
      <c r="D115">
        <v>70125</v>
      </c>
      <c r="E115" t="s">
        <v>16</v>
      </c>
      <c r="F115" s="1">
        <v>43543</v>
      </c>
      <c r="G115" t="s">
        <v>13</v>
      </c>
      <c r="H115" t="s">
        <v>23</v>
      </c>
      <c r="I115" t="s">
        <v>9</v>
      </c>
    </row>
    <row r="116" spans="1:9" x14ac:dyDescent="0.25">
      <c r="A116" t="s">
        <v>27</v>
      </c>
      <c r="B116">
        <v>13</v>
      </c>
      <c r="C116" t="s">
        <v>132</v>
      </c>
      <c r="D116">
        <v>70125</v>
      </c>
      <c r="E116" t="s">
        <v>16</v>
      </c>
      <c r="F116" s="1">
        <v>43543</v>
      </c>
      <c r="G116" t="s">
        <v>13</v>
      </c>
      <c r="H116" t="s">
        <v>23</v>
      </c>
      <c r="I116" t="s">
        <v>9</v>
      </c>
    </row>
    <row r="117" spans="1:9" x14ac:dyDescent="0.25">
      <c r="A117" t="s">
        <v>28</v>
      </c>
      <c r="B117">
        <v>3</v>
      </c>
      <c r="C117" t="s">
        <v>40</v>
      </c>
      <c r="D117">
        <v>208122.92</v>
      </c>
      <c r="E117" t="s">
        <v>12</v>
      </c>
      <c r="F117" s="1">
        <v>43191</v>
      </c>
      <c r="G117" t="s">
        <v>13</v>
      </c>
      <c r="H117" t="s">
        <v>10</v>
      </c>
      <c r="I117" t="s">
        <v>18</v>
      </c>
    </row>
    <row r="118" spans="1:9" x14ac:dyDescent="0.25">
      <c r="A118" t="s">
        <v>30</v>
      </c>
      <c r="B118">
        <v>3</v>
      </c>
      <c r="C118" t="s">
        <v>40</v>
      </c>
      <c r="D118">
        <v>45375.15</v>
      </c>
      <c r="E118" t="s">
        <v>12</v>
      </c>
      <c r="F118" s="1">
        <v>43160</v>
      </c>
      <c r="G118" t="s">
        <v>13</v>
      </c>
      <c r="H118" t="s">
        <v>10</v>
      </c>
      <c r="I118" t="s">
        <v>18</v>
      </c>
    </row>
    <row r="119" spans="1:9" x14ac:dyDescent="0.25">
      <c r="A119" t="s">
        <v>31</v>
      </c>
      <c r="B119">
        <v>3</v>
      </c>
      <c r="C119" t="s">
        <v>40</v>
      </c>
      <c r="D119">
        <v>18150</v>
      </c>
      <c r="E119" t="s">
        <v>12</v>
      </c>
      <c r="F119" s="1">
        <v>43468</v>
      </c>
      <c r="G119" t="s">
        <v>29</v>
      </c>
      <c r="H119" t="s">
        <v>10</v>
      </c>
      <c r="I119" t="s">
        <v>18</v>
      </c>
    </row>
    <row r="120" spans="1:9" x14ac:dyDescent="0.25">
      <c r="A120" t="s">
        <v>32</v>
      </c>
      <c r="B120">
        <v>3</v>
      </c>
      <c r="C120" t="s">
        <v>40</v>
      </c>
      <c r="D120">
        <v>45375.15</v>
      </c>
      <c r="E120" t="s">
        <v>12</v>
      </c>
      <c r="F120" s="1">
        <v>43525</v>
      </c>
      <c r="G120" t="s">
        <v>13</v>
      </c>
      <c r="H120" t="s">
        <v>10</v>
      </c>
      <c r="I120" t="s">
        <v>9</v>
      </c>
    </row>
    <row r="121" spans="1:9" x14ac:dyDescent="0.25">
      <c r="A121" t="s">
        <v>33</v>
      </c>
      <c r="B121">
        <v>3</v>
      </c>
      <c r="C121" t="s">
        <v>40</v>
      </c>
      <c r="D121">
        <v>45375</v>
      </c>
      <c r="E121" t="s">
        <v>12</v>
      </c>
      <c r="F121" s="1">
        <v>43666</v>
      </c>
      <c r="G121" t="s">
        <v>29</v>
      </c>
      <c r="H121" t="s">
        <v>10</v>
      </c>
      <c r="I121" t="s">
        <v>9</v>
      </c>
    </row>
    <row r="122" spans="1:9" x14ac:dyDescent="0.25">
      <c r="A122" t="s">
        <v>34</v>
      </c>
      <c r="B122">
        <v>3</v>
      </c>
      <c r="C122" t="s">
        <v>40</v>
      </c>
      <c r="D122">
        <v>0</v>
      </c>
      <c r="E122" t="s">
        <v>12</v>
      </c>
      <c r="F122" s="1">
        <v>45766</v>
      </c>
      <c r="G122" t="s">
        <v>29</v>
      </c>
      <c r="H122" t="s">
        <v>10</v>
      </c>
      <c r="I122" t="s">
        <v>9</v>
      </c>
    </row>
    <row r="123" spans="1:9" x14ac:dyDescent="0.25">
      <c r="A123" t="s">
        <v>35</v>
      </c>
      <c r="B123">
        <v>10</v>
      </c>
      <c r="C123" t="s">
        <v>26</v>
      </c>
      <c r="D123">
        <v>6157.88</v>
      </c>
      <c r="E123" t="s">
        <v>12</v>
      </c>
      <c r="F123" s="1">
        <v>43405</v>
      </c>
      <c r="G123" t="s">
        <v>13</v>
      </c>
      <c r="H123" t="s">
        <v>25</v>
      </c>
      <c r="I123" t="s">
        <v>18</v>
      </c>
    </row>
    <row r="124" spans="1:9" x14ac:dyDescent="0.25">
      <c r="A124" t="s">
        <v>36</v>
      </c>
      <c r="B124">
        <v>10</v>
      </c>
      <c r="C124" t="s">
        <v>26</v>
      </c>
      <c r="D124">
        <v>0</v>
      </c>
      <c r="E124" t="s">
        <v>12</v>
      </c>
      <c r="F124" s="1">
        <v>43439</v>
      </c>
      <c r="G124" t="s">
        <v>29</v>
      </c>
      <c r="H124" t="s">
        <v>25</v>
      </c>
      <c r="I124" t="s">
        <v>18</v>
      </c>
    </row>
    <row r="125" spans="1:9" x14ac:dyDescent="0.25">
      <c r="A125" t="s">
        <v>38</v>
      </c>
      <c r="B125">
        <v>10</v>
      </c>
      <c r="C125" t="s">
        <v>26</v>
      </c>
      <c r="D125">
        <v>113.48</v>
      </c>
      <c r="E125" t="s">
        <v>12</v>
      </c>
      <c r="F125" s="1">
        <v>43504</v>
      </c>
      <c r="G125" t="s">
        <v>29</v>
      </c>
      <c r="H125" t="s">
        <v>25</v>
      </c>
      <c r="I125" t="s">
        <v>18</v>
      </c>
    </row>
    <row r="126" spans="1:9" x14ac:dyDescent="0.25">
      <c r="A126" t="s">
        <v>39</v>
      </c>
      <c r="B126">
        <v>10</v>
      </c>
      <c r="C126" t="s">
        <v>26</v>
      </c>
      <c r="D126">
        <v>4302.3</v>
      </c>
      <c r="E126" t="s">
        <v>12</v>
      </c>
      <c r="F126" s="1">
        <v>43770</v>
      </c>
      <c r="G126" t="s">
        <v>13</v>
      </c>
      <c r="H126" t="s">
        <v>25</v>
      </c>
      <c r="I126" t="s">
        <v>9</v>
      </c>
    </row>
    <row r="127" spans="1:9" x14ac:dyDescent="0.25">
      <c r="A127" t="s">
        <v>42</v>
      </c>
      <c r="B127">
        <v>10</v>
      </c>
      <c r="C127" t="s">
        <v>26</v>
      </c>
      <c r="D127">
        <v>52500</v>
      </c>
      <c r="E127" t="s">
        <v>12</v>
      </c>
      <c r="F127" s="1">
        <v>43602</v>
      </c>
      <c r="G127" t="s">
        <v>13</v>
      </c>
      <c r="H127" t="s">
        <v>25</v>
      </c>
      <c r="I127" t="s">
        <v>9</v>
      </c>
    </row>
    <row r="128" spans="1:9" x14ac:dyDescent="0.25">
      <c r="A128" t="s">
        <v>43</v>
      </c>
      <c r="B128">
        <v>3</v>
      </c>
      <c r="C128" t="s">
        <v>40</v>
      </c>
      <c r="D128">
        <v>1147.82</v>
      </c>
      <c r="E128" t="s">
        <v>41</v>
      </c>
      <c r="F128" s="1">
        <v>43646</v>
      </c>
      <c r="G128" t="s">
        <v>13</v>
      </c>
      <c r="H128" t="s">
        <v>22</v>
      </c>
      <c r="I128" t="s">
        <v>18</v>
      </c>
    </row>
    <row r="129" spans="1:9" x14ac:dyDescent="0.25">
      <c r="A129" t="s">
        <v>44</v>
      </c>
      <c r="B129">
        <v>3</v>
      </c>
      <c r="C129" t="s">
        <v>40</v>
      </c>
      <c r="D129">
        <v>1896.63</v>
      </c>
      <c r="E129" t="s">
        <v>12</v>
      </c>
      <c r="F129" s="1">
        <v>43282</v>
      </c>
      <c r="G129" t="s">
        <v>13</v>
      </c>
      <c r="H129" t="s">
        <v>23</v>
      </c>
      <c r="I129" t="s">
        <v>18</v>
      </c>
    </row>
    <row r="130" spans="1:9" x14ac:dyDescent="0.25">
      <c r="A130" t="s">
        <v>45</v>
      </c>
      <c r="B130">
        <v>3</v>
      </c>
      <c r="C130" t="s">
        <v>40</v>
      </c>
      <c r="D130">
        <v>0</v>
      </c>
      <c r="E130" t="s">
        <v>12</v>
      </c>
      <c r="F130" s="1">
        <v>43646</v>
      </c>
      <c r="G130" t="s">
        <v>13</v>
      </c>
      <c r="H130" t="s">
        <v>23</v>
      </c>
      <c r="I130" t="s">
        <v>18</v>
      </c>
    </row>
    <row r="131" spans="1:9" x14ac:dyDescent="0.25">
      <c r="A131" t="s">
        <v>46</v>
      </c>
      <c r="B131">
        <v>3</v>
      </c>
      <c r="C131" t="s">
        <v>40</v>
      </c>
      <c r="D131">
        <v>48125</v>
      </c>
      <c r="E131" t="s">
        <v>12</v>
      </c>
      <c r="F131" s="1">
        <v>43282</v>
      </c>
      <c r="G131" t="s">
        <v>13</v>
      </c>
      <c r="H131" t="s">
        <v>23</v>
      </c>
      <c r="I131" t="s">
        <v>18</v>
      </c>
    </row>
    <row r="132" spans="1:9" x14ac:dyDescent="0.25">
      <c r="A132" t="s">
        <v>47</v>
      </c>
      <c r="B132">
        <v>3</v>
      </c>
      <c r="C132" t="s">
        <v>40</v>
      </c>
      <c r="D132">
        <v>13560.92</v>
      </c>
      <c r="E132" t="s">
        <v>12</v>
      </c>
      <c r="F132" s="1">
        <v>43282</v>
      </c>
      <c r="G132" t="s">
        <v>13</v>
      </c>
      <c r="H132" t="s">
        <v>19</v>
      </c>
      <c r="I132" t="s">
        <v>18</v>
      </c>
    </row>
    <row r="133" spans="1:9" x14ac:dyDescent="0.25">
      <c r="A133" t="s">
        <v>48</v>
      </c>
      <c r="B133">
        <v>3</v>
      </c>
      <c r="C133" t="s">
        <v>40</v>
      </c>
      <c r="D133">
        <v>55052.69</v>
      </c>
      <c r="E133" t="s">
        <v>12</v>
      </c>
      <c r="F133" s="1">
        <v>43282</v>
      </c>
      <c r="G133" t="s">
        <v>13</v>
      </c>
      <c r="H133" t="s">
        <v>19</v>
      </c>
      <c r="I133" t="s">
        <v>18</v>
      </c>
    </row>
    <row r="134" spans="1:9" x14ac:dyDescent="0.25">
      <c r="A134" t="s">
        <v>49</v>
      </c>
      <c r="B134">
        <v>3</v>
      </c>
      <c r="C134" t="s">
        <v>40</v>
      </c>
      <c r="D134">
        <v>14131.43</v>
      </c>
      <c r="E134" t="s">
        <v>12</v>
      </c>
      <c r="F134" s="1">
        <v>43282</v>
      </c>
      <c r="G134" t="s">
        <v>13</v>
      </c>
      <c r="H134" t="s">
        <v>19</v>
      </c>
      <c r="I134" t="s">
        <v>18</v>
      </c>
    </row>
    <row r="135" spans="1:9" x14ac:dyDescent="0.25">
      <c r="A135" t="s">
        <v>50</v>
      </c>
      <c r="B135">
        <v>3</v>
      </c>
      <c r="C135" t="s">
        <v>40</v>
      </c>
      <c r="D135">
        <v>3125</v>
      </c>
      <c r="E135" t="s">
        <v>12</v>
      </c>
      <c r="F135" s="1">
        <v>43282</v>
      </c>
      <c r="G135" t="s">
        <v>13</v>
      </c>
      <c r="H135" t="s">
        <v>22</v>
      </c>
      <c r="I135" t="s">
        <v>18</v>
      </c>
    </row>
    <row r="136" spans="1:9" x14ac:dyDescent="0.25">
      <c r="A136" t="s">
        <v>51</v>
      </c>
      <c r="B136">
        <v>3</v>
      </c>
      <c r="C136" t="s">
        <v>40</v>
      </c>
      <c r="D136">
        <v>1125</v>
      </c>
      <c r="E136" t="s">
        <v>12</v>
      </c>
      <c r="F136" s="1">
        <v>43282</v>
      </c>
      <c r="G136" t="s">
        <v>13</v>
      </c>
      <c r="H136" t="s">
        <v>22</v>
      </c>
      <c r="I136" t="s">
        <v>18</v>
      </c>
    </row>
    <row r="137" spans="1:9" x14ac:dyDescent="0.25">
      <c r="A137" t="s">
        <v>53</v>
      </c>
      <c r="B137">
        <v>3</v>
      </c>
      <c r="C137" t="s">
        <v>40</v>
      </c>
      <c r="D137">
        <v>4706.25</v>
      </c>
      <c r="E137" t="s">
        <v>12</v>
      </c>
      <c r="F137" s="1">
        <v>43282</v>
      </c>
      <c r="G137" t="s">
        <v>13</v>
      </c>
      <c r="H137" t="s">
        <v>22</v>
      </c>
      <c r="I137" t="s">
        <v>18</v>
      </c>
    </row>
    <row r="138" spans="1:9" x14ac:dyDescent="0.25">
      <c r="A138" t="s">
        <v>54</v>
      </c>
      <c r="B138">
        <v>3</v>
      </c>
      <c r="C138" t="s">
        <v>40</v>
      </c>
      <c r="D138">
        <v>825</v>
      </c>
      <c r="E138" t="s">
        <v>12</v>
      </c>
      <c r="F138" s="1">
        <v>43647</v>
      </c>
      <c r="G138" t="s">
        <v>13</v>
      </c>
      <c r="H138" t="s">
        <v>22</v>
      </c>
      <c r="I138" t="s">
        <v>9</v>
      </c>
    </row>
    <row r="139" spans="1:9" x14ac:dyDescent="0.25">
      <c r="A139" t="s">
        <v>55</v>
      </c>
      <c r="B139">
        <v>3</v>
      </c>
      <c r="C139" t="s">
        <v>40</v>
      </c>
      <c r="D139">
        <v>1896.63</v>
      </c>
      <c r="E139" t="s">
        <v>12</v>
      </c>
      <c r="F139" s="1">
        <v>43647</v>
      </c>
      <c r="G139" t="s">
        <v>13</v>
      </c>
      <c r="H139" t="s">
        <v>23</v>
      </c>
      <c r="I139" t="s">
        <v>9</v>
      </c>
    </row>
    <row r="140" spans="1:9" x14ac:dyDescent="0.25">
      <c r="A140" t="s">
        <v>56</v>
      </c>
      <c r="B140">
        <v>3</v>
      </c>
      <c r="C140" t="s">
        <v>40</v>
      </c>
      <c r="D140">
        <v>19181.25</v>
      </c>
      <c r="E140" t="s">
        <v>12</v>
      </c>
      <c r="F140" s="1">
        <v>43679</v>
      </c>
      <c r="G140" t="s">
        <v>13</v>
      </c>
      <c r="H140" t="s">
        <v>23</v>
      </c>
      <c r="I140" t="s">
        <v>9</v>
      </c>
    </row>
    <row r="141" spans="1:9" x14ac:dyDescent="0.25">
      <c r="A141" t="s">
        <v>57</v>
      </c>
      <c r="B141">
        <v>3</v>
      </c>
      <c r="C141" t="s">
        <v>40</v>
      </c>
      <c r="D141">
        <v>42500</v>
      </c>
      <c r="E141" t="s">
        <v>12</v>
      </c>
      <c r="F141" s="1">
        <v>43647</v>
      </c>
      <c r="G141" t="s">
        <v>13</v>
      </c>
      <c r="H141" t="s">
        <v>23</v>
      </c>
      <c r="I141" t="s">
        <v>9</v>
      </c>
    </row>
    <row r="142" spans="1:9" x14ac:dyDescent="0.25">
      <c r="A142" t="s">
        <v>58</v>
      </c>
      <c r="B142">
        <v>3</v>
      </c>
      <c r="C142" t="s">
        <v>40</v>
      </c>
      <c r="D142">
        <v>10917.07</v>
      </c>
      <c r="E142" t="s">
        <v>12</v>
      </c>
      <c r="F142" s="1">
        <v>43647</v>
      </c>
      <c r="G142" t="s">
        <v>13</v>
      </c>
      <c r="H142" t="s">
        <v>19</v>
      </c>
      <c r="I142" t="s">
        <v>9</v>
      </c>
    </row>
    <row r="143" spans="1:9" x14ac:dyDescent="0.25">
      <c r="A143" t="s">
        <v>59</v>
      </c>
      <c r="B143">
        <v>3</v>
      </c>
      <c r="C143" t="s">
        <v>40</v>
      </c>
      <c r="D143">
        <v>60713.1</v>
      </c>
      <c r="E143" t="s">
        <v>12</v>
      </c>
      <c r="F143" s="1">
        <v>43647</v>
      </c>
      <c r="G143" t="s">
        <v>13</v>
      </c>
      <c r="H143" t="s">
        <v>19</v>
      </c>
      <c r="I143" t="s">
        <v>9</v>
      </c>
    </row>
    <row r="144" spans="1:9" x14ac:dyDescent="0.25">
      <c r="A144" t="s">
        <v>60</v>
      </c>
      <c r="B144">
        <v>3</v>
      </c>
      <c r="C144" t="s">
        <v>40</v>
      </c>
      <c r="D144">
        <v>12349.97</v>
      </c>
      <c r="E144" t="s">
        <v>12</v>
      </c>
      <c r="F144" s="1">
        <v>43647</v>
      </c>
      <c r="G144" t="s">
        <v>13</v>
      </c>
      <c r="H144" t="s">
        <v>19</v>
      </c>
      <c r="I144" t="s">
        <v>9</v>
      </c>
    </row>
    <row r="145" spans="1:9" x14ac:dyDescent="0.25">
      <c r="A145" t="s">
        <v>61</v>
      </c>
      <c r="B145">
        <v>3</v>
      </c>
      <c r="C145" t="s">
        <v>40</v>
      </c>
      <c r="D145">
        <v>3375</v>
      </c>
      <c r="E145" t="s">
        <v>12</v>
      </c>
      <c r="F145" s="1">
        <v>43647</v>
      </c>
      <c r="G145" t="s">
        <v>13</v>
      </c>
      <c r="H145" t="s">
        <v>22</v>
      </c>
      <c r="I145" t="s">
        <v>9</v>
      </c>
    </row>
    <row r="146" spans="1:9" x14ac:dyDescent="0.25">
      <c r="A146" t="s">
        <v>62</v>
      </c>
      <c r="B146">
        <v>3</v>
      </c>
      <c r="C146" t="s">
        <v>40</v>
      </c>
      <c r="D146">
        <v>875</v>
      </c>
      <c r="E146" t="s">
        <v>12</v>
      </c>
      <c r="F146" s="1">
        <v>43647</v>
      </c>
      <c r="G146" t="s">
        <v>13</v>
      </c>
      <c r="H146" t="s">
        <v>22</v>
      </c>
      <c r="I146" t="s">
        <v>9</v>
      </c>
    </row>
    <row r="147" spans="1:9" x14ac:dyDescent="0.25">
      <c r="A147" t="s">
        <v>63</v>
      </c>
      <c r="B147">
        <v>3</v>
      </c>
      <c r="C147" t="s">
        <v>40</v>
      </c>
      <c r="D147">
        <v>1556.25</v>
      </c>
      <c r="E147" t="s">
        <v>12</v>
      </c>
      <c r="F147" s="1">
        <v>43647</v>
      </c>
      <c r="G147" t="s">
        <v>13</v>
      </c>
      <c r="H147" t="s">
        <v>22</v>
      </c>
      <c r="I147" t="s">
        <v>9</v>
      </c>
    </row>
    <row r="148" spans="1:9" x14ac:dyDescent="0.25">
      <c r="A148" t="s">
        <v>64</v>
      </c>
      <c r="B148">
        <v>3</v>
      </c>
      <c r="C148" t="s">
        <v>40</v>
      </c>
      <c r="D148">
        <v>186534.13</v>
      </c>
      <c r="E148" t="s">
        <v>12</v>
      </c>
      <c r="F148" s="1">
        <v>43373</v>
      </c>
      <c r="G148" t="s">
        <v>13</v>
      </c>
      <c r="H148" t="s">
        <v>23</v>
      </c>
      <c r="I148" t="s">
        <v>18</v>
      </c>
    </row>
    <row r="149" spans="1:9" x14ac:dyDescent="0.25">
      <c r="A149" t="s">
        <v>65</v>
      </c>
      <c r="B149">
        <v>3</v>
      </c>
      <c r="C149" t="s">
        <v>40</v>
      </c>
      <c r="D149">
        <v>202350</v>
      </c>
      <c r="E149" t="s">
        <v>12</v>
      </c>
      <c r="F149" s="1">
        <v>43738</v>
      </c>
      <c r="G149" t="s">
        <v>13</v>
      </c>
      <c r="H149" t="s">
        <v>23</v>
      </c>
      <c r="I149" t="s">
        <v>9</v>
      </c>
    </row>
    <row r="150" spans="1:9" x14ac:dyDescent="0.25">
      <c r="A150" t="s">
        <v>67</v>
      </c>
      <c r="B150">
        <v>3</v>
      </c>
      <c r="C150" t="s">
        <v>40</v>
      </c>
      <c r="D150">
        <v>750.63</v>
      </c>
      <c r="E150" t="s">
        <v>41</v>
      </c>
      <c r="F150" s="1">
        <v>43175</v>
      </c>
      <c r="G150" t="s">
        <v>13</v>
      </c>
      <c r="H150" t="s">
        <v>22</v>
      </c>
      <c r="I150" t="s">
        <v>18</v>
      </c>
    </row>
    <row r="151" spans="1:9" x14ac:dyDescent="0.25">
      <c r="A151" t="s">
        <v>68</v>
      </c>
      <c r="B151">
        <v>3</v>
      </c>
      <c r="C151" t="s">
        <v>40</v>
      </c>
      <c r="D151">
        <v>63.75</v>
      </c>
      <c r="E151" t="s">
        <v>12</v>
      </c>
      <c r="F151" s="1">
        <v>43540</v>
      </c>
      <c r="G151" t="s">
        <v>13</v>
      </c>
      <c r="H151" t="s">
        <v>22</v>
      </c>
      <c r="I151" t="s">
        <v>18</v>
      </c>
    </row>
    <row r="152" spans="1:9" x14ac:dyDescent="0.25">
      <c r="A152" t="s">
        <v>69</v>
      </c>
      <c r="B152">
        <v>3</v>
      </c>
      <c r="C152" t="s">
        <v>40</v>
      </c>
      <c r="D152">
        <v>1556.5</v>
      </c>
      <c r="E152" t="s">
        <v>12</v>
      </c>
      <c r="F152" s="1">
        <v>43571</v>
      </c>
      <c r="G152" t="s">
        <v>13</v>
      </c>
      <c r="H152" t="s">
        <v>22</v>
      </c>
      <c r="I152" t="s">
        <v>9</v>
      </c>
    </row>
    <row r="153" spans="1:9" x14ac:dyDescent="0.25">
      <c r="A153" t="s">
        <v>70</v>
      </c>
      <c r="B153">
        <v>3</v>
      </c>
      <c r="C153" t="s">
        <v>40</v>
      </c>
      <c r="D153">
        <v>46087.63</v>
      </c>
      <c r="E153" t="s">
        <v>12</v>
      </c>
      <c r="F153" s="1">
        <v>43192</v>
      </c>
      <c r="G153" t="s">
        <v>13</v>
      </c>
      <c r="H153" t="s">
        <v>19</v>
      </c>
      <c r="I153" t="s">
        <v>18</v>
      </c>
    </row>
    <row r="154" spans="1:9" x14ac:dyDescent="0.25">
      <c r="A154" t="s">
        <v>71</v>
      </c>
      <c r="B154">
        <v>3</v>
      </c>
      <c r="C154" t="s">
        <v>40</v>
      </c>
      <c r="D154">
        <v>4362.38</v>
      </c>
      <c r="E154" t="s">
        <v>12</v>
      </c>
      <c r="F154" s="1">
        <v>43557</v>
      </c>
      <c r="G154" t="s">
        <v>13</v>
      </c>
      <c r="H154" t="s">
        <v>22</v>
      </c>
      <c r="I154" t="s">
        <v>18</v>
      </c>
    </row>
    <row r="155" spans="1:9" x14ac:dyDescent="0.25">
      <c r="A155" t="s">
        <v>72</v>
      </c>
      <c r="B155">
        <v>3</v>
      </c>
      <c r="C155" t="s">
        <v>40</v>
      </c>
      <c r="D155">
        <v>65370</v>
      </c>
      <c r="E155" t="s">
        <v>12</v>
      </c>
      <c r="F155" s="1">
        <v>43572</v>
      </c>
      <c r="G155" t="s">
        <v>13</v>
      </c>
      <c r="H155" t="s">
        <v>22</v>
      </c>
      <c r="I155" t="s">
        <v>9</v>
      </c>
    </row>
    <row r="156" spans="1:9" x14ac:dyDescent="0.25">
      <c r="A156" t="s">
        <v>73</v>
      </c>
      <c r="B156">
        <v>3</v>
      </c>
      <c r="C156" t="s">
        <v>40</v>
      </c>
      <c r="D156">
        <v>44259.67</v>
      </c>
      <c r="E156" t="s">
        <v>41</v>
      </c>
      <c r="F156" s="1">
        <v>43738</v>
      </c>
      <c r="G156" t="s">
        <v>13</v>
      </c>
      <c r="H156" t="s">
        <v>10</v>
      </c>
      <c r="I156" t="s">
        <v>9</v>
      </c>
    </row>
    <row r="157" spans="1:9" x14ac:dyDescent="0.25">
      <c r="A157" t="s">
        <v>74</v>
      </c>
      <c r="B157">
        <v>3</v>
      </c>
      <c r="C157" t="s">
        <v>40</v>
      </c>
      <c r="D157">
        <v>35112</v>
      </c>
      <c r="E157" t="s">
        <v>12</v>
      </c>
      <c r="F157" s="1">
        <v>43765</v>
      </c>
      <c r="G157" t="s">
        <v>13</v>
      </c>
      <c r="H157" t="s">
        <v>10</v>
      </c>
      <c r="I157" t="s">
        <v>9</v>
      </c>
    </row>
    <row r="158" spans="1:9" x14ac:dyDescent="0.25">
      <c r="A158" t="s">
        <v>75</v>
      </c>
      <c r="B158">
        <v>3</v>
      </c>
      <c r="C158" t="s">
        <v>40</v>
      </c>
      <c r="D158">
        <v>15048</v>
      </c>
      <c r="E158" t="s">
        <v>12</v>
      </c>
      <c r="F158" s="1">
        <v>43765</v>
      </c>
      <c r="G158" t="s">
        <v>13</v>
      </c>
      <c r="H158" t="s">
        <v>10</v>
      </c>
      <c r="I158" t="s">
        <v>9</v>
      </c>
    </row>
    <row r="159" spans="1:9" x14ac:dyDescent="0.25">
      <c r="A159" t="s">
        <v>76</v>
      </c>
      <c r="B159">
        <v>12</v>
      </c>
      <c r="C159" t="s">
        <v>52</v>
      </c>
      <c r="D159">
        <v>1072.3399999999999</v>
      </c>
      <c r="E159" t="s">
        <v>12</v>
      </c>
      <c r="F159" s="1">
        <v>43123</v>
      </c>
      <c r="G159" t="s">
        <v>13</v>
      </c>
      <c r="H159" t="s">
        <v>124</v>
      </c>
      <c r="I159" t="s">
        <v>18</v>
      </c>
    </row>
    <row r="160" spans="1:9" x14ac:dyDescent="0.25">
      <c r="A160" t="s">
        <v>77</v>
      </c>
      <c r="B160">
        <v>3</v>
      </c>
      <c r="C160" t="s">
        <v>40</v>
      </c>
      <c r="D160">
        <v>1111.77</v>
      </c>
      <c r="E160" t="s">
        <v>12</v>
      </c>
      <c r="F160" s="1">
        <v>43488</v>
      </c>
      <c r="G160" t="s">
        <v>13</v>
      </c>
      <c r="H160" t="s">
        <v>124</v>
      </c>
      <c r="I160" t="s">
        <v>9</v>
      </c>
    </row>
    <row r="161" spans="1:9" x14ac:dyDescent="0.25">
      <c r="A161" t="s">
        <v>78</v>
      </c>
      <c r="B161">
        <v>3</v>
      </c>
      <c r="C161" t="s">
        <v>40</v>
      </c>
      <c r="D161">
        <v>27057.200000000001</v>
      </c>
      <c r="E161" t="s">
        <v>41</v>
      </c>
      <c r="F161" s="1">
        <v>43312</v>
      </c>
      <c r="G161" t="s">
        <v>13</v>
      </c>
      <c r="H161" t="s">
        <v>124</v>
      </c>
      <c r="I161" t="s">
        <v>18</v>
      </c>
    </row>
    <row r="162" spans="1:9" x14ac:dyDescent="0.25">
      <c r="A162" t="s">
        <v>79</v>
      </c>
      <c r="B162">
        <v>3</v>
      </c>
      <c r="C162" t="s">
        <v>40</v>
      </c>
      <c r="D162">
        <v>87500</v>
      </c>
      <c r="E162" t="s">
        <v>41</v>
      </c>
      <c r="F162" s="1">
        <v>43677</v>
      </c>
      <c r="G162" t="s">
        <v>13</v>
      </c>
      <c r="H162" t="s">
        <v>124</v>
      </c>
      <c r="I162" t="s">
        <v>9</v>
      </c>
    </row>
    <row r="163" spans="1:9" x14ac:dyDescent="0.25">
      <c r="A163" t="s">
        <v>80</v>
      </c>
      <c r="B163">
        <v>10</v>
      </c>
      <c r="C163" t="s">
        <v>26</v>
      </c>
      <c r="D163">
        <v>7647.1</v>
      </c>
      <c r="E163" t="s">
        <v>12</v>
      </c>
      <c r="F163" s="1">
        <v>43431</v>
      </c>
      <c r="G163" t="s">
        <v>13</v>
      </c>
      <c r="H163" t="s">
        <v>25</v>
      </c>
      <c r="I163" t="s">
        <v>18</v>
      </c>
    </row>
    <row r="164" spans="1:9" x14ac:dyDescent="0.25">
      <c r="A164" t="s">
        <v>81</v>
      </c>
      <c r="B164">
        <v>10</v>
      </c>
      <c r="C164" t="s">
        <v>26</v>
      </c>
      <c r="D164">
        <v>12491.85</v>
      </c>
      <c r="E164" t="s">
        <v>12</v>
      </c>
      <c r="F164" s="1">
        <v>43796</v>
      </c>
      <c r="G164" t="s">
        <v>13</v>
      </c>
      <c r="H164" t="s">
        <v>25</v>
      </c>
      <c r="I164" t="s">
        <v>9</v>
      </c>
    </row>
    <row r="165" spans="1:9" x14ac:dyDescent="0.25">
      <c r="A165" t="s">
        <v>82</v>
      </c>
      <c r="B165">
        <v>10</v>
      </c>
      <c r="C165" t="s">
        <v>26</v>
      </c>
      <c r="D165">
        <v>30620.9</v>
      </c>
      <c r="E165" t="s">
        <v>12</v>
      </c>
      <c r="F165" s="1">
        <v>43431</v>
      </c>
      <c r="G165" t="s">
        <v>13</v>
      </c>
      <c r="H165" t="s">
        <v>25</v>
      </c>
      <c r="I165" t="s">
        <v>18</v>
      </c>
    </row>
    <row r="166" spans="1:9" x14ac:dyDescent="0.25">
      <c r="A166" t="s">
        <v>84</v>
      </c>
      <c r="B166">
        <v>10</v>
      </c>
      <c r="C166" t="s">
        <v>26</v>
      </c>
      <c r="D166">
        <v>61342.1</v>
      </c>
      <c r="E166" t="s">
        <v>12</v>
      </c>
      <c r="F166" s="1">
        <v>43796</v>
      </c>
      <c r="G166" t="s">
        <v>13</v>
      </c>
      <c r="H166" t="s">
        <v>25</v>
      </c>
      <c r="I166" t="s">
        <v>9</v>
      </c>
    </row>
    <row r="167" spans="1:9" x14ac:dyDescent="0.25">
      <c r="A167" t="s">
        <v>85</v>
      </c>
      <c r="B167">
        <v>3</v>
      </c>
      <c r="C167" t="s">
        <v>40</v>
      </c>
      <c r="D167">
        <v>3125</v>
      </c>
      <c r="E167" t="s">
        <v>12</v>
      </c>
      <c r="F167" s="1">
        <v>43203</v>
      </c>
      <c r="G167" t="s">
        <v>13</v>
      </c>
      <c r="H167" t="s">
        <v>22</v>
      </c>
      <c r="I167" t="s">
        <v>9</v>
      </c>
    </row>
    <row r="168" spans="1:9" x14ac:dyDescent="0.25">
      <c r="A168" t="s">
        <v>87</v>
      </c>
      <c r="B168">
        <v>3</v>
      </c>
      <c r="C168" t="s">
        <v>40</v>
      </c>
      <c r="D168">
        <v>62714.03</v>
      </c>
      <c r="E168" t="s">
        <v>12</v>
      </c>
      <c r="F168" s="1">
        <v>43035</v>
      </c>
      <c r="G168" t="s">
        <v>13</v>
      </c>
      <c r="H168" t="s">
        <v>10</v>
      </c>
      <c r="I168" t="s">
        <v>9</v>
      </c>
    </row>
    <row r="169" spans="1:9" x14ac:dyDescent="0.25">
      <c r="A169" t="s">
        <v>88</v>
      </c>
      <c r="B169">
        <v>3</v>
      </c>
      <c r="C169" t="s">
        <v>40</v>
      </c>
      <c r="D169">
        <v>85800</v>
      </c>
      <c r="E169" t="s">
        <v>12</v>
      </c>
      <c r="F169" s="1">
        <v>43400</v>
      </c>
      <c r="G169" t="s">
        <v>13</v>
      </c>
      <c r="H169" t="s">
        <v>10</v>
      </c>
      <c r="I169" t="s">
        <v>18</v>
      </c>
    </row>
    <row r="170" spans="1:9" x14ac:dyDescent="0.25">
      <c r="A170" t="s">
        <v>89</v>
      </c>
      <c r="B170">
        <v>3</v>
      </c>
      <c r="C170" t="s">
        <v>40</v>
      </c>
      <c r="D170">
        <v>21450</v>
      </c>
      <c r="E170" t="s">
        <v>12</v>
      </c>
      <c r="F170" s="1">
        <v>43400</v>
      </c>
      <c r="G170" t="s">
        <v>13</v>
      </c>
      <c r="H170" t="s">
        <v>10</v>
      </c>
      <c r="I170" t="s">
        <v>18</v>
      </c>
    </row>
    <row r="171" spans="1:9" x14ac:dyDescent="0.25">
      <c r="A171" t="s">
        <v>90</v>
      </c>
      <c r="B171">
        <v>3</v>
      </c>
      <c r="C171" t="s">
        <v>40</v>
      </c>
      <c r="D171">
        <v>71765.36</v>
      </c>
      <c r="E171" t="s">
        <v>12</v>
      </c>
      <c r="F171" s="1">
        <v>43764</v>
      </c>
      <c r="G171" t="s">
        <v>29</v>
      </c>
      <c r="H171" t="s">
        <v>10</v>
      </c>
      <c r="I171" t="s">
        <v>18</v>
      </c>
    </row>
    <row r="172" spans="1:9" x14ac:dyDescent="0.25">
      <c r="A172" t="s">
        <v>91</v>
      </c>
      <c r="B172">
        <v>3</v>
      </c>
      <c r="C172" t="s">
        <v>40</v>
      </c>
      <c r="D172">
        <v>17941.34</v>
      </c>
      <c r="E172" t="s">
        <v>12</v>
      </c>
      <c r="F172" s="1">
        <v>43764</v>
      </c>
      <c r="G172" t="s">
        <v>29</v>
      </c>
      <c r="H172" t="s">
        <v>10</v>
      </c>
      <c r="I172" t="s">
        <v>18</v>
      </c>
    </row>
    <row r="173" spans="1:9" x14ac:dyDescent="0.25">
      <c r="A173" t="s">
        <v>92</v>
      </c>
      <c r="B173">
        <v>6</v>
      </c>
      <c r="C173" t="s">
        <v>66</v>
      </c>
      <c r="D173">
        <v>44999.85</v>
      </c>
      <c r="E173" t="s">
        <v>16</v>
      </c>
      <c r="F173" s="1">
        <v>43882</v>
      </c>
      <c r="G173" t="s">
        <v>13</v>
      </c>
      <c r="H173" t="s">
        <v>25</v>
      </c>
      <c r="I173" t="s">
        <v>9</v>
      </c>
    </row>
    <row r="174" spans="1:9" x14ac:dyDescent="0.25">
      <c r="A174" t="s">
        <v>93</v>
      </c>
      <c r="B174">
        <v>13</v>
      </c>
      <c r="C174" t="s">
        <v>132</v>
      </c>
      <c r="D174">
        <v>47500</v>
      </c>
      <c r="E174" t="s">
        <v>41</v>
      </c>
      <c r="F174" s="1">
        <v>43738</v>
      </c>
      <c r="G174" t="s">
        <v>13</v>
      </c>
      <c r="H174" t="s">
        <v>23</v>
      </c>
      <c r="I174" t="s">
        <v>9</v>
      </c>
    </row>
    <row r="175" spans="1:9" x14ac:dyDescent="0.25">
      <c r="A175" t="s">
        <v>94</v>
      </c>
      <c r="B175">
        <v>13</v>
      </c>
      <c r="C175" t="s">
        <v>132</v>
      </c>
      <c r="D175">
        <v>6183.87</v>
      </c>
      <c r="E175" t="s">
        <v>41</v>
      </c>
      <c r="F175" s="1">
        <v>43502</v>
      </c>
      <c r="G175" t="s">
        <v>13</v>
      </c>
      <c r="H175" t="s">
        <v>22</v>
      </c>
      <c r="I175" t="s">
        <v>18</v>
      </c>
    </row>
    <row r="176" spans="1:9" x14ac:dyDescent="0.25">
      <c r="A176" t="s">
        <v>95</v>
      </c>
      <c r="B176">
        <v>13</v>
      </c>
      <c r="C176" t="s">
        <v>132</v>
      </c>
      <c r="D176">
        <v>6183.87</v>
      </c>
      <c r="E176" t="s">
        <v>41</v>
      </c>
      <c r="F176" s="1">
        <v>43684</v>
      </c>
      <c r="G176" t="s">
        <v>13</v>
      </c>
      <c r="H176" t="s">
        <v>22</v>
      </c>
      <c r="I176" t="s">
        <v>9</v>
      </c>
    </row>
    <row r="177" spans="1:9" x14ac:dyDescent="0.25">
      <c r="A177" t="s">
        <v>96</v>
      </c>
      <c r="B177">
        <v>2</v>
      </c>
      <c r="C177" t="s">
        <v>15</v>
      </c>
      <c r="D177">
        <v>13200</v>
      </c>
      <c r="E177" t="s">
        <v>16</v>
      </c>
      <c r="F177" s="1">
        <v>43777</v>
      </c>
      <c r="G177" t="s">
        <v>13</v>
      </c>
      <c r="H177" t="s">
        <v>23</v>
      </c>
      <c r="I177" t="s">
        <v>9</v>
      </c>
    </row>
    <row r="178" spans="1:9" x14ac:dyDescent="0.25">
      <c r="A178" t="s">
        <v>97</v>
      </c>
      <c r="B178">
        <v>2</v>
      </c>
      <c r="C178" t="s">
        <v>15</v>
      </c>
      <c r="D178">
        <v>16258</v>
      </c>
      <c r="E178" t="s">
        <v>16</v>
      </c>
      <c r="F178" s="1">
        <v>43518</v>
      </c>
      <c r="G178" t="s">
        <v>13</v>
      </c>
      <c r="H178" t="s">
        <v>19</v>
      </c>
      <c r="I178" t="s">
        <v>9</v>
      </c>
    </row>
    <row r="179" spans="1:9" x14ac:dyDescent="0.25">
      <c r="A179" t="s">
        <v>98</v>
      </c>
      <c r="B179">
        <v>2</v>
      </c>
      <c r="C179" t="s">
        <v>15</v>
      </c>
      <c r="D179">
        <v>8227.7900000000009</v>
      </c>
      <c r="E179" t="s">
        <v>16</v>
      </c>
      <c r="F179" s="1">
        <v>43524</v>
      </c>
      <c r="G179" t="s">
        <v>13</v>
      </c>
      <c r="H179" t="s">
        <v>19</v>
      </c>
      <c r="I179" t="s">
        <v>9</v>
      </c>
    </row>
    <row r="180" spans="1:9" x14ac:dyDescent="0.25">
      <c r="A180" t="s">
        <v>99</v>
      </c>
      <c r="B180">
        <v>2</v>
      </c>
      <c r="C180" t="s">
        <v>15</v>
      </c>
      <c r="D180">
        <v>2925.72</v>
      </c>
      <c r="E180" t="s">
        <v>16</v>
      </c>
      <c r="F180" s="1">
        <v>43628</v>
      </c>
      <c r="G180" t="s">
        <v>29</v>
      </c>
      <c r="H180" t="s">
        <v>19</v>
      </c>
      <c r="I180" t="s">
        <v>9</v>
      </c>
    </row>
    <row r="181" spans="1:9" x14ac:dyDescent="0.25">
      <c r="A181" t="s">
        <v>100</v>
      </c>
      <c r="B181">
        <v>2</v>
      </c>
      <c r="C181" t="s">
        <v>15</v>
      </c>
      <c r="D181">
        <v>2925.72</v>
      </c>
      <c r="E181" t="s">
        <v>16</v>
      </c>
      <c r="F181" s="1">
        <v>43628</v>
      </c>
      <c r="G181" t="s">
        <v>29</v>
      </c>
      <c r="H181" t="s">
        <v>19</v>
      </c>
      <c r="I181" t="s">
        <v>9</v>
      </c>
    </row>
    <row r="182" spans="1:9" x14ac:dyDescent="0.25">
      <c r="A182" t="s">
        <v>101</v>
      </c>
      <c r="B182">
        <v>2</v>
      </c>
      <c r="C182" t="s">
        <v>15</v>
      </c>
      <c r="D182">
        <v>5240.78</v>
      </c>
      <c r="E182" t="s">
        <v>16</v>
      </c>
      <c r="F182" s="1">
        <v>43658</v>
      </c>
      <c r="G182" t="s">
        <v>29</v>
      </c>
      <c r="H182" t="s">
        <v>19</v>
      </c>
      <c r="I182" t="s">
        <v>9</v>
      </c>
    </row>
    <row r="183" spans="1:9" x14ac:dyDescent="0.25">
      <c r="A183" t="s">
        <v>102</v>
      </c>
      <c r="B183">
        <v>2</v>
      </c>
      <c r="C183" t="s">
        <v>15</v>
      </c>
      <c r="D183">
        <v>17232.75</v>
      </c>
      <c r="E183" t="s">
        <v>16</v>
      </c>
      <c r="F183" s="1">
        <v>43777</v>
      </c>
      <c r="G183" t="s">
        <v>13</v>
      </c>
      <c r="H183" t="s">
        <v>19</v>
      </c>
      <c r="I183" t="s">
        <v>9</v>
      </c>
    </row>
    <row r="184" spans="1:9" x14ac:dyDescent="0.25">
      <c r="A184" t="s">
        <v>103</v>
      </c>
      <c r="B184">
        <v>2</v>
      </c>
      <c r="C184" t="s">
        <v>15</v>
      </c>
      <c r="D184">
        <v>6250</v>
      </c>
      <c r="E184" t="s">
        <v>16</v>
      </c>
      <c r="F184" s="1">
        <v>43777</v>
      </c>
      <c r="G184" t="s">
        <v>13</v>
      </c>
      <c r="H184" t="s">
        <v>23</v>
      </c>
      <c r="I184" t="s">
        <v>9</v>
      </c>
    </row>
    <row r="185" spans="1:9" x14ac:dyDescent="0.25">
      <c r="A185" t="s">
        <v>104</v>
      </c>
      <c r="B185">
        <v>2</v>
      </c>
      <c r="C185" t="s">
        <v>15</v>
      </c>
      <c r="D185">
        <v>72138.929999999993</v>
      </c>
      <c r="E185" t="s">
        <v>16</v>
      </c>
      <c r="F185" s="1">
        <v>43716</v>
      </c>
      <c r="G185" t="s">
        <v>13</v>
      </c>
      <c r="H185" t="s">
        <v>19</v>
      </c>
      <c r="I185" t="s">
        <v>9</v>
      </c>
    </row>
    <row r="186" spans="1:9" x14ac:dyDescent="0.25">
      <c r="A186" t="s">
        <v>105</v>
      </c>
      <c r="B186">
        <v>2</v>
      </c>
      <c r="C186" t="s">
        <v>15</v>
      </c>
      <c r="D186">
        <v>43032.54</v>
      </c>
      <c r="E186" t="s">
        <v>16</v>
      </c>
      <c r="F186" s="1">
        <v>43716</v>
      </c>
      <c r="G186" t="s">
        <v>13</v>
      </c>
      <c r="H186" t="s">
        <v>19</v>
      </c>
      <c r="I186" t="s">
        <v>9</v>
      </c>
    </row>
    <row r="187" spans="1:9" x14ac:dyDescent="0.25">
      <c r="A187" t="s">
        <v>106</v>
      </c>
      <c r="B187">
        <v>2</v>
      </c>
      <c r="C187" t="s">
        <v>15</v>
      </c>
      <c r="D187">
        <v>11550</v>
      </c>
      <c r="E187" t="s">
        <v>16</v>
      </c>
      <c r="F187" s="1">
        <v>43716</v>
      </c>
      <c r="G187" t="s">
        <v>13</v>
      </c>
      <c r="H187" t="s">
        <v>22</v>
      </c>
      <c r="I187" t="s">
        <v>9</v>
      </c>
    </row>
    <row r="188" spans="1:9" x14ac:dyDescent="0.25">
      <c r="A188" t="s">
        <v>107</v>
      </c>
      <c r="B188">
        <v>2</v>
      </c>
      <c r="C188" t="s">
        <v>15</v>
      </c>
      <c r="D188">
        <v>7700</v>
      </c>
      <c r="E188" t="s">
        <v>16</v>
      </c>
      <c r="F188" s="1">
        <v>43716</v>
      </c>
      <c r="G188" t="s">
        <v>13</v>
      </c>
      <c r="H188" t="s">
        <v>22</v>
      </c>
      <c r="I188" t="s">
        <v>9</v>
      </c>
    </row>
    <row r="189" spans="1:9" x14ac:dyDescent="0.25">
      <c r="A189" t="s">
        <v>108</v>
      </c>
      <c r="B189">
        <v>2</v>
      </c>
      <c r="C189" t="s">
        <v>15</v>
      </c>
      <c r="D189">
        <v>14461.25</v>
      </c>
      <c r="E189" t="s">
        <v>16</v>
      </c>
      <c r="F189" s="1">
        <v>43716</v>
      </c>
      <c r="G189" t="s">
        <v>13</v>
      </c>
      <c r="H189" t="s">
        <v>22</v>
      </c>
      <c r="I189" t="s">
        <v>9</v>
      </c>
    </row>
    <row r="190" spans="1:9" x14ac:dyDescent="0.25">
      <c r="A190" t="s">
        <v>109</v>
      </c>
      <c r="B190">
        <v>2</v>
      </c>
      <c r="C190" t="s">
        <v>15</v>
      </c>
      <c r="D190">
        <v>13153.63</v>
      </c>
      <c r="E190" t="s">
        <v>16</v>
      </c>
      <c r="F190" s="1">
        <v>43748</v>
      </c>
      <c r="G190" t="s">
        <v>29</v>
      </c>
      <c r="H190" t="s">
        <v>22</v>
      </c>
      <c r="I190" t="s">
        <v>9</v>
      </c>
    </row>
    <row r="191" spans="1:9" x14ac:dyDescent="0.25">
      <c r="A191" t="s">
        <v>110</v>
      </c>
      <c r="B191">
        <v>13</v>
      </c>
      <c r="C191" t="s">
        <v>132</v>
      </c>
      <c r="D191">
        <v>0</v>
      </c>
      <c r="E191" t="s">
        <v>16</v>
      </c>
      <c r="F191" s="1">
        <v>43194</v>
      </c>
      <c r="G191" t="s">
        <v>13</v>
      </c>
      <c r="H191" t="s">
        <v>124</v>
      </c>
      <c r="I191" t="s">
        <v>18</v>
      </c>
    </row>
    <row r="192" spans="1:9" x14ac:dyDescent="0.25">
      <c r="A192" t="s">
        <v>111</v>
      </c>
      <c r="B192">
        <v>13</v>
      </c>
      <c r="C192" t="s">
        <v>132</v>
      </c>
      <c r="D192">
        <v>15625</v>
      </c>
      <c r="E192" t="s">
        <v>41</v>
      </c>
      <c r="F192" s="1">
        <v>43273</v>
      </c>
      <c r="G192" t="s">
        <v>13</v>
      </c>
      <c r="H192" t="s">
        <v>124</v>
      </c>
      <c r="I192" t="s">
        <v>18</v>
      </c>
    </row>
    <row r="193" spans="1:9" x14ac:dyDescent="0.25">
      <c r="A193" t="s">
        <v>112</v>
      </c>
      <c r="B193">
        <v>13</v>
      </c>
      <c r="C193" t="s">
        <v>132</v>
      </c>
      <c r="D193">
        <v>134736.13</v>
      </c>
      <c r="E193" t="s">
        <v>41</v>
      </c>
      <c r="F193" s="1">
        <v>43580</v>
      </c>
      <c r="G193" t="s">
        <v>13</v>
      </c>
      <c r="H193" t="s">
        <v>124</v>
      </c>
      <c r="I193" t="s">
        <v>9</v>
      </c>
    </row>
    <row r="194" spans="1:9" x14ac:dyDescent="0.25">
      <c r="A194" t="s">
        <v>113</v>
      </c>
      <c r="B194">
        <v>13</v>
      </c>
      <c r="C194" t="s">
        <v>132</v>
      </c>
      <c r="D194">
        <v>32584.880000000001</v>
      </c>
      <c r="E194" t="s">
        <v>41</v>
      </c>
      <c r="F194" s="1">
        <v>43719</v>
      </c>
      <c r="G194" t="s">
        <v>13</v>
      </c>
      <c r="H194" t="s">
        <v>124</v>
      </c>
      <c r="I194" t="s">
        <v>9</v>
      </c>
    </row>
    <row r="195" spans="1:9" x14ac:dyDescent="0.25">
      <c r="A195" t="s">
        <v>114</v>
      </c>
      <c r="B195">
        <v>13</v>
      </c>
      <c r="C195" t="s">
        <v>132</v>
      </c>
      <c r="D195">
        <v>8044.5</v>
      </c>
      <c r="E195" t="s">
        <v>41</v>
      </c>
      <c r="F195" s="1">
        <v>43730</v>
      </c>
      <c r="G195" t="s">
        <v>13</v>
      </c>
      <c r="H195" t="s">
        <v>124</v>
      </c>
      <c r="I195" t="s">
        <v>9</v>
      </c>
    </row>
    <row r="196" spans="1:9" x14ac:dyDescent="0.25">
      <c r="A196" t="s">
        <v>115</v>
      </c>
      <c r="B196">
        <v>1</v>
      </c>
      <c r="C196" t="s">
        <v>11</v>
      </c>
      <c r="D196">
        <v>2141.5500000000002</v>
      </c>
      <c r="E196" t="s">
        <v>12</v>
      </c>
      <c r="F196" s="1">
        <v>43523</v>
      </c>
      <c r="G196" t="s">
        <v>13</v>
      </c>
      <c r="H196" t="s">
        <v>19</v>
      </c>
      <c r="I196" t="s">
        <v>18</v>
      </c>
    </row>
    <row r="197" spans="1:9" x14ac:dyDescent="0.25">
      <c r="A197" t="s">
        <v>116</v>
      </c>
      <c r="B197">
        <v>1</v>
      </c>
      <c r="C197" t="s">
        <v>11</v>
      </c>
      <c r="D197">
        <v>2486.0700000000002</v>
      </c>
      <c r="E197" t="s">
        <v>12</v>
      </c>
      <c r="F197" s="1">
        <v>43158</v>
      </c>
      <c r="G197" t="s">
        <v>13</v>
      </c>
      <c r="H197" t="s">
        <v>19</v>
      </c>
      <c r="I197" t="s">
        <v>9</v>
      </c>
    </row>
    <row r="198" spans="1:9" x14ac:dyDescent="0.25">
      <c r="A198" t="s">
        <v>117</v>
      </c>
      <c r="B198">
        <v>1</v>
      </c>
      <c r="C198" t="s">
        <v>11</v>
      </c>
      <c r="D198">
        <v>6653.1</v>
      </c>
      <c r="E198" t="s">
        <v>12</v>
      </c>
      <c r="F198" s="1">
        <v>43158</v>
      </c>
      <c r="G198" t="s">
        <v>13</v>
      </c>
      <c r="H198" t="s">
        <v>19</v>
      </c>
      <c r="I198" t="s">
        <v>18</v>
      </c>
    </row>
    <row r="199" spans="1:9" x14ac:dyDescent="0.25">
      <c r="A199" t="s">
        <v>118</v>
      </c>
      <c r="B199">
        <v>1</v>
      </c>
      <c r="C199" t="s">
        <v>11</v>
      </c>
      <c r="D199">
        <v>6979.74</v>
      </c>
      <c r="E199" t="s">
        <v>12</v>
      </c>
      <c r="F199" s="1">
        <v>43523</v>
      </c>
      <c r="G199" t="s">
        <v>13</v>
      </c>
      <c r="H199" t="s">
        <v>19</v>
      </c>
      <c r="I199" t="s">
        <v>9</v>
      </c>
    </row>
    <row r="200" spans="1:9" x14ac:dyDescent="0.25">
      <c r="A200" t="s">
        <v>119</v>
      </c>
      <c r="B200">
        <v>1</v>
      </c>
      <c r="C200" t="s">
        <v>11</v>
      </c>
      <c r="D200">
        <v>2283.33</v>
      </c>
      <c r="E200" t="s">
        <v>41</v>
      </c>
      <c r="F200" s="1">
        <v>43158</v>
      </c>
      <c r="G200" t="s">
        <v>13</v>
      </c>
      <c r="H200" t="s">
        <v>19</v>
      </c>
      <c r="I200" t="s">
        <v>9</v>
      </c>
    </row>
    <row r="201" spans="1:9" x14ac:dyDescent="0.25">
      <c r="A201" t="s">
        <v>120</v>
      </c>
      <c r="B201">
        <v>6</v>
      </c>
      <c r="C201" t="s">
        <v>66</v>
      </c>
      <c r="D201">
        <v>14107.5</v>
      </c>
      <c r="E201" t="s">
        <v>16</v>
      </c>
      <c r="F201" s="1">
        <v>43554</v>
      </c>
      <c r="G201" t="s">
        <v>13</v>
      </c>
      <c r="H201" t="s">
        <v>23</v>
      </c>
      <c r="I201" t="s">
        <v>9</v>
      </c>
    </row>
    <row r="202" spans="1:9" x14ac:dyDescent="0.25">
      <c r="A202" t="s">
        <v>121</v>
      </c>
      <c r="B202">
        <v>1</v>
      </c>
      <c r="C202" t="s">
        <v>11</v>
      </c>
      <c r="D202">
        <v>2535.87</v>
      </c>
      <c r="E202" t="s">
        <v>12</v>
      </c>
      <c r="F202" s="1">
        <v>43100</v>
      </c>
      <c r="G202" t="s">
        <v>13</v>
      </c>
      <c r="H202" t="s">
        <v>22</v>
      </c>
      <c r="I202" t="s">
        <v>9</v>
      </c>
    </row>
    <row r="203" spans="1:9" x14ac:dyDescent="0.25">
      <c r="A203" t="s">
        <v>122</v>
      </c>
      <c r="B203">
        <v>1</v>
      </c>
      <c r="C203" t="s">
        <v>11</v>
      </c>
      <c r="D203">
        <v>125000</v>
      </c>
      <c r="E203" t="s">
        <v>12</v>
      </c>
      <c r="F203" s="1">
        <v>43131</v>
      </c>
      <c r="G203" t="s">
        <v>13</v>
      </c>
      <c r="H203" t="s">
        <v>23</v>
      </c>
      <c r="I203" t="s">
        <v>18</v>
      </c>
    </row>
    <row r="204" spans="1:9" x14ac:dyDescent="0.25">
      <c r="A204" t="s">
        <v>123</v>
      </c>
      <c r="B204">
        <v>1</v>
      </c>
      <c r="C204" t="s">
        <v>11</v>
      </c>
      <c r="D204">
        <v>125000</v>
      </c>
      <c r="E204" t="s">
        <v>12</v>
      </c>
      <c r="F204" s="1">
        <v>43496</v>
      </c>
      <c r="G204" t="s">
        <v>13</v>
      </c>
      <c r="H204" t="s">
        <v>23</v>
      </c>
      <c r="I204" t="s">
        <v>9</v>
      </c>
    </row>
    <row r="205" spans="1:9" x14ac:dyDescent="0.25">
      <c r="A205" t="s">
        <v>125</v>
      </c>
      <c r="B205">
        <v>1</v>
      </c>
      <c r="C205" t="s">
        <v>11</v>
      </c>
      <c r="D205">
        <v>80000</v>
      </c>
      <c r="E205" t="s">
        <v>12</v>
      </c>
      <c r="F205" s="1">
        <v>43131</v>
      </c>
      <c r="G205" t="s">
        <v>13</v>
      </c>
      <c r="H205" t="s">
        <v>23</v>
      </c>
      <c r="I205" t="s">
        <v>18</v>
      </c>
    </row>
    <row r="206" spans="1:9" x14ac:dyDescent="0.25">
      <c r="A206" t="s">
        <v>126</v>
      </c>
      <c r="B206">
        <v>1</v>
      </c>
      <c r="C206" t="s">
        <v>11</v>
      </c>
      <c r="D206">
        <v>320000</v>
      </c>
      <c r="E206" t="s">
        <v>12</v>
      </c>
      <c r="F206" s="1">
        <v>43131</v>
      </c>
      <c r="G206" t="s">
        <v>13</v>
      </c>
      <c r="H206" t="s">
        <v>23</v>
      </c>
      <c r="I206" t="s">
        <v>18</v>
      </c>
    </row>
    <row r="207" spans="1:9" x14ac:dyDescent="0.25">
      <c r="A207" t="s">
        <v>127</v>
      </c>
      <c r="B207">
        <v>1</v>
      </c>
      <c r="C207" t="s">
        <v>11</v>
      </c>
      <c r="D207">
        <v>320000</v>
      </c>
      <c r="E207" t="s">
        <v>12</v>
      </c>
      <c r="F207" s="1">
        <v>43496</v>
      </c>
      <c r="G207" t="s">
        <v>13</v>
      </c>
      <c r="H207" t="s">
        <v>23</v>
      </c>
      <c r="I207" t="s">
        <v>9</v>
      </c>
    </row>
    <row r="208" spans="1:9" x14ac:dyDescent="0.25">
      <c r="A208" t="s">
        <v>128</v>
      </c>
      <c r="B208">
        <v>1</v>
      </c>
      <c r="C208" t="s">
        <v>11</v>
      </c>
      <c r="D208">
        <v>211206.7</v>
      </c>
      <c r="E208" t="s">
        <v>12</v>
      </c>
      <c r="F208" s="1">
        <v>43100</v>
      </c>
      <c r="G208" t="s">
        <v>13</v>
      </c>
      <c r="H208" t="s">
        <v>22</v>
      </c>
      <c r="I208" t="s">
        <v>18</v>
      </c>
    </row>
    <row r="209" spans="1:9" x14ac:dyDescent="0.25">
      <c r="A209" t="s">
        <v>129</v>
      </c>
      <c r="B209">
        <v>1</v>
      </c>
      <c r="C209" t="s">
        <v>11</v>
      </c>
      <c r="D209">
        <v>275569.44</v>
      </c>
      <c r="E209" t="s">
        <v>12</v>
      </c>
      <c r="F209" s="1">
        <v>43525</v>
      </c>
      <c r="G209" t="s">
        <v>13</v>
      </c>
      <c r="H209" t="s">
        <v>19</v>
      </c>
      <c r="I209" t="s">
        <v>18</v>
      </c>
    </row>
    <row r="210" spans="1:9" x14ac:dyDescent="0.25">
      <c r="A210" t="s">
        <v>130</v>
      </c>
      <c r="B210">
        <v>1</v>
      </c>
      <c r="C210" t="s">
        <v>11</v>
      </c>
      <c r="D210">
        <v>275569.44</v>
      </c>
      <c r="E210" t="s">
        <v>12</v>
      </c>
      <c r="F210" s="1">
        <v>43525</v>
      </c>
      <c r="G210" t="s">
        <v>13</v>
      </c>
      <c r="H210" t="s">
        <v>19</v>
      </c>
      <c r="I210" t="s">
        <v>9</v>
      </c>
    </row>
    <row r="211" spans="1:9" x14ac:dyDescent="0.25">
      <c r="A211" t="s">
        <v>133</v>
      </c>
      <c r="B211">
        <v>1</v>
      </c>
      <c r="C211" t="s">
        <v>11</v>
      </c>
      <c r="D211">
        <v>50332.73</v>
      </c>
      <c r="E211" t="s">
        <v>12</v>
      </c>
      <c r="F211" s="1">
        <v>43525</v>
      </c>
      <c r="G211" t="s">
        <v>13</v>
      </c>
      <c r="H211" t="s">
        <v>10</v>
      </c>
      <c r="I211" t="s">
        <v>9</v>
      </c>
    </row>
    <row r="212" spans="1:9" x14ac:dyDescent="0.25">
      <c r="A212" t="s">
        <v>133</v>
      </c>
      <c r="B212">
        <v>1</v>
      </c>
      <c r="C212" t="s">
        <v>11</v>
      </c>
      <c r="D212">
        <v>57539.3</v>
      </c>
      <c r="E212" t="s">
        <v>12</v>
      </c>
      <c r="F212" s="1">
        <v>43160</v>
      </c>
      <c r="G212" t="s">
        <v>13</v>
      </c>
      <c r="H212" t="s">
        <v>10</v>
      </c>
      <c r="I212" t="s">
        <v>18</v>
      </c>
    </row>
    <row r="213" spans="1:9" x14ac:dyDescent="0.25">
      <c r="A213" t="s">
        <v>133</v>
      </c>
      <c r="B213">
        <v>1</v>
      </c>
      <c r="C213" t="s">
        <v>11</v>
      </c>
      <c r="D213">
        <v>212357.74</v>
      </c>
      <c r="E213" t="s">
        <v>12</v>
      </c>
      <c r="F213" s="1">
        <v>43448</v>
      </c>
      <c r="G213" t="s">
        <v>13</v>
      </c>
      <c r="H213" t="s">
        <v>19</v>
      </c>
      <c r="I213" t="s">
        <v>9</v>
      </c>
    </row>
    <row r="214" spans="1:9" x14ac:dyDescent="0.25">
      <c r="A214" t="s">
        <v>133</v>
      </c>
      <c r="B214">
        <v>1</v>
      </c>
      <c r="C214" t="s">
        <v>11</v>
      </c>
      <c r="D214">
        <v>31250</v>
      </c>
      <c r="E214" t="s">
        <v>41</v>
      </c>
      <c r="F214" s="1">
        <v>43160</v>
      </c>
      <c r="G214" t="s">
        <v>13</v>
      </c>
      <c r="H214" t="s">
        <v>23</v>
      </c>
      <c r="I214" t="s">
        <v>18</v>
      </c>
    </row>
    <row r="215" spans="1:9" x14ac:dyDescent="0.25">
      <c r="A215" t="s">
        <v>133</v>
      </c>
      <c r="B215">
        <v>1</v>
      </c>
      <c r="C215" t="s">
        <v>11</v>
      </c>
      <c r="D215">
        <v>43750</v>
      </c>
      <c r="E215" t="s">
        <v>12</v>
      </c>
      <c r="F215" s="1">
        <v>43160</v>
      </c>
      <c r="G215" t="s">
        <v>13</v>
      </c>
      <c r="H215" t="s">
        <v>23</v>
      </c>
      <c r="I215" t="s">
        <v>18</v>
      </c>
    </row>
    <row r="216" spans="1:9" x14ac:dyDescent="0.25">
      <c r="A216" t="s">
        <v>133</v>
      </c>
      <c r="B216">
        <v>1</v>
      </c>
      <c r="C216" t="s">
        <v>11</v>
      </c>
      <c r="D216">
        <v>75000</v>
      </c>
      <c r="E216" t="s">
        <v>41</v>
      </c>
      <c r="F216" s="1">
        <v>43160</v>
      </c>
      <c r="G216" t="s">
        <v>13</v>
      </c>
      <c r="H216" t="s">
        <v>23</v>
      </c>
      <c r="I216" t="s">
        <v>18</v>
      </c>
    </row>
    <row r="217" spans="1:9" x14ac:dyDescent="0.25">
      <c r="A217" t="s">
        <v>133</v>
      </c>
      <c r="B217">
        <v>1</v>
      </c>
      <c r="C217" t="s">
        <v>11</v>
      </c>
      <c r="D217">
        <v>31250</v>
      </c>
      <c r="E217" t="s">
        <v>41</v>
      </c>
      <c r="F217" s="1">
        <v>43525</v>
      </c>
      <c r="G217" t="s">
        <v>13</v>
      </c>
      <c r="H217" t="s">
        <v>23</v>
      </c>
      <c r="I217" t="s">
        <v>9</v>
      </c>
    </row>
    <row r="218" spans="1:9" x14ac:dyDescent="0.25">
      <c r="A218" t="s">
        <v>133</v>
      </c>
      <c r="B218">
        <v>1</v>
      </c>
      <c r="C218" t="s">
        <v>11</v>
      </c>
      <c r="D218">
        <v>43750</v>
      </c>
      <c r="E218" t="s">
        <v>12</v>
      </c>
      <c r="F218" s="1">
        <v>43525</v>
      </c>
      <c r="G218" t="s">
        <v>13</v>
      </c>
      <c r="H218" t="s">
        <v>23</v>
      </c>
      <c r="I218" t="s">
        <v>9</v>
      </c>
    </row>
    <row r="219" spans="1:9" x14ac:dyDescent="0.25">
      <c r="A219" t="s">
        <v>133</v>
      </c>
      <c r="B219">
        <v>1</v>
      </c>
      <c r="C219" t="s">
        <v>11</v>
      </c>
      <c r="D219">
        <v>75000</v>
      </c>
      <c r="E219" t="s">
        <v>41</v>
      </c>
      <c r="F219" s="1">
        <v>43525</v>
      </c>
      <c r="G219" t="s">
        <v>13</v>
      </c>
      <c r="H219" t="s">
        <v>23</v>
      </c>
      <c r="I219" t="s">
        <v>9</v>
      </c>
    </row>
    <row r="220" spans="1:9" x14ac:dyDescent="0.25">
      <c r="A220" t="s">
        <v>133</v>
      </c>
      <c r="B220">
        <v>1</v>
      </c>
      <c r="C220" t="s">
        <v>11</v>
      </c>
      <c r="D220">
        <v>23125</v>
      </c>
      <c r="E220" t="s">
        <v>41</v>
      </c>
      <c r="F220" s="1">
        <v>43142</v>
      </c>
      <c r="G220" t="s">
        <v>13</v>
      </c>
      <c r="H220" t="s">
        <v>23</v>
      </c>
      <c r="I220" t="s">
        <v>18</v>
      </c>
    </row>
    <row r="221" spans="1:9" x14ac:dyDescent="0.25">
      <c r="A221" t="s">
        <v>133</v>
      </c>
      <c r="B221">
        <v>1</v>
      </c>
      <c r="C221" t="s">
        <v>11</v>
      </c>
      <c r="D221">
        <v>21875</v>
      </c>
      <c r="E221" t="s">
        <v>41</v>
      </c>
      <c r="F221" s="1">
        <v>43507</v>
      </c>
      <c r="G221" t="s">
        <v>13</v>
      </c>
      <c r="H221" t="s">
        <v>23</v>
      </c>
      <c r="I221" t="s">
        <v>9</v>
      </c>
    </row>
    <row r="222" spans="1:9" x14ac:dyDescent="0.25">
      <c r="A222" t="s">
        <v>133</v>
      </c>
      <c r="B222">
        <v>1</v>
      </c>
      <c r="C222" t="s">
        <v>11</v>
      </c>
      <c r="D222">
        <v>47500</v>
      </c>
      <c r="E222" t="s">
        <v>41</v>
      </c>
      <c r="F222" s="1">
        <v>43332</v>
      </c>
      <c r="G222" t="s">
        <v>13</v>
      </c>
      <c r="H222" t="s">
        <v>23</v>
      </c>
      <c r="I222" t="s">
        <v>9</v>
      </c>
    </row>
    <row r="223" spans="1:9" x14ac:dyDescent="0.25">
      <c r="A223" t="s">
        <v>133</v>
      </c>
      <c r="B223">
        <v>1</v>
      </c>
      <c r="C223" t="s">
        <v>11</v>
      </c>
      <c r="D223">
        <v>7632.55</v>
      </c>
      <c r="E223" t="s">
        <v>12</v>
      </c>
      <c r="F223" s="1">
        <v>43100</v>
      </c>
      <c r="G223" t="s">
        <v>13</v>
      </c>
      <c r="H223" t="s">
        <v>22</v>
      </c>
      <c r="I223" t="s">
        <v>9</v>
      </c>
    </row>
    <row r="224" spans="1:9" x14ac:dyDescent="0.25">
      <c r="A224" t="s">
        <v>133</v>
      </c>
      <c r="B224">
        <v>1</v>
      </c>
      <c r="C224" t="s">
        <v>11</v>
      </c>
      <c r="D224">
        <v>2563.13</v>
      </c>
      <c r="E224" t="s">
        <v>12</v>
      </c>
      <c r="F224" s="1">
        <v>43448</v>
      </c>
      <c r="G224" t="s">
        <v>13</v>
      </c>
      <c r="H224" t="s">
        <v>22</v>
      </c>
      <c r="I224" t="s">
        <v>9</v>
      </c>
    </row>
    <row r="225" spans="1:9" x14ac:dyDescent="0.25">
      <c r="A225" t="s">
        <v>133</v>
      </c>
      <c r="B225">
        <v>12</v>
      </c>
      <c r="C225" t="s">
        <v>52</v>
      </c>
      <c r="D225">
        <v>8269.74</v>
      </c>
      <c r="E225" t="s">
        <v>12</v>
      </c>
      <c r="F225" s="1">
        <v>43274</v>
      </c>
      <c r="G225" t="s">
        <v>13</v>
      </c>
      <c r="H225" t="s">
        <v>22</v>
      </c>
      <c r="I225" t="s">
        <v>18</v>
      </c>
    </row>
    <row r="226" spans="1:9" x14ac:dyDescent="0.25">
      <c r="A226" t="s">
        <v>133</v>
      </c>
      <c r="B226">
        <v>12</v>
      </c>
      <c r="C226" t="s">
        <v>52</v>
      </c>
      <c r="D226">
        <v>5891</v>
      </c>
      <c r="E226" t="s">
        <v>12</v>
      </c>
      <c r="F226" s="1">
        <v>43500</v>
      </c>
      <c r="G226" t="s">
        <v>29</v>
      </c>
      <c r="H226" t="s">
        <v>22</v>
      </c>
      <c r="I226" t="s">
        <v>18</v>
      </c>
    </row>
    <row r="227" spans="1:9" x14ac:dyDescent="0.25">
      <c r="A227" t="s">
        <v>133</v>
      </c>
      <c r="B227">
        <v>12</v>
      </c>
      <c r="C227" t="s">
        <v>52</v>
      </c>
      <c r="D227">
        <v>2720.25</v>
      </c>
      <c r="E227" t="s">
        <v>12</v>
      </c>
      <c r="F227" s="1">
        <v>43274</v>
      </c>
      <c r="G227" t="s">
        <v>13</v>
      </c>
      <c r="H227" t="s">
        <v>23</v>
      </c>
      <c r="I227" t="s">
        <v>18</v>
      </c>
    </row>
    <row r="228" spans="1:9" x14ac:dyDescent="0.25">
      <c r="A228" t="s">
        <v>133</v>
      </c>
      <c r="B228">
        <v>12</v>
      </c>
      <c r="C228" t="s">
        <v>52</v>
      </c>
      <c r="D228">
        <v>375</v>
      </c>
      <c r="E228" t="s">
        <v>12</v>
      </c>
      <c r="F228" s="1">
        <v>43274</v>
      </c>
      <c r="G228" t="s">
        <v>13</v>
      </c>
      <c r="H228" t="s">
        <v>23</v>
      </c>
      <c r="I228" t="s">
        <v>18</v>
      </c>
    </row>
    <row r="229" spans="1:9" x14ac:dyDescent="0.25">
      <c r="A229" t="s">
        <v>133</v>
      </c>
      <c r="B229">
        <v>3</v>
      </c>
      <c r="C229" t="s">
        <v>40</v>
      </c>
      <c r="D229">
        <v>15047.5</v>
      </c>
      <c r="E229" t="s">
        <v>12</v>
      </c>
      <c r="F229" s="1">
        <v>43639</v>
      </c>
      <c r="G229" t="s">
        <v>13</v>
      </c>
      <c r="H229" t="s">
        <v>22</v>
      </c>
      <c r="I229" t="s">
        <v>9</v>
      </c>
    </row>
    <row r="230" spans="1:9" x14ac:dyDescent="0.25">
      <c r="A230" t="s">
        <v>133</v>
      </c>
      <c r="B230">
        <v>3</v>
      </c>
      <c r="C230" t="s">
        <v>40</v>
      </c>
      <c r="D230">
        <v>2852.5</v>
      </c>
      <c r="E230" t="s">
        <v>12</v>
      </c>
      <c r="F230" s="1">
        <v>43639</v>
      </c>
      <c r="G230" t="s">
        <v>13</v>
      </c>
      <c r="H230" t="s">
        <v>23</v>
      </c>
      <c r="I230" t="s">
        <v>9</v>
      </c>
    </row>
    <row r="231" spans="1:9" x14ac:dyDescent="0.25">
      <c r="A231" t="s">
        <v>133</v>
      </c>
      <c r="B231">
        <v>3</v>
      </c>
      <c r="C231" t="s">
        <v>40</v>
      </c>
      <c r="D231">
        <v>495</v>
      </c>
      <c r="E231" t="s">
        <v>12</v>
      </c>
      <c r="F231" s="1">
        <v>43639</v>
      </c>
      <c r="G231" t="s">
        <v>13</v>
      </c>
      <c r="H231" t="s">
        <v>23</v>
      </c>
      <c r="I231" t="s">
        <v>9</v>
      </c>
    </row>
    <row r="232" spans="1:9" x14ac:dyDescent="0.25">
      <c r="A232" t="s">
        <v>133</v>
      </c>
      <c r="B232">
        <v>10</v>
      </c>
      <c r="C232" t="s">
        <v>26</v>
      </c>
      <c r="D232">
        <v>9294.35</v>
      </c>
      <c r="E232" t="s">
        <v>12</v>
      </c>
      <c r="F232" s="1">
        <v>43580</v>
      </c>
      <c r="G232" t="s">
        <v>13</v>
      </c>
      <c r="H232" t="s">
        <v>25</v>
      </c>
      <c r="I232" t="s">
        <v>9</v>
      </c>
    </row>
    <row r="233" spans="1:9" x14ac:dyDescent="0.25">
      <c r="A233" t="s">
        <v>133</v>
      </c>
      <c r="B233">
        <v>12</v>
      </c>
      <c r="C233" t="s">
        <v>52</v>
      </c>
      <c r="D233">
        <v>2440.25</v>
      </c>
      <c r="E233" t="s">
        <v>12</v>
      </c>
      <c r="F233" s="1">
        <v>43274</v>
      </c>
      <c r="G233" t="s">
        <v>13</v>
      </c>
      <c r="H233" t="s">
        <v>25</v>
      </c>
      <c r="I233" t="s">
        <v>18</v>
      </c>
    </row>
    <row r="234" spans="1:9" x14ac:dyDescent="0.25">
      <c r="A234" t="s">
        <v>133</v>
      </c>
      <c r="B234">
        <v>3</v>
      </c>
      <c r="C234" t="s">
        <v>40</v>
      </c>
      <c r="D234">
        <v>1412.55</v>
      </c>
      <c r="E234" t="s">
        <v>12</v>
      </c>
      <c r="F234" s="1">
        <v>43639</v>
      </c>
      <c r="G234" t="s">
        <v>13</v>
      </c>
      <c r="H234" t="s">
        <v>25</v>
      </c>
      <c r="I234" t="s">
        <v>9</v>
      </c>
    </row>
    <row r="235" spans="1:9" x14ac:dyDescent="0.25">
      <c r="A235" t="s">
        <v>133</v>
      </c>
      <c r="B235">
        <v>10</v>
      </c>
      <c r="C235" t="s">
        <v>26</v>
      </c>
      <c r="D235">
        <v>63750</v>
      </c>
      <c r="E235" t="s">
        <v>12</v>
      </c>
      <c r="F235" s="1">
        <v>43579</v>
      </c>
      <c r="G235" t="s">
        <v>13</v>
      </c>
      <c r="H235" t="s">
        <v>25</v>
      </c>
      <c r="I235" t="s">
        <v>9</v>
      </c>
    </row>
    <row r="236" spans="1:9" x14ac:dyDescent="0.25">
      <c r="A236" t="s">
        <v>133</v>
      </c>
      <c r="B236">
        <v>10</v>
      </c>
      <c r="C236" t="s">
        <v>26</v>
      </c>
      <c r="D236">
        <v>3098.63</v>
      </c>
      <c r="E236" t="s">
        <v>12</v>
      </c>
      <c r="F236" s="1">
        <v>43659</v>
      </c>
      <c r="G236" t="s">
        <v>29</v>
      </c>
      <c r="H236" t="s">
        <v>25</v>
      </c>
      <c r="I236" t="s">
        <v>9</v>
      </c>
    </row>
    <row r="237" spans="1:9" x14ac:dyDescent="0.25">
      <c r="A237" t="s">
        <v>133</v>
      </c>
      <c r="B237">
        <v>10</v>
      </c>
      <c r="C237" t="s">
        <v>26</v>
      </c>
      <c r="D237">
        <v>1747.2</v>
      </c>
      <c r="E237" t="s">
        <v>12</v>
      </c>
      <c r="F237" s="1">
        <v>43663</v>
      </c>
      <c r="G237" t="s">
        <v>29</v>
      </c>
      <c r="H237" t="s">
        <v>25</v>
      </c>
      <c r="I237" t="s">
        <v>9</v>
      </c>
    </row>
    <row r="238" spans="1:9" x14ac:dyDescent="0.25">
      <c r="A238" t="s">
        <v>133</v>
      </c>
      <c r="B238">
        <v>10</v>
      </c>
      <c r="C238" t="s">
        <v>26</v>
      </c>
      <c r="D238">
        <v>2458.58</v>
      </c>
      <c r="E238" t="s">
        <v>12</v>
      </c>
      <c r="F238" s="1">
        <v>43599</v>
      </c>
      <c r="G238" t="s">
        <v>29</v>
      </c>
      <c r="H238" t="s">
        <v>25</v>
      </c>
      <c r="I238" t="s">
        <v>9</v>
      </c>
    </row>
    <row r="239" spans="1:9" x14ac:dyDescent="0.25">
      <c r="A239" t="s">
        <v>133</v>
      </c>
      <c r="B239">
        <v>10</v>
      </c>
      <c r="C239" t="s">
        <v>26</v>
      </c>
      <c r="D239">
        <v>11249.93</v>
      </c>
      <c r="E239" t="s">
        <v>12</v>
      </c>
      <c r="F239" s="1">
        <v>43191</v>
      </c>
      <c r="G239" t="s">
        <v>13</v>
      </c>
      <c r="H239" t="s">
        <v>25</v>
      </c>
      <c r="I239" t="s">
        <v>18</v>
      </c>
    </row>
    <row r="240" spans="1:9" x14ac:dyDescent="0.25">
      <c r="A240" t="s">
        <v>133</v>
      </c>
      <c r="B240">
        <v>10</v>
      </c>
      <c r="C240" t="s">
        <v>26</v>
      </c>
      <c r="D240">
        <v>14603.3</v>
      </c>
      <c r="E240" t="s">
        <v>12</v>
      </c>
      <c r="F240" s="1">
        <v>43191</v>
      </c>
      <c r="G240" t="s">
        <v>13</v>
      </c>
      <c r="H240" t="s">
        <v>25</v>
      </c>
      <c r="I240" t="s">
        <v>18</v>
      </c>
    </row>
    <row r="241" spans="1:9" x14ac:dyDescent="0.25">
      <c r="A241" t="s">
        <v>133</v>
      </c>
      <c r="B241">
        <v>10</v>
      </c>
      <c r="C241" t="s">
        <v>26</v>
      </c>
      <c r="D241">
        <v>28940.65</v>
      </c>
      <c r="E241" t="s">
        <v>12</v>
      </c>
      <c r="F241" s="1">
        <v>43264</v>
      </c>
      <c r="G241" t="s">
        <v>13</v>
      </c>
      <c r="H241" t="s">
        <v>25</v>
      </c>
      <c r="I241" t="s">
        <v>18</v>
      </c>
    </row>
    <row r="242" spans="1:9" x14ac:dyDescent="0.25">
      <c r="A242" t="s">
        <v>133</v>
      </c>
      <c r="B242">
        <v>10</v>
      </c>
      <c r="C242" t="s">
        <v>26</v>
      </c>
      <c r="D242">
        <v>146052.65</v>
      </c>
      <c r="E242" t="s">
        <v>12</v>
      </c>
      <c r="F242" s="1">
        <v>43191</v>
      </c>
      <c r="G242" t="s">
        <v>13</v>
      </c>
      <c r="H242" t="s">
        <v>25</v>
      </c>
      <c r="I242" t="s">
        <v>18</v>
      </c>
    </row>
    <row r="243" spans="1:9" x14ac:dyDescent="0.25">
      <c r="A243" t="s">
        <v>133</v>
      </c>
      <c r="B243">
        <v>1</v>
      </c>
      <c r="C243" t="s">
        <v>11</v>
      </c>
      <c r="D243">
        <v>25000</v>
      </c>
      <c r="E243" t="s">
        <v>12</v>
      </c>
      <c r="F243" s="1">
        <v>43587</v>
      </c>
      <c r="G243" t="s">
        <v>13</v>
      </c>
      <c r="H243" t="s">
        <v>23</v>
      </c>
      <c r="I243" t="s">
        <v>9</v>
      </c>
    </row>
    <row r="244" spans="1:9" x14ac:dyDescent="0.25">
      <c r="A244" t="s">
        <v>14</v>
      </c>
      <c r="B244">
        <v>13</v>
      </c>
      <c r="C244" t="s">
        <v>132</v>
      </c>
      <c r="D244">
        <v>1148.93</v>
      </c>
      <c r="E244" t="s">
        <v>16</v>
      </c>
      <c r="F244" s="1">
        <v>43512</v>
      </c>
      <c r="G244" t="s">
        <v>13</v>
      </c>
      <c r="H244" t="s">
        <v>25</v>
      </c>
      <c r="I244" t="s">
        <v>9</v>
      </c>
    </row>
    <row r="245" spans="1:9" x14ac:dyDescent="0.25">
      <c r="A245" t="s">
        <v>17</v>
      </c>
      <c r="B245">
        <v>13</v>
      </c>
      <c r="C245" t="s">
        <v>132</v>
      </c>
      <c r="D245">
        <v>58300</v>
      </c>
      <c r="E245" t="s">
        <v>16</v>
      </c>
      <c r="F245" s="1">
        <v>43512</v>
      </c>
      <c r="G245" t="s">
        <v>13</v>
      </c>
      <c r="H245" t="s">
        <v>25</v>
      </c>
      <c r="I245" t="s">
        <v>9</v>
      </c>
    </row>
    <row r="246" spans="1:9" x14ac:dyDescent="0.25">
      <c r="A246" t="s">
        <v>20</v>
      </c>
      <c r="B246">
        <v>12</v>
      </c>
      <c r="C246" t="s">
        <v>52</v>
      </c>
      <c r="D246">
        <v>6250</v>
      </c>
      <c r="E246" t="s">
        <v>12</v>
      </c>
      <c r="F246" s="1">
        <v>43155</v>
      </c>
      <c r="G246" t="s">
        <v>13</v>
      </c>
      <c r="H246" t="s">
        <v>23</v>
      </c>
      <c r="I246" t="s">
        <v>18</v>
      </c>
    </row>
    <row r="247" spans="1:9" x14ac:dyDescent="0.25">
      <c r="A247" t="s">
        <v>21</v>
      </c>
      <c r="B247">
        <v>3</v>
      </c>
      <c r="C247" t="s">
        <v>40</v>
      </c>
      <c r="D247">
        <v>6250</v>
      </c>
      <c r="E247" t="s">
        <v>12</v>
      </c>
      <c r="F247" s="1">
        <v>43520</v>
      </c>
      <c r="G247" t="s">
        <v>13</v>
      </c>
      <c r="H247" t="s">
        <v>23</v>
      </c>
      <c r="I247" t="s">
        <v>9</v>
      </c>
    </row>
    <row r="248" spans="1:9" x14ac:dyDescent="0.25">
      <c r="A248" t="s">
        <v>24</v>
      </c>
      <c r="B248">
        <v>12</v>
      </c>
      <c r="C248" t="s">
        <v>52</v>
      </c>
      <c r="D248">
        <v>12500</v>
      </c>
      <c r="E248" t="s">
        <v>12</v>
      </c>
      <c r="F248" s="1">
        <v>43157</v>
      </c>
      <c r="G248" t="s">
        <v>13</v>
      </c>
      <c r="H248" t="s">
        <v>23</v>
      </c>
      <c r="I248" t="s">
        <v>18</v>
      </c>
    </row>
    <row r="249" spans="1:9" x14ac:dyDescent="0.25">
      <c r="A249" t="s">
        <v>27</v>
      </c>
      <c r="B249">
        <v>3</v>
      </c>
      <c r="C249" t="s">
        <v>40</v>
      </c>
      <c r="D249">
        <v>12500</v>
      </c>
      <c r="E249" t="s">
        <v>12</v>
      </c>
      <c r="F249" s="1">
        <v>43522</v>
      </c>
      <c r="G249" t="s">
        <v>13</v>
      </c>
      <c r="H249" t="s">
        <v>23</v>
      </c>
      <c r="I249" t="s">
        <v>9</v>
      </c>
    </row>
    <row r="250" spans="1:9" x14ac:dyDescent="0.25">
      <c r="A250" t="s">
        <v>28</v>
      </c>
      <c r="B250">
        <v>3</v>
      </c>
      <c r="C250" t="s">
        <v>40</v>
      </c>
      <c r="D250">
        <v>2645.75</v>
      </c>
      <c r="E250" t="s">
        <v>41</v>
      </c>
      <c r="F250" s="1">
        <v>43535</v>
      </c>
      <c r="G250" t="s">
        <v>13</v>
      </c>
      <c r="H250" t="s">
        <v>22</v>
      </c>
      <c r="I250" t="s">
        <v>9</v>
      </c>
    </row>
    <row r="251" spans="1:9" x14ac:dyDescent="0.25">
      <c r="A251" t="s">
        <v>30</v>
      </c>
      <c r="B251">
        <v>1</v>
      </c>
      <c r="C251" t="s">
        <v>11</v>
      </c>
      <c r="D251">
        <v>2939.29</v>
      </c>
      <c r="E251" t="s">
        <v>16</v>
      </c>
      <c r="F251" s="1">
        <v>43158</v>
      </c>
      <c r="G251" t="s">
        <v>13</v>
      </c>
      <c r="H251" t="s">
        <v>19</v>
      </c>
      <c r="I251" t="s">
        <v>18</v>
      </c>
    </row>
    <row r="252" spans="1:9" x14ac:dyDescent="0.25">
      <c r="A252" t="s">
        <v>31</v>
      </c>
      <c r="B252">
        <v>1</v>
      </c>
      <c r="C252" t="s">
        <v>11</v>
      </c>
      <c r="D252">
        <v>5207.66</v>
      </c>
      <c r="E252" t="s">
        <v>12</v>
      </c>
      <c r="F252" s="1">
        <v>43158</v>
      </c>
      <c r="G252" t="s">
        <v>13</v>
      </c>
      <c r="H252" t="s">
        <v>19</v>
      </c>
      <c r="I252" t="s">
        <v>18</v>
      </c>
    </row>
    <row r="253" spans="1:9" x14ac:dyDescent="0.25">
      <c r="A253" t="s">
        <v>32</v>
      </c>
      <c r="B253">
        <v>1</v>
      </c>
      <c r="C253" t="s">
        <v>11</v>
      </c>
      <c r="D253">
        <v>5601.1</v>
      </c>
      <c r="E253" t="s">
        <v>12</v>
      </c>
      <c r="F253" s="1">
        <v>43523</v>
      </c>
      <c r="G253" t="s">
        <v>13</v>
      </c>
      <c r="H253" t="s">
        <v>19</v>
      </c>
      <c r="I253" t="s">
        <v>9</v>
      </c>
    </row>
    <row r="254" spans="1:9" x14ac:dyDescent="0.25">
      <c r="A254" t="s">
        <v>33</v>
      </c>
      <c r="B254">
        <v>1</v>
      </c>
      <c r="C254" t="s">
        <v>11</v>
      </c>
      <c r="D254">
        <v>1972.37</v>
      </c>
      <c r="E254" t="s">
        <v>41</v>
      </c>
      <c r="F254" s="1">
        <v>43158</v>
      </c>
      <c r="G254" t="s">
        <v>13</v>
      </c>
      <c r="H254" t="s">
        <v>19</v>
      </c>
      <c r="I254" t="s">
        <v>18</v>
      </c>
    </row>
    <row r="255" spans="1:9" x14ac:dyDescent="0.25">
      <c r="A255" t="s">
        <v>34</v>
      </c>
      <c r="B255">
        <v>1</v>
      </c>
      <c r="C255" t="s">
        <v>11</v>
      </c>
      <c r="D255">
        <v>2141.5500000000002</v>
      </c>
      <c r="E255" t="s">
        <v>41</v>
      </c>
      <c r="F255" s="1">
        <v>43523</v>
      </c>
      <c r="G255" t="s">
        <v>13</v>
      </c>
      <c r="H255" t="s">
        <v>19</v>
      </c>
      <c r="I255" t="s">
        <v>9</v>
      </c>
    </row>
    <row r="256" spans="1:9" x14ac:dyDescent="0.25">
      <c r="A256" t="s">
        <v>35</v>
      </c>
      <c r="B256">
        <v>1</v>
      </c>
      <c r="C256" t="s">
        <v>11</v>
      </c>
      <c r="D256">
        <v>3136.39</v>
      </c>
      <c r="E256" t="s">
        <v>12</v>
      </c>
      <c r="F256" s="1">
        <v>43526</v>
      </c>
      <c r="G256" t="s">
        <v>13</v>
      </c>
      <c r="H256" t="s">
        <v>19</v>
      </c>
      <c r="I256" t="s">
        <v>9</v>
      </c>
    </row>
    <row r="257" spans="1:9" x14ac:dyDescent="0.25">
      <c r="A257" t="s">
        <v>36</v>
      </c>
      <c r="B257">
        <v>1</v>
      </c>
      <c r="C257" t="s">
        <v>11</v>
      </c>
      <c r="D257">
        <v>35127.9</v>
      </c>
      <c r="E257" t="s">
        <v>12</v>
      </c>
      <c r="F257" s="1">
        <v>43784</v>
      </c>
      <c r="G257" t="s">
        <v>13</v>
      </c>
      <c r="H257" t="s">
        <v>19</v>
      </c>
      <c r="I257" t="s">
        <v>9</v>
      </c>
    </row>
    <row r="258" spans="1:9" x14ac:dyDescent="0.25">
      <c r="A258" t="s">
        <v>38</v>
      </c>
      <c r="B258">
        <v>11</v>
      </c>
      <c r="C258" t="s">
        <v>86</v>
      </c>
      <c r="D258">
        <v>18229.13</v>
      </c>
      <c r="E258" t="s">
        <v>41</v>
      </c>
      <c r="F258" s="1">
        <v>43536</v>
      </c>
      <c r="G258" t="s">
        <v>13</v>
      </c>
      <c r="H258" t="s">
        <v>124</v>
      </c>
      <c r="I258" t="s">
        <v>9</v>
      </c>
    </row>
    <row r="259" spans="1:9" x14ac:dyDescent="0.25">
      <c r="A259" t="s">
        <v>39</v>
      </c>
      <c r="B259">
        <v>11</v>
      </c>
      <c r="C259" t="s">
        <v>86</v>
      </c>
      <c r="D259">
        <v>6158.75</v>
      </c>
      <c r="E259" t="s">
        <v>41</v>
      </c>
      <c r="F259" s="1">
        <v>43175</v>
      </c>
      <c r="G259" t="s">
        <v>13</v>
      </c>
      <c r="H259" t="s">
        <v>22</v>
      </c>
      <c r="I259" t="s">
        <v>9</v>
      </c>
    </row>
    <row r="260" spans="1:9" x14ac:dyDescent="0.25">
      <c r="A260" t="s">
        <v>42</v>
      </c>
      <c r="B260">
        <v>1</v>
      </c>
      <c r="C260" t="s">
        <v>11</v>
      </c>
      <c r="D260">
        <v>825</v>
      </c>
      <c r="E260" t="s">
        <v>41</v>
      </c>
      <c r="F260" s="1">
        <v>43122</v>
      </c>
      <c r="G260" t="s">
        <v>13</v>
      </c>
      <c r="H260" t="s">
        <v>10</v>
      </c>
      <c r="I260" t="s">
        <v>9</v>
      </c>
    </row>
    <row r="261" spans="1:9" x14ac:dyDescent="0.25">
      <c r="A261" t="s">
        <v>43</v>
      </c>
      <c r="B261">
        <v>9</v>
      </c>
      <c r="C261" t="s">
        <v>37</v>
      </c>
      <c r="D261">
        <v>8452.1299999999992</v>
      </c>
      <c r="E261" t="s">
        <v>12</v>
      </c>
      <c r="F261" s="1">
        <v>43151</v>
      </c>
      <c r="G261" t="s">
        <v>13</v>
      </c>
      <c r="H261" t="s">
        <v>22</v>
      </c>
      <c r="I261" t="s">
        <v>18</v>
      </c>
    </row>
    <row r="262" spans="1:9" x14ac:dyDescent="0.25">
      <c r="A262" t="s">
        <v>44</v>
      </c>
      <c r="B262">
        <v>9</v>
      </c>
      <c r="C262" t="s">
        <v>37</v>
      </c>
      <c r="D262">
        <v>7475</v>
      </c>
      <c r="E262" t="s">
        <v>41</v>
      </c>
      <c r="F262" s="1">
        <v>43466</v>
      </c>
      <c r="G262" t="s">
        <v>13</v>
      </c>
      <c r="H262" t="s">
        <v>19</v>
      </c>
      <c r="I262" t="s">
        <v>9</v>
      </c>
    </row>
    <row r="263" spans="1:9" x14ac:dyDescent="0.25">
      <c r="A263" t="s">
        <v>45</v>
      </c>
      <c r="B263">
        <v>9</v>
      </c>
      <c r="C263" t="s">
        <v>37</v>
      </c>
      <c r="D263">
        <v>15563.87</v>
      </c>
      <c r="E263" t="s">
        <v>41</v>
      </c>
      <c r="F263" s="1">
        <v>43507</v>
      </c>
      <c r="G263" t="s">
        <v>13</v>
      </c>
      <c r="H263" t="s">
        <v>22</v>
      </c>
      <c r="I263" t="s">
        <v>9</v>
      </c>
    </row>
    <row r="264" spans="1:9" x14ac:dyDescent="0.25">
      <c r="A264" t="s">
        <v>46</v>
      </c>
      <c r="B264">
        <v>9</v>
      </c>
      <c r="C264" t="s">
        <v>37</v>
      </c>
      <c r="D264">
        <v>2739.83</v>
      </c>
      <c r="E264" t="s">
        <v>41</v>
      </c>
      <c r="F264" s="1">
        <v>43432</v>
      </c>
      <c r="G264" t="s">
        <v>13</v>
      </c>
      <c r="H264" t="s">
        <v>22</v>
      </c>
      <c r="I264" t="s">
        <v>9</v>
      </c>
    </row>
    <row r="265" spans="1:9" x14ac:dyDescent="0.25">
      <c r="A265" t="s">
        <v>47</v>
      </c>
      <c r="B265">
        <v>9</v>
      </c>
      <c r="C265" t="s">
        <v>37</v>
      </c>
      <c r="D265">
        <v>2228.33</v>
      </c>
      <c r="E265" t="s">
        <v>12</v>
      </c>
      <c r="F265" s="1">
        <v>43463</v>
      </c>
      <c r="G265" t="s">
        <v>13</v>
      </c>
      <c r="H265" t="s">
        <v>22</v>
      </c>
      <c r="I265" t="s">
        <v>9</v>
      </c>
    </row>
    <row r="266" spans="1:9" x14ac:dyDescent="0.25">
      <c r="A266" t="s">
        <v>48</v>
      </c>
      <c r="B266">
        <v>9</v>
      </c>
      <c r="C266" t="s">
        <v>37</v>
      </c>
      <c r="D266">
        <v>7162.88</v>
      </c>
      <c r="E266" t="s">
        <v>12</v>
      </c>
      <c r="F266" s="1">
        <v>43516</v>
      </c>
      <c r="G266" t="s">
        <v>13</v>
      </c>
      <c r="H266" t="s">
        <v>22</v>
      </c>
      <c r="I266" t="s">
        <v>9</v>
      </c>
    </row>
    <row r="267" spans="1:9" x14ac:dyDescent="0.25">
      <c r="A267" t="s">
        <v>49</v>
      </c>
      <c r="B267">
        <v>13</v>
      </c>
      <c r="C267" t="s">
        <v>132</v>
      </c>
      <c r="D267">
        <v>1569.64</v>
      </c>
      <c r="E267" t="s">
        <v>16</v>
      </c>
      <c r="F267" s="1">
        <v>43504</v>
      </c>
      <c r="G267" t="s">
        <v>13</v>
      </c>
      <c r="H267" t="s">
        <v>19</v>
      </c>
      <c r="I267" t="s">
        <v>9</v>
      </c>
    </row>
    <row r="268" spans="1:9" x14ac:dyDescent="0.25">
      <c r="A268" t="s">
        <v>50</v>
      </c>
      <c r="B268">
        <v>1</v>
      </c>
      <c r="C268" t="s">
        <v>11</v>
      </c>
      <c r="D268">
        <v>2340.25</v>
      </c>
      <c r="E268" t="s">
        <v>16</v>
      </c>
      <c r="F268" s="1">
        <v>43169</v>
      </c>
      <c r="G268" t="s">
        <v>13</v>
      </c>
      <c r="H268" t="s">
        <v>19</v>
      </c>
      <c r="I268" t="s">
        <v>9</v>
      </c>
    </row>
    <row r="269" spans="1:9" x14ac:dyDescent="0.25">
      <c r="A269" t="s">
        <v>51</v>
      </c>
      <c r="B269">
        <v>1</v>
      </c>
      <c r="C269" t="s">
        <v>11</v>
      </c>
      <c r="D269">
        <v>125</v>
      </c>
      <c r="E269" t="s">
        <v>16</v>
      </c>
      <c r="F269" s="1">
        <v>43169</v>
      </c>
      <c r="G269" t="s">
        <v>13</v>
      </c>
      <c r="H269" t="s">
        <v>22</v>
      </c>
      <c r="I269" t="s">
        <v>9</v>
      </c>
    </row>
    <row r="270" spans="1:9" x14ac:dyDescent="0.25">
      <c r="A270" t="s">
        <v>53</v>
      </c>
      <c r="B270">
        <v>11</v>
      </c>
      <c r="C270" t="s">
        <v>86</v>
      </c>
      <c r="D270">
        <v>100000</v>
      </c>
      <c r="E270" t="s">
        <v>16</v>
      </c>
      <c r="F270" s="1">
        <v>43252</v>
      </c>
      <c r="G270" t="s">
        <v>13</v>
      </c>
      <c r="H270" t="s">
        <v>23</v>
      </c>
      <c r="I270" t="s">
        <v>9</v>
      </c>
    </row>
    <row r="271" spans="1:9" x14ac:dyDescent="0.25">
      <c r="A271" t="s">
        <v>54</v>
      </c>
      <c r="B271">
        <v>11</v>
      </c>
      <c r="C271" t="s">
        <v>86</v>
      </c>
      <c r="D271">
        <v>0</v>
      </c>
      <c r="E271" t="s">
        <v>16</v>
      </c>
      <c r="F271" s="1">
        <v>43315</v>
      </c>
      <c r="G271" t="s">
        <v>29</v>
      </c>
      <c r="H271" t="s">
        <v>23</v>
      </c>
      <c r="I271" t="s">
        <v>9</v>
      </c>
    </row>
    <row r="272" spans="1:9" x14ac:dyDescent="0.25">
      <c r="A272" t="s">
        <v>55</v>
      </c>
      <c r="B272">
        <v>11</v>
      </c>
      <c r="C272" t="s">
        <v>86</v>
      </c>
      <c r="D272">
        <v>60025</v>
      </c>
      <c r="E272" t="s">
        <v>41</v>
      </c>
      <c r="F272" s="1">
        <v>43577</v>
      </c>
      <c r="G272" t="s">
        <v>13</v>
      </c>
      <c r="H272" t="s">
        <v>23</v>
      </c>
      <c r="I272" t="s">
        <v>9</v>
      </c>
    </row>
    <row r="273" spans="1:9" x14ac:dyDescent="0.25">
      <c r="A273" t="s">
        <v>56</v>
      </c>
      <c r="B273">
        <v>11</v>
      </c>
      <c r="C273" t="s">
        <v>86</v>
      </c>
      <c r="D273">
        <v>60025</v>
      </c>
      <c r="E273" t="s">
        <v>41</v>
      </c>
      <c r="F273" s="1">
        <v>43654</v>
      </c>
      <c r="G273" t="s">
        <v>13</v>
      </c>
      <c r="H273" t="s">
        <v>23</v>
      </c>
      <c r="I273" t="s">
        <v>9</v>
      </c>
    </row>
    <row r="274" spans="1:9" x14ac:dyDescent="0.25">
      <c r="A274" t="s">
        <v>57</v>
      </c>
      <c r="B274">
        <v>11</v>
      </c>
      <c r="C274" t="s">
        <v>86</v>
      </c>
      <c r="D274">
        <v>60025</v>
      </c>
      <c r="E274" t="s">
        <v>41</v>
      </c>
      <c r="F274" s="1">
        <v>43654</v>
      </c>
      <c r="G274" t="s">
        <v>13</v>
      </c>
      <c r="H274" t="s">
        <v>23</v>
      </c>
      <c r="I274" t="s">
        <v>9</v>
      </c>
    </row>
    <row r="275" spans="1:9" x14ac:dyDescent="0.25">
      <c r="A275" t="s">
        <v>58</v>
      </c>
      <c r="B275">
        <v>10</v>
      </c>
      <c r="C275" t="s">
        <v>26</v>
      </c>
      <c r="D275">
        <v>5839.35</v>
      </c>
      <c r="E275" t="s">
        <v>12</v>
      </c>
      <c r="F275" s="1">
        <v>43280</v>
      </c>
      <c r="G275" t="s">
        <v>13</v>
      </c>
      <c r="H275" t="s">
        <v>25</v>
      </c>
      <c r="I275" t="s">
        <v>18</v>
      </c>
    </row>
    <row r="276" spans="1:9" x14ac:dyDescent="0.25">
      <c r="A276" t="s">
        <v>59</v>
      </c>
      <c r="B276">
        <v>3</v>
      </c>
      <c r="C276" t="s">
        <v>40</v>
      </c>
      <c r="D276">
        <v>36833.85</v>
      </c>
      <c r="E276" t="s">
        <v>12</v>
      </c>
      <c r="F276" s="1">
        <v>43466</v>
      </c>
      <c r="G276" t="s">
        <v>13</v>
      </c>
      <c r="H276" t="s">
        <v>10</v>
      </c>
      <c r="I276" t="s">
        <v>9</v>
      </c>
    </row>
    <row r="277" spans="1:9" x14ac:dyDescent="0.25">
      <c r="A277" t="s">
        <v>60</v>
      </c>
      <c r="B277">
        <v>3</v>
      </c>
      <c r="C277" t="s">
        <v>40</v>
      </c>
      <c r="D277">
        <v>6268.75</v>
      </c>
      <c r="E277" t="s">
        <v>12</v>
      </c>
      <c r="F277" s="1">
        <v>43646</v>
      </c>
      <c r="G277" t="s">
        <v>13</v>
      </c>
      <c r="H277" t="s">
        <v>22</v>
      </c>
      <c r="I277" t="s">
        <v>9</v>
      </c>
    </row>
    <row r="278" spans="1:9" x14ac:dyDescent="0.25">
      <c r="A278" t="s">
        <v>61</v>
      </c>
      <c r="B278">
        <v>3</v>
      </c>
      <c r="C278" t="s">
        <v>40</v>
      </c>
      <c r="D278">
        <v>45473.07</v>
      </c>
      <c r="E278" t="s">
        <v>12</v>
      </c>
      <c r="F278" s="1">
        <v>43646</v>
      </c>
      <c r="G278" t="s">
        <v>13</v>
      </c>
      <c r="H278" t="s">
        <v>19</v>
      </c>
      <c r="I278" t="s">
        <v>9</v>
      </c>
    </row>
    <row r="279" spans="1:9" x14ac:dyDescent="0.25">
      <c r="A279" t="s">
        <v>62</v>
      </c>
      <c r="B279">
        <v>3</v>
      </c>
      <c r="C279" t="s">
        <v>40</v>
      </c>
      <c r="D279">
        <v>9436.56</v>
      </c>
      <c r="E279" t="s">
        <v>12</v>
      </c>
      <c r="F279" s="1">
        <v>43646</v>
      </c>
      <c r="G279" t="s">
        <v>13</v>
      </c>
      <c r="H279" t="s">
        <v>22</v>
      </c>
      <c r="I279" t="s">
        <v>9</v>
      </c>
    </row>
    <row r="280" spans="1:9" x14ac:dyDescent="0.25">
      <c r="A280" t="s">
        <v>63</v>
      </c>
      <c r="B280">
        <v>3</v>
      </c>
      <c r="C280" t="s">
        <v>40</v>
      </c>
      <c r="D280">
        <v>30030.63</v>
      </c>
      <c r="E280" t="s">
        <v>12</v>
      </c>
      <c r="F280" s="1">
        <v>43646</v>
      </c>
      <c r="G280" t="s">
        <v>13</v>
      </c>
      <c r="H280" t="s">
        <v>23</v>
      </c>
      <c r="I280" t="s">
        <v>9</v>
      </c>
    </row>
    <row r="281" spans="1:9" x14ac:dyDescent="0.25">
      <c r="A281" t="s">
        <v>64</v>
      </c>
      <c r="B281">
        <v>1</v>
      </c>
      <c r="C281" t="s">
        <v>11</v>
      </c>
      <c r="D281">
        <v>2722.5</v>
      </c>
      <c r="E281" t="s">
        <v>41</v>
      </c>
      <c r="F281" s="1">
        <v>43369</v>
      </c>
      <c r="G281" t="s">
        <v>13</v>
      </c>
      <c r="H281" t="s">
        <v>10</v>
      </c>
      <c r="I281" t="s">
        <v>9</v>
      </c>
    </row>
    <row r="282" spans="1:9" x14ac:dyDescent="0.25">
      <c r="A282" t="s">
        <v>65</v>
      </c>
      <c r="B282">
        <v>6</v>
      </c>
      <c r="C282" t="s">
        <v>66</v>
      </c>
      <c r="D282">
        <v>71875</v>
      </c>
      <c r="E282" t="s">
        <v>16</v>
      </c>
      <c r="F282" s="1">
        <v>43081</v>
      </c>
      <c r="G282" t="s">
        <v>13</v>
      </c>
      <c r="H282" t="s">
        <v>23</v>
      </c>
      <c r="I282" t="s">
        <v>18</v>
      </c>
    </row>
    <row r="283" spans="1:9" x14ac:dyDescent="0.25">
      <c r="A283" t="s">
        <v>67</v>
      </c>
      <c r="B283">
        <v>6</v>
      </c>
      <c r="C283" t="s">
        <v>66</v>
      </c>
      <c r="D283">
        <v>62500</v>
      </c>
      <c r="E283" t="s">
        <v>12</v>
      </c>
      <c r="F283" s="1">
        <v>43446</v>
      </c>
      <c r="G283" t="s">
        <v>13</v>
      </c>
      <c r="H283" t="s">
        <v>23</v>
      </c>
      <c r="I283" t="s">
        <v>9</v>
      </c>
    </row>
    <row r="284" spans="1:9" x14ac:dyDescent="0.25">
      <c r="A284" t="s">
        <v>68</v>
      </c>
      <c r="B284">
        <v>6</v>
      </c>
      <c r="C284" t="s">
        <v>66</v>
      </c>
      <c r="D284">
        <v>84375</v>
      </c>
      <c r="E284" t="s">
        <v>12</v>
      </c>
      <c r="F284" s="1">
        <v>43313</v>
      </c>
      <c r="G284" t="s">
        <v>13</v>
      </c>
      <c r="H284" t="s">
        <v>23</v>
      </c>
      <c r="I284" t="s">
        <v>9</v>
      </c>
    </row>
    <row r="285" spans="1:9" x14ac:dyDescent="0.25">
      <c r="A285" t="s">
        <v>69</v>
      </c>
      <c r="B285">
        <v>3</v>
      </c>
      <c r="C285" t="s">
        <v>40</v>
      </c>
      <c r="D285">
        <v>55107.13</v>
      </c>
      <c r="E285" t="s">
        <v>16</v>
      </c>
      <c r="F285" s="1">
        <v>43070</v>
      </c>
      <c r="G285" t="s">
        <v>13</v>
      </c>
      <c r="H285" t="s">
        <v>22</v>
      </c>
      <c r="I285" t="s">
        <v>18</v>
      </c>
    </row>
    <row r="286" spans="1:9" x14ac:dyDescent="0.25">
      <c r="A286" t="s">
        <v>70</v>
      </c>
      <c r="B286">
        <v>12</v>
      </c>
      <c r="C286" t="s">
        <v>52</v>
      </c>
      <c r="D286">
        <v>231094.04</v>
      </c>
      <c r="E286" t="s">
        <v>12</v>
      </c>
      <c r="F286" s="1">
        <v>43435</v>
      </c>
      <c r="G286" t="s">
        <v>13</v>
      </c>
      <c r="H286" t="s">
        <v>22</v>
      </c>
      <c r="I286" t="s">
        <v>9</v>
      </c>
    </row>
    <row r="287" spans="1:9" x14ac:dyDescent="0.25">
      <c r="A287" t="s">
        <v>71</v>
      </c>
      <c r="B287">
        <v>1</v>
      </c>
      <c r="C287" t="s">
        <v>11</v>
      </c>
      <c r="D287">
        <v>943.5</v>
      </c>
      <c r="E287" t="s">
        <v>41</v>
      </c>
      <c r="F287" s="1">
        <v>43246</v>
      </c>
      <c r="G287" t="s">
        <v>13</v>
      </c>
      <c r="H287" t="s">
        <v>22</v>
      </c>
      <c r="I287" t="s">
        <v>9</v>
      </c>
    </row>
    <row r="288" spans="1:9" x14ac:dyDescent="0.25">
      <c r="A288" t="s">
        <v>72</v>
      </c>
      <c r="B288">
        <v>1</v>
      </c>
      <c r="C288" t="s">
        <v>11</v>
      </c>
      <c r="D288">
        <v>2809.13</v>
      </c>
      <c r="E288" t="s">
        <v>41</v>
      </c>
      <c r="F288" s="1">
        <v>43245</v>
      </c>
      <c r="G288" t="s">
        <v>13</v>
      </c>
      <c r="H288" t="s">
        <v>22</v>
      </c>
      <c r="I288" t="s">
        <v>9</v>
      </c>
    </row>
    <row r="289" spans="1:9" x14ac:dyDescent="0.25">
      <c r="A289" t="s">
        <v>73</v>
      </c>
      <c r="B289">
        <v>1</v>
      </c>
      <c r="C289" t="s">
        <v>11</v>
      </c>
      <c r="D289">
        <v>2809.25</v>
      </c>
      <c r="E289" t="s">
        <v>12</v>
      </c>
      <c r="F289" s="1">
        <v>43245</v>
      </c>
      <c r="G289" t="s">
        <v>13</v>
      </c>
      <c r="H289" t="s">
        <v>22</v>
      </c>
      <c r="I289" t="s">
        <v>9</v>
      </c>
    </row>
    <row r="290" spans="1:9" x14ac:dyDescent="0.25">
      <c r="A290" t="s">
        <v>74</v>
      </c>
      <c r="B290">
        <v>2</v>
      </c>
      <c r="C290" t="s">
        <v>15</v>
      </c>
      <c r="D290">
        <v>20625</v>
      </c>
      <c r="E290" t="s">
        <v>16</v>
      </c>
      <c r="F290" s="1">
        <v>43801</v>
      </c>
      <c r="G290" t="s">
        <v>13</v>
      </c>
      <c r="H290" t="s">
        <v>10</v>
      </c>
      <c r="I290" t="s">
        <v>9</v>
      </c>
    </row>
    <row r="291" spans="1:9" x14ac:dyDescent="0.25">
      <c r="A291" t="s">
        <v>75</v>
      </c>
      <c r="B291">
        <v>2</v>
      </c>
      <c r="C291" t="s">
        <v>15</v>
      </c>
      <c r="D291">
        <v>32683</v>
      </c>
      <c r="E291" t="s">
        <v>16</v>
      </c>
      <c r="F291" s="1">
        <v>43675</v>
      </c>
      <c r="G291" t="s">
        <v>13</v>
      </c>
      <c r="H291" t="s">
        <v>19</v>
      </c>
      <c r="I291" t="s">
        <v>9</v>
      </c>
    </row>
    <row r="292" spans="1:9" x14ac:dyDescent="0.25">
      <c r="A292" t="s">
        <v>76</v>
      </c>
      <c r="B292">
        <v>2</v>
      </c>
      <c r="C292" t="s">
        <v>15</v>
      </c>
      <c r="D292">
        <v>84590.55</v>
      </c>
      <c r="E292" t="s">
        <v>16</v>
      </c>
      <c r="F292" s="1">
        <v>43675</v>
      </c>
      <c r="G292" t="s">
        <v>13</v>
      </c>
      <c r="H292" t="s">
        <v>19</v>
      </c>
      <c r="I292" t="s">
        <v>9</v>
      </c>
    </row>
    <row r="293" spans="1:9" x14ac:dyDescent="0.25">
      <c r="A293" t="s">
        <v>77</v>
      </c>
      <c r="B293">
        <v>2</v>
      </c>
      <c r="C293" t="s">
        <v>15</v>
      </c>
      <c r="D293">
        <v>10547.63</v>
      </c>
      <c r="E293" t="s">
        <v>16</v>
      </c>
      <c r="F293" s="1">
        <v>43675</v>
      </c>
      <c r="G293" t="s">
        <v>13</v>
      </c>
      <c r="H293" t="s">
        <v>22</v>
      </c>
      <c r="I293" t="s">
        <v>9</v>
      </c>
    </row>
    <row r="294" spans="1:9" x14ac:dyDescent="0.25">
      <c r="A294" t="s">
        <v>78</v>
      </c>
      <c r="B294">
        <v>2</v>
      </c>
      <c r="C294" t="s">
        <v>15</v>
      </c>
      <c r="D294">
        <v>63000</v>
      </c>
      <c r="E294" t="s">
        <v>41</v>
      </c>
      <c r="F294" s="1">
        <v>43672</v>
      </c>
      <c r="G294" t="s">
        <v>13</v>
      </c>
      <c r="H294" t="s">
        <v>23</v>
      </c>
      <c r="I294" t="s">
        <v>9</v>
      </c>
    </row>
    <row r="295" spans="1:9" x14ac:dyDescent="0.25">
      <c r="A295" t="s">
        <v>79</v>
      </c>
      <c r="B295">
        <v>8</v>
      </c>
      <c r="C295" t="s">
        <v>134</v>
      </c>
      <c r="D295">
        <v>121875</v>
      </c>
      <c r="E295" t="s">
        <v>12</v>
      </c>
      <c r="F295" s="1">
        <v>43309</v>
      </c>
      <c r="G295" t="s">
        <v>13</v>
      </c>
      <c r="H295" t="s">
        <v>22</v>
      </c>
      <c r="I295" t="s">
        <v>18</v>
      </c>
    </row>
    <row r="296" spans="1:9" x14ac:dyDescent="0.25">
      <c r="A296" t="s">
        <v>80</v>
      </c>
      <c r="B296">
        <v>8</v>
      </c>
      <c r="C296" t="s">
        <v>134</v>
      </c>
      <c r="D296">
        <v>8174.5</v>
      </c>
      <c r="E296" t="s">
        <v>12</v>
      </c>
      <c r="F296" s="1">
        <v>43664</v>
      </c>
      <c r="G296" t="s">
        <v>29</v>
      </c>
      <c r="H296" t="s">
        <v>22</v>
      </c>
      <c r="I296" t="s">
        <v>18</v>
      </c>
    </row>
    <row r="297" spans="1:9" x14ac:dyDescent="0.25">
      <c r="A297" t="s">
        <v>81</v>
      </c>
      <c r="B297">
        <v>4</v>
      </c>
      <c r="C297" t="s">
        <v>135</v>
      </c>
      <c r="D297">
        <v>115781.25</v>
      </c>
      <c r="E297" t="s">
        <v>12</v>
      </c>
      <c r="F297" s="1">
        <v>43674</v>
      </c>
      <c r="G297" t="s">
        <v>13</v>
      </c>
      <c r="H297" t="s">
        <v>22</v>
      </c>
      <c r="I297" t="s">
        <v>9</v>
      </c>
    </row>
    <row r="298" spans="1:9" x14ac:dyDescent="0.25">
      <c r="A298" t="s">
        <v>82</v>
      </c>
      <c r="B298">
        <v>3</v>
      </c>
      <c r="C298" t="s">
        <v>40</v>
      </c>
      <c r="D298">
        <v>318411.5</v>
      </c>
      <c r="E298" t="s">
        <v>12</v>
      </c>
      <c r="F298" s="1">
        <v>43555</v>
      </c>
      <c r="G298" t="s">
        <v>13</v>
      </c>
      <c r="H298" t="s">
        <v>23</v>
      </c>
      <c r="I298" t="s">
        <v>18</v>
      </c>
    </row>
    <row r="299" spans="1:9" x14ac:dyDescent="0.25">
      <c r="A299" t="s">
        <v>84</v>
      </c>
      <c r="B299">
        <v>3</v>
      </c>
      <c r="C299" t="s">
        <v>40</v>
      </c>
      <c r="D299">
        <v>344794.13</v>
      </c>
      <c r="E299" t="s">
        <v>12</v>
      </c>
      <c r="F299" s="1">
        <v>43556</v>
      </c>
      <c r="G299" t="s">
        <v>13</v>
      </c>
      <c r="H299" t="s">
        <v>23</v>
      </c>
      <c r="I299" t="s">
        <v>9</v>
      </c>
    </row>
    <row r="300" spans="1:9" x14ac:dyDescent="0.25">
      <c r="A300" t="s">
        <v>85</v>
      </c>
      <c r="B300">
        <v>3</v>
      </c>
      <c r="C300" t="s">
        <v>40</v>
      </c>
      <c r="D300">
        <v>140949.5</v>
      </c>
      <c r="E300" t="s">
        <v>12</v>
      </c>
      <c r="F300" s="1">
        <v>43291</v>
      </c>
      <c r="G300" t="s">
        <v>13</v>
      </c>
      <c r="H300" t="s">
        <v>22</v>
      </c>
      <c r="I300" t="s">
        <v>9</v>
      </c>
    </row>
    <row r="301" spans="1:9" x14ac:dyDescent="0.25">
      <c r="A301" t="s">
        <v>87</v>
      </c>
      <c r="B301">
        <v>3</v>
      </c>
      <c r="C301" t="s">
        <v>40</v>
      </c>
      <c r="D301">
        <v>460832.14</v>
      </c>
      <c r="E301" t="s">
        <v>12</v>
      </c>
      <c r="F301" s="1">
        <v>43101</v>
      </c>
      <c r="G301" t="s">
        <v>13</v>
      </c>
      <c r="H301" t="s">
        <v>19</v>
      </c>
      <c r="I301" t="s">
        <v>18</v>
      </c>
    </row>
    <row r="302" spans="1:9" x14ac:dyDescent="0.25">
      <c r="A302" t="s">
        <v>88</v>
      </c>
      <c r="B302">
        <v>3</v>
      </c>
      <c r="C302" t="s">
        <v>40</v>
      </c>
      <c r="D302">
        <v>257590.8</v>
      </c>
      <c r="E302" t="s">
        <v>12</v>
      </c>
      <c r="F302" s="1">
        <v>43466</v>
      </c>
      <c r="G302" t="s">
        <v>13</v>
      </c>
      <c r="H302" t="s">
        <v>19</v>
      </c>
      <c r="I302" t="s">
        <v>9</v>
      </c>
    </row>
    <row r="303" spans="1:9" x14ac:dyDescent="0.25">
      <c r="A303" t="s">
        <v>89</v>
      </c>
      <c r="B303">
        <v>3</v>
      </c>
      <c r="C303" t="s">
        <v>40</v>
      </c>
      <c r="D303">
        <v>-98802.02</v>
      </c>
      <c r="E303" t="s">
        <v>12</v>
      </c>
      <c r="F303" s="1">
        <v>43466</v>
      </c>
      <c r="G303" t="s">
        <v>29</v>
      </c>
      <c r="H303" t="s">
        <v>19</v>
      </c>
      <c r="I303" t="s">
        <v>9</v>
      </c>
    </row>
    <row r="304" spans="1:9" x14ac:dyDescent="0.25">
      <c r="A304" t="s">
        <v>90</v>
      </c>
      <c r="B304">
        <v>3</v>
      </c>
      <c r="C304" t="s">
        <v>40</v>
      </c>
      <c r="D304">
        <v>338.55</v>
      </c>
      <c r="E304" t="s">
        <v>41</v>
      </c>
      <c r="F304" s="1">
        <v>43138</v>
      </c>
      <c r="G304" t="s">
        <v>13</v>
      </c>
      <c r="H304" t="s">
        <v>22</v>
      </c>
      <c r="I304" t="s">
        <v>9</v>
      </c>
    </row>
    <row r="305" spans="1:9" x14ac:dyDescent="0.25">
      <c r="A305" t="s">
        <v>91</v>
      </c>
      <c r="B305">
        <v>3</v>
      </c>
      <c r="C305" t="s">
        <v>40</v>
      </c>
      <c r="D305">
        <v>40625</v>
      </c>
      <c r="E305" t="s">
        <v>12</v>
      </c>
      <c r="F305" s="1">
        <v>43555</v>
      </c>
      <c r="G305" t="s">
        <v>13</v>
      </c>
      <c r="H305" t="s">
        <v>23</v>
      </c>
      <c r="I305" t="s">
        <v>18</v>
      </c>
    </row>
    <row r="306" spans="1:9" x14ac:dyDescent="0.25">
      <c r="A306" t="s">
        <v>92</v>
      </c>
      <c r="B306">
        <v>3</v>
      </c>
      <c r="C306" t="s">
        <v>40</v>
      </c>
      <c r="D306">
        <v>37500</v>
      </c>
      <c r="E306" t="s">
        <v>12</v>
      </c>
      <c r="F306" s="1">
        <v>43556</v>
      </c>
      <c r="G306" t="s">
        <v>13</v>
      </c>
      <c r="H306" t="s">
        <v>23</v>
      </c>
      <c r="I306" t="s">
        <v>9</v>
      </c>
    </row>
    <row r="307" spans="1:9" x14ac:dyDescent="0.25">
      <c r="A307" t="s">
        <v>93</v>
      </c>
      <c r="B307">
        <v>3</v>
      </c>
      <c r="C307" t="s">
        <v>40</v>
      </c>
      <c r="D307">
        <v>55361.599999999999</v>
      </c>
      <c r="E307" t="s">
        <v>12</v>
      </c>
      <c r="F307" s="1">
        <v>43101</v>
      </c>
      <c r="G307" t="s">
        <v>13</v>
      </c>
      <c r="H307" t="s">
        <v>10</v>
      </c>
      <c r="I307" t="s">
        <v>18</v>
      </c>
    </row>
    <row r="308" spans="1:9" x14ac:dyDescent="0.25">
      <c r="A308" t="s">
        <v>94</v>
      </c>
      <c r="B308">
        <v>3</v>
      </c>
      <c r="C308" t="s">
        <v>40</v>
      </c>
      <c r="D308">
        <v>86723.5</v>
      </c>
      <c r="E308" t="s">
        <v>12</v>
      </c>
      <c r="F308" s="1">
        <v>43466</v>
      </c>
      <c r="G308" t="s">
        <v>13</v>
      </c>
      <c r="H308" t="s">
        <v>10</v>
      </c>
      <c r="I308" t="s">
        <v>18</v>
      </c>
    </row>
    <row r="309" spans="1:9" x14ac:dyDescent="0.25">
      <c r="A309" t="s">
        <v>95</v>
      </c>
      <c r="B309">
        <v>3</v>
      </c>
      <c r="C309" t="s">
        <v>40</v>
      </c>
      <c r="D309">
        <v>21680.799999999999</v>
      </c>
      <c r="E309" t="s">
        <v>12</v>
      </c>
      <c r="F309" s="1">
        <v>43831</v>
      </c>
      <c r="G309" t="s">
        <v>13</v>
      </c>
      <c r="H309" t="s">
        <v>10</v>
      </c>
      <c r="I309" t="s">
        <v>9</v>
      </c>
    </row>
    <row r="310" spans="1:9" x14ac:dyDescent="0.25">
      <c r="A310" t="s">
        <v>96</v>
      </c>
      <c r="B310">
        <v>3</v>
      </c>
      <c r="C310" t="s">
        <v>40</v>
      </c>
      <c r="D310">
        <v>17419.13</v>
      </c>
      <c r="E310" t="s">
        <v>41</v>
      </c>
      <c r="F310" s="1">
        <v>43301</v>
      </c>
      <c r="G310" t="s">
        <v>13</v>
      </c>
      <c r="H310" t="s">
        <v>124</v>
      </c>
      <c r="I310" t="s">
        <v>9</v>
      </c>
    </row>
    <row r="311" spans="1:9" x14ac:dyDescent="0.25">
      <c r="A311" t="s">
        <v>97</v>
      </c>
      <c r="B311">
        <v>3</v>
      </c>
      <c r="C311" t="s">
        <v>40</v>
      </c>
      <c r="D311">
        <v>5165.63</v>
      </c>
      <c r="E311" t="s">
        <v>41</v>
      </c>
      <c r="F311" s="1">
        <v>43348</v>
      </c>
      <c r="G311" t="s">
        <v>13</v>
      </c>
      <c r="H311" t="s">
        <v>124</v>
      </c>
      <c r="I311" t="s">
        <v>9</v>
      </c>
    </row>
    <row r="312" spans="1:9" x14ac:dyDescent="0.25">
      <c r="A312" t="s">
        <v>98</v>
      </c>
      <c r="B312">
        <v>3</v>
      </c>
      <c r="C312" t="s">
        <v>40</v>
      </c>
      <c r="D312">
        <v>9990.15</v>
      </c>
      <c r="E312" t="s">
        <v>41</v>
      </c>
      <c r="F312" s="1">
        <v>43608</v>
      </c>
      <c r="G312" t="s">
        <v>13</v>
      </c>
      <c r="H312" t="s">
        <v>124</v>
      </c>
      <c r="I312" t="s">
        <v>9</v>
      </c>
    </row>
    <row r="313" spans="1:9" x14ac:dyDescent="0.25">
      <c r="A313" t="s">
        <v>99</v>
      </c>
      <c r="B313">
        <v>3</v>
      </c>
      <c r="C313" t="s">
        <v>40</v>
      </c>
      <c r="D313">
        <v>10625</v>
      </c>
      <c r="E313" t="s">
        <v>41</v>
      </c>
      <c r="F313" s="1">
        <v>43262</v>
      </c>
      <c r="G313" t="s">
        <v>13</v>
      </c>
      <c r="H313" t="s">
        <v>124</v>
      </c>
      <c r="I313" t="s">
        <v>9</v>
      </c>
    </row>
    <row r="314" spans="1:9" x14ac:dyDescent="0.25">
      <c r="A314" t="s">
        <v>100</v>
      </c>
      <c r="B314">
        <v>3</v>
      </c>
      <c r="C314" t="s">
        <v>40</v>
      </c>
      <c r="D314">
        <v>14399.88</v>
      </c>
      <c r="E314" t="s">
        <v>12</v>
      </c>
      <c r="F314" s="1">
        <v>42917</v>
      </c>
      <c r="G314" t="s">
        <v>13</v>
      </c>
      <c r="H314" t="s">
        <v>22</v>
      </c>
      <c r="I314" t="s">
        <v>18</v>
      </c>
    </row>
    <row r="315" spans="1:9" x14ac:dyDescent="0.25">
      <c r="A315" t="s">
        <v>101</v>
      </c>
      <c r="B315">
        <v>3</v>
      </c>
      <c r="C315" t="s">
        <v>40</v>
      </c>
      <c r="D315">
        <v>20165.5</v>
      </c>
      <c r="E315" t="s">
        <v>12</v>
      </c>
      <c r="F315" s="1">
        <v>43647</v>
      </c>
      <c r="G315" t="s">
        <v>13</v>
      </c>
      <c r="H315" t="s">
        <v>22</v>
      </c>
      <c r="I315" t="s">
        <v>9</v>
      </c>
    </row>
    <row r="316" spans="1:9" x14ac:dyDescent="0.25">
      <c r="A316" t="s">
        <v>102</v>
      </c>
      <c r="B316">
        <v>3</v>
      </c>
      <c r="C316" t="s">
        <v>40</v>
      </c>
      <c r="D316">
        <v>11593.27</v>
      </c>
      <c r="E316" t="s">
        <v>41</v>
      </c>
      <c r="F316" s="1">
        <v>43556</v>
      </c>
      <c r="G316" t="s">
        <v>13</v>
      </c>
      <c r="H316" t="s">
        <v>124</v>
      </c>
      <c r="I316" t="s">
        <v>9</v>
      </c>
    </row>
    <row r="317" spans="1:9" x14ac:dyDescent="0.25">
      <c r="A317" t="s">
        <v>103</v>
      </c>
      <c r="B317">
        <v>3</v>
      </c>
      <c r="C317" t="s">
        <v>40</v>
      </c>
      <c r="D317">
        <v>1185.9000000000001</v>
      </c>
      <c r="E317" t="s">
        <v>12</v>
      </c>
      <c r="F317" s="1">
        <v>43221</v>
      </c>
      <c r="G317" t="s">
        <v>13</v>
      </c>
      <c r="H317" t="s">
        <v>22</v>
      </c>
      <c r="I317" t="s">
        <v>18</v>
      </c>
    </row>
    <row r="318" spans="1:9" x14ac:dyDescent="0.25">
      <c r="A318" t="s">
        <v>104</v>
      </c>
      <c r="B318">
        <v>3</v>
      </c>
      <c r="C318" t="s">
        <v>40</v>
      </c>
      <c r="D318">
        <v>1005</v>
      </c>
      <c r="E318" t="s">
        <v>12</v>
      </c>
      <c r="F318" s="1">
        <v>43586</v>
      </c>
      <c r="G318" t="s">
        <v>13</v>
      </c>
      <c r="H318" t="s">
        <v>22</v>
      </c>
      <c r="I318" t="s">
        <v>9</v>
      </c>
    </row>
    <row r="319" spans="1:9" x14ac:dyDescent="0.25">
      <c r="A319" t="s">
        <v>105</v>
      </c>
      <c r="B319">
        <v>3</v>
      </c>
      <c r="C319" t="s">
        <v>40</v>
      </c>
      <c r="D319">
        <v>1050.3800000000001</v>
      </c>
      <c r="E319" t="s">
        <v>12</v>
      </c>
      <c r="F319" s="1">
        <v>43006</v>
      </c>
      <c r="G319" t="s">
        <v>13</v>
      </c>
      <c r="H319" t="s">
        <v>22</v>
      </c>
      <c r="I319" t="s">
        <v>18</v>
      </c>
    </row>
    <row r="320" spans="1:9" x14ac:dyDescent="0.25">
      <c r="A320" t="s">
        <v>106</v>
      </c>
      <c r="B320">
        <v>3</v>
      </c>
      <c r="C320" t="s">
        <v>40</v>
      </c>
      <c r="D320">
        <v>6250</v>
      </c>
      <c r="E320" t="s">
        <v>12</v>
      </c>
      <c r="F320" s="1">
        <v>43371</v>
      </c>
      <c r="G320" t="s">
        <v>13</v>
      </c>
      <c r="H320" t="s">
        <v>22</v>
      </c>
      <c r="I320" t="s">
        <v>9</v>
      </c>
    </row>
    <row r="321" spans="1:9" x14ac:dyDescent="0.25">
      <c r="A321" t="s">
        <v>107</v>
      </c>
      <c r="B321">
        <v>3</v>
      </c>
      <c r="C321" t="s">
        <v>40</v>
      </c>
      <c r="D321">
        <v>0</v>
      </c>
      <c r="E321" t="s">
        <v>12</v>
      </c>
      <c r="F321" s="1">
        <v>43402</v>
      </c>
      <c r="G321" t="s">
        <v>29</v>
      </c>
      <c r="H321" t="s">
        <v>22</v>
      </c>
      <c r="I321" t="s">
        <v>9</v>
      </c>
    </row>
    <row r="322" spans="1:9" x14ac:dyDescent="0.25">
      <c r="A322" t="s">
        <v>108</v>
      </c>
      <c r="B322">
        <v>3</v>
      </c>
      <c r="C322" t="s">
        <v>40</v>
      </c>
      <c r="D322">
        <v>6250</v>
      </c>
      <c r="E322" t="s">
        <v>12</v>
      </c>
      <c r="F322" s="1">
        <v>43371</v>
      </c>
      <c r="G322" t="s">
        <v>13</v>
      </c>
      <c r="H322" t="s">
        <v>22</v>
      </c>
      <c r="I322" t="s">
        <v>18</v>
      </c>
    </row>
    <row r="323" spans="1:9" x14ac:dyDescent="0.25">
      <c r="A323" t="s">
        <v>109</v>
      </c>
      <c r="B323">
        <v>3</v>
      </c>
      <c r="C323" t="s">
        <v>40</v>
      </c>
      <c r="D323">
        <v>18814.25</v>
      </c>
      <c r="E323" t="s">
        <v>12</v>
      </c>
      <c r="F323" s="1">
        <v>43736</v>
      </c>
      <c r="G323" t="s">
        <v>13</v>
      </c>
      <c r="H323" t="s">
        <v>22</v>
      </c>
      <c r="I323" t="s">
        <v>9</v>
      </c>
    </row>
    <row r="324" spans="1:9" x14ac:dyDescent="0.25">
      <c r="A324" t="s">
        <v>110</v>
      </c>
      <c r="B324">
        <v>3</v>
      </c>
      <c r="C324" t="s">
        <v>40</v>
      </c>
      <c r="D324">
        <v>200659.63</v>
      </c>
      <c r="E324" t="s">
        <v>12</v>
      </c>
      <c r="F324" s="1">
        <v>43555</v>
      </c>
      <c r="G324" t="s">
        <v>13</v>
      </c>
      <c r="H324" t="s">
        <v>23</v>
      </c>
      <c r="I324" t="s">
        <v>18</v>
      </c>
    </row>
    <row r="325" spans="1:9" x14ac:dyDescent="0.25">
      <c r="A325" t="s">
        <v>111</v>
      </c>
      <c r="B325">
        <v>3</v>
      </c>
      <c r="C325" t="s">
        <v>40</v>
      </c>
      <c r="D325">
        <v>215165</v>
      </c>
      <c r="E325" t="s">
        <v>12</v>
      </c>
      <c r="F325" s="1">
        <v>43556</v>
      </c>
      <c r="G325" t="s">
        <v>13</v>
      </c>
      <c r="H325" t="s">
        <v>23</v>
      </c>
      <c r="I325" t="s">
        <v>9</v>
      </c>
    </row>
    <row r="326" spans="1:9" x14ac:dyDescent="0.25">
      <c r="A326" t="s">
        <v>112</v>
      </c>
      <c r="B326">
        <v>3</v>
      </c>
      <c r="C326" t="s">
        <v>40</v>
      </c>
      <c r="D326">
        <v>97.35</v>
      </c>
      <c r="E326" t="s">
        <v>41</v>
      </c>
      <c r="F326" s="1">
        <v>43138</v>
      </c>
      <c r="G326" t="s">
        <v>13</v>
      </c>
      <c r="H326" t="s">
        <v>22</v>
      </c>
      <c r="I326" t="s">
        <v>9</v>
      </c>
    </row>
    <row r="327" spans="1:9" x14ac:dyDescent="0.25">
      <c r="A327" t="s">
        <v>113</v>
      </c>
      <c r="B327">
        <v>3</v>
      </c>
      <c r="C327" t="s">
        <v>40</v>
      </c>
      <c r="D327">
        <v>3854.23</v>
      </c>
      <c r="E327" t="s">
        <v>41</v>
      </c>
      <c r="F327" s="1">
        <v>43585</v>
      </c>
      <c r="G327" t="s">
        <v>13</v>
      </c>
      <c r="H327" t="s">
        <v>124</v>
      </c>
      <c r="I327" t="s">
        <v>9</v>
      </c>
    </row>
    <row r="328" spans="1:9" x14ac:dyDescent="0.25">
      <c r="A328" t="s">
        <v>114</v>
      </c>
      <c r="B328">
        <v>3</v>
      </c>
      <c r="C328" t="s">
        <v>40</v>
      </c>
      <c r="D328">
        <v>6739.76</v>
      </c>
      <c r="E328" t="s">
        <v>12</v>
      </c>
      <c r="F328" s="1">
        <v>43513</v>
      </c>
      <c r="G328" t="s">
        <v>13</v>
      </c>
      <c r="H328" t="s">
        <v>10</v>
      </c>
      <c r="I328" t="s">
        <v>9</v>
      </c>
    </row>
    <row r="329" spans="1:9" x14ac:dyDescent="0.25">
      <c r="A329" t="s">
        <v>115</v>
      </c>
      <c r="B329">
        <v>3</v>
      </c>
      <c r="C329" t="s">
        <v>40</v>
      </c>
      <c r="D329">
        <v>6739.76</v>
      </c>
      <c r="E329" t="s">
        <v>41</v>
      </c>
      <c r="F329" s="1">
        <v>43528</v>
      </c>
      <c r="G329" t="s">
        <v>13</v>
      </c>
      <c r="H329" t="s">
        <v>22</v>
      </c>
      <c r="I329" t="s">
        <v>9</v>
      </c>
    </row>
    <row r="330" spans="1:9" x14ac:dyDescent="0.25">
      <c r="A330" t="s">
        <v>116</v>
      </c>
      <c r="B330">
        <v>3</v>
      </c>
      <c r="C330" t="s">
        <v>40</v>
      </c>
      <c r="D330">
        <v>8468.49</v>
      </c>
      <c r="E330" t="s">
        <v>41</v>
      </c>
      <c r="F330" s="1">
        <v>43514</v>
      </c>
      <c r="G330" t="s">
        <v>13</v>
      </c>
      <c r="H330" t="s">
        <v>22</v>
      </c>
      <c r="I330" t="s">
        <v>9</v>
      </c>
    </row>
    <row r="331" spans="1:9" x14ac:dyDescent="0.25">
      <c r="A331" t="s">
        <v>117</v>
      </c>
      <c r="B331">
        <v>3</v>
      </c>
      <c r="C331" t="s">
        <v>40</v>
      </c>
      <c r="D331">
        <v>529.13</v>
      </c>
      <c r="E331" t="s">
        <v>41</v>
      </c>
      <c r="F331" s="1">
        <v>43514</v>
      </c>
      <c r="G331" t="s">
        <v>13</v>
      </c>
      <c r="H331" t="s">
        <v>22</v>
      </c>
      <c r="I331" t="s">
        <v>9</v>
      </c>
    </row>
    <row r="332" spans="1:9" x14ac:dyDescent="0.25">
      <c r="A332" t="s">
        <v>118</v>
      </c>
      <c r="B332">
        <v>1</v>
      </c>
      <c r="C332" t="s">
        <v>11</v>
      </c>
      <c r="D332">
        <v>162500</v>
      </c>
      <c r="E332" t="s">
        <v>41</v>
      </c>
      <c r="F332" s="1">
        <v>43560</v>
      </c>
      <c r="G332" t="s">
        <v>13</v>
      </c>
      <c r="H332" t="s">
        <v>23</v>
      </c>
      <c r="I332" t="s">
        <v>9</v>
      </c>
    </row>
    <row r="333" spans="1:9" x14ac:dyDescent="0.25">
      <c r="A333" t="s">
        <v>119</v>
      </c>
      <c r="B333">
        <v>1</v>
      </c>
      <c r="C333" t="s">
        <v>11</v>
      </c>
      <c r="D333">
        <v>250000</v>
      </c>
      <c r="E333" t="s">
        <v>41</v>
      </c>
      <c r="F333" s="1">
        <v>43573</v>
      </c>
      <c r="G333" t="s">
        <v>13</v>
      </c>
      <c r="H333" t="s">
        <v>23</v>
      </c>
      <c r="I333" t="s">
        <v>9</v>
      </c>
    </row>
    <row r="334" spans="1:9" x14ac:dyDescent="0.25">
      <c r="A334" t="s">
        <v>120</v>
      </c>
      <c r="B334">
        <v>1</v>
      </c>
      <c r="C334" t="s">
        <v>11</v>
      </c>
      <c r="D334">
        <v>78837.100000000006</v>
      </c>
      <c r="E334" t="s">
        <v>41</v>
      </c>
      <c r="F334" s="1">
        <v>42949</v>
      </c>
      <c r="G334" t="s">
        <v>13</v>
      </c>
      <c r="H334" t="s">
        <v>19</v>
      </c>
      <c r="I334" t="s">
        <v>18</v>
      </c>
    </row>
    <row r="335" spans="1:9" x14ac:dyDescent="0.25">
      <c r="A335" t="s">
        <v>121</v>
      </c>
      <c r="B335">
        <v>1</v>
      </c>
      <c r="C335" t="s">
        <v>11</v>
      </c>
      <c r="D335">
        <v>21875</v>
      </c>
      <c r="E335" t="s">
        <v>12</v>
      </c>
      <c r="F335" s="1">
        <v>43182</v>
      </c>
      <c r="G335" t="s">
        <v>13</v>
      </c>
      <c r="H335" t="s">
        <v>23</v>
      </c>
      <c r="I335" t="s">
        <v>18</v>
      </c>
    </row>
    <row r="336" spans="1:9" x14ac:dyDescent="0.25">
      <c r="A336" t="s">
        <v>122</v>
      </c>
      <c r="B336">
        <v>1</v>
      </c>
      <c r="C336" t="s">
        <v>11</v>
      </c>
      <c r="D336">
        <v>59322</v>
      </c>
      <c r="E336" t="s">
        <v>12</v>
      </c>
      <c r="F336" s="1">
        <v>43577</v>
      </c>
      <c r="G336" t="s">
        <v>13</v>
      </c>
      <c r="H336" t="s">
        <v>23</v>
      </c>
      <c r="I336" t="s">
        <v>9</v>
      </c>
    </row>
    <row r="337" spans="1:9" x14ac:dyDescent="0.25">
      <c r="A337" t="s">
        <v>123</v>
      </c>
      <c r="B337">
        <v>1</v>
      </c>
      <c r="C337" t="s">
        <v>11</v>
      </c>
      <c r="D337">
        <v>26763.4</v>
      </c>
      <c r="E337" t="s">
        <v>41</v>
      </c>
      <c r="F337" s="1">
        <v>43822</v>
      </c>
      <c r="G337" t="s">
        <v>13</v>
      </c>
      <c r="H337" t="s">
        <v>124</v>
      </c>
      <c r="I337" t="s">
        <v>9</v>
      </c>
    </row>
    <row r="338" spans="1:9" x14ac:dyDescent="0.25">
      <c r="A338" t="s">
        <v>125</v>
      </c>
      <c r="B338">
        <v>1</v>
      </c>
      <c r="C338" t="s">
        <v>11</v>
      </c>
      <c r="D338">
        <v>26763.4</v>
      </c>
      <c r="E338" t="s">
        <v>41</v>
      </c>
      <c r="F338" s="1">
        <v>43913</v>
      </c>
      <c r="G338" t="s">
        <v>13</v>
      </c>
      <c r="H338" t="s">
        <v>124</v>
      </c>
      <c r="I338" t="s">
        <v>9</v>
      </c>
    </row>
    <row r="339" spans="1:9" x14ac:dyDescent="0.25">
      <c r="A339" t="s">
        <v>126</v>
      </c>
      <c r="B339">
        <v>1</v>
      </c>
      <c r="C339" t="s">
        <v>11</v>
      </c>
      <c r="D339">
        <v>26763.439999999999</v>
      </c>
      <c r="E339" t="s">
        <v>41</v>
      </c>
      <c r="F339" s="1">
        <v>43274</v>
      </c>
      <c r="G339" t="s">
        <v>13</v>
      </c>
      <c r="H339" t="s">
        <v>124</v>
      </c>
      <c r="I339" t="s">
        <v>9</v>
      </c>
    </row>
    <row r="340" spans="1:9" x14ac:dyDescent="0.25">
      <c r="A340" t="s">
        <v>127</v>
      </c>
      <c r="B340">
        <v>1</v>
      </c>
      <c r="C340" t="s">
        <v>11</v>
      </c>
      <c r="D340">
        <v>26763.439999999999</v>
      </c>
      <c r="E340" t="s">
        <v>41</v>
      </c>
      <c r="F340" s="1">
        <v>43366</v>
      </c>
      <c r="G340" t="s">
        <v>13</v>
      </c>
      <c r="H340" t="s">
        <v>124</v>
      </c>
      <c r="I340" t="s">
        <v>9</v>
      </c>
    </row>
    <row r="341" spans="1:9" x14ac:dyDescent="0.25">
      <c r="A341" t="s">
        <v>128</v>
      </c>
      <c r="B341">
        <v>1</v>
      </c>
      <c r="C341" t="s">
        <v>11</v>
      </c>
      <c r="D341">
        <v>26763.439999999999</v>
      </c>
      <c r="E341" t="s">
        <v>41</v>
      </c>
      <c r="F341" s="1">
        <v>43457</v>
      </c>
      <c r="G341" t="s">
        <v>13</v>
      </c>
      <c r="H341" t="s">
        <v>124</v>
      </c>
      <c r="I341" t="s">
        <v>9</v>
      </c>
    </row>
    <row r="342" spans="1:9" x14ac:dyDescent="0.25">
      <c r="A342" t="s">
        <v>129</v>
      </c>
      <c r="B342">
        <v>1</v>
      </c>
      <c r="C342" t="s">
        <v>11</v>
      </c>
      <c r="D342">
        <v>26763.439999999999</v>
      </c>
      <c r="E342" t="s">
        <v>41</v>
      </c>
      <c r="F342" s="1">
        <v>43547</v>
      </c>
      <c r="G342" t="s">
        <v>13</v>
      </c>
      <c r="H342" t="s">
        <v>124</v>
      </c>
      <c r="I342" t="s">
        <v>9</v>
      </c>
    </row>
    <row r="343" spans="1:9" x14ac:dyDescent="0.25">
      <c r="A343" t="s">
        <v>130</v>
      </c>
      <c r="B343">
        <v>1</v>
      </c>
      <c r="C343" t="s">
        <v>11</v>
      </c>
      <c r="D343">
        <v>26763.439999999999</v>
      </c>
      <c r="E343" t="s">
        <v>41</v>
      </c>
      <c r="F343" s="1">
        <v>43639</v>
      </c>
      <c r="G343" t="s">
        <v>13</v>
      </c>
      <c r="H343" t="s">
        <v>124</v>
      </c>
      <c r="I343" t="s">
        <v>9</v>
      </c>
    </row>
    <row r="344" spans="1:9" x14ac:dyDescent="0.25">
      <c r="A344" t="s">
        <v>136</v>
      </c>
      <c r="B344">
        <v>1</v>
      </c>
      <c r="C344" t="s">
        <v>11</v>
      </c>
      <c r="D344">
        <v>26763.439999999999</v>
      </c>
      <c r="E344" t="s">
        <v>41</v>
      </c>
      <c r="F344" s="1">
        <v>43731</v>
      </c>
      <c r="G344" t="s">
        <v>13</v>
      </c>
      <c r="H344" t="s">
        <v>124</v>
      </c>
      <c r="I344" t="s">
        <v>9</v>
      </c>
    </row>
    <row r="345" spans="1:9" x14ac:dyDescent="0.25">
      <c r="A345" t="s">
        <v>136</v>
      </c>
      <c r="B345">
        <v>1</v>
      </c>
      <c r="C345" t="s">
        <v>11</v>
      </c>
      <c r="D345">
        <v>39440.839999999997</v>
      </c>
      <c r="E345" t="s">
        <v>41</v>
      </c>
      <c r="F345" s="1">
        <v>43182</v>
      </c>
      <c r="G345" t="s">
        <v>13</v>
      </c>
      <c r="H345" t="s">
        <v>124</v>
      </c>
      <c r="I345" t="s">
        <v>9</v>
      </c>
    </row>
    <row r="346" spans="1:9" x14ac:dyDescent="0.25">
      <c r="A346" t="s">
        <v>136</v>
      </c>
      <c r="B346">
        <v>1</v>
      </c>
      <c r="C346" t="s">
        <v>11</v>
      </c>
      <c r="D346">
        <v>14274.76</v>
      </c>
      <c r="E346" t="s">
        <v>41</v>
      </c>
      <c r="F346" s="1">
        <v>43778</v>
      </c>
      <c r="G346" t="s">
        <v>13</v>
      </c>
      <c r="H346" t="s">
        <v>124</v>
      </c>
      <c r="I346" t="s">
        <v>9</v>
      </c>
    </row>
    <row r="347" spans="1:9" x14ac:dyDescent="0.25">
      <c r="A347" t="s">
        <v>136</v>
      </c>
      <c r="B347">
        <v>1</v>
      </c>
      <c r="C347" t="s">
        <v>11</v>
      </c>
      <c r="D347">
        <v>14274.76</v>
      </c>
      <c r="E347" t="s">
        <v>41</v>
      </c>
      <c r="F347" s="1">
        <v>43870</v>
      </c>
      <c r="G347" t="s">
        <v>13</v>
      </c>
      <c r="H347" t="s">
        <v>124</v>
      </c>
      <c r="I347" t="s">
        <v>9</v>
      </c>
    </row>
    <row r="348" spans="1:9" x14ac:dyDescent="0.25">
      <c r="A348" t="s">
        <v>136</v>
      </c>
      <c r="B348">
        <v>1</v>
      </c>
      <c r="C348" t="s">
        <v>11</v>
      </c>
      <c r="D348">
        <v>14274.76</v>
      </c>
      <c r="E348" t="s">
        <v>41</v>
      </c>
      <c r="F348" s="1">
        <v>43960</v>
      </c>
      <c r="G348" t="s">
        <v>13</v>
      </c>
      <c r="H348" t="s">
        <v>124</v>
      </c>
      <c r="I348" t="s">
        <v>9</v>
      </c>
    </row>
    <row r="349" spans="1:9" x14ac:dyDescent="0.25">
      <c r="A349" t="s">
        <v>136</v>
      </c>
      <c r="B349">
        <v>1</v>
      </c>
      <c r="C349" t="s">
        <v>11</v>
      </c>
      <c r="D349">
        <v>14274.76</v>
      </c>
      <c r="E349" t="s">
        <v>41</v>
      </c>
      <c r="F349" s="1">
        <v>44052</v>
      </c>
      <c r="G349" t="s">
        <v>13</v>
      </c>
      <c r="H349" t="s">
        <v>124</v>
      </c>
      <c r="I349" t="s">
        <v>9</v>
      </c>
    </row>
    <row r="350" spans="1:9" x14ac:dyDescent="0.25">
      <c r="A350" t="s">
        <v>136</v>
      </c>
      <c r="B350">
        <v>1</v>
      </c>
      <c r="C350" t="s">
        <v>11</v>
      </c>
      <c r="D350">
        <v>14274.76</v>
      </c>
      <c r="E350" t="s">
        <v>41</v>
      </c>
      <c r="F350" s="1">
        <v>44144</v>
      </c>
      <c r="G350" t="s">
        <v>13</v>
      </c>
      <c r="H350" t="s">
        <v>124</v>
      </c>
      <c r="I350" t="s">
        <v>9</v>
      </c>
    </row>
    <row r="351" spans="1:9" x14ac:dyDescent="0.25">
      <c r="A351" t="s">
        <v>136</v>
      </c>
      <c r="B351">
        <v>1</v>
      </c>
      <c r="C351" t="s">
        <v>11</v>
      </c>
      <c r="D351">
        <v>14274.76</v>
      </c>
      <c r="E351" t="s">
        <v>41</v>
      </c>
      <c r="F351" s="1">
        <v>44236</v>
      </c>
      <c r="G351" t="s">
        <v>13</v>
      </c>
      <c r="H351" t="s">
        <v>124</v>
      </c>
      <c r="I351" t="s">
        <v>9</v>
      </c>
    </row>
    <row r="352" spans="1:9" x14ac:dyDescent="0.25">
      <c r="A352" t="s">
        <v>136</v>
      </c>
      <c r="B352">
        <v>1</v>
      </c>
      <c r="C352" t="s">
        <v>11</v>
      </c>
      <c r="D352">
        <v>14274.76</v>
      </c>
      <c r="E352" t="s">
        <v>41</v>
      </c>
      <c r="F352" s="1">
        <v>43505</v>
      </c>
      <c r="G352" t="s">
        <v>13</v>
      </c>
      <c r="H352" t="s">
        <v>124</v>
      </c>
      <c r="I352" t="s">
        <v>9</v>
      </c>
    </row>
    <row r="353" spans="1:9" x14ac:dyDescent="0.25">
      <c r="A353" t="s">
        <v>136</v>
      </c>
      <c r="B353">
        <v>1</v>
      </c>
      <c r="C353" t="s">
        <v>11</v>
      </c>
      <c r="D353">
        <v>14274.76</v>
      </c>
      <c r="E353" t="s">
        <v>41</v>
      </c>
      <c r="F353" s="1">
        <v>43594</v>
      </c>
      <c r="G353" t="s">
        <v>13</v>
      </c>
      <c r="H353" t="s">
        <v>124</v>
      </c>
      <c r="I353" t="s">
        <v>9</v>
      </c>
    </row>
    <row r="354" spans="1:9" x14ac:dyDescent="0.25">
      <c r="A354" t="s">
        <v>136</v>
      </c>
      <c r="B354">
        <v>1</v>
      </c>
      <c r="C354" t="s">
        <v>11</v>
      </c>
      <c r="D354">
        <v>14274.76</v>
      </c>
      <c r="E354" t="s">
        <v>41</v>
      </c>
      <c r="F354" s="1">
        <v>43686</v>
      </c>
      <c r="G354" t="s">
        <v>13</v>
      </c>
      <c r="H354" t="s">
        <v>124</v>
      </c>
      <c r="I354" t="s">
        <v>9</v>
      </c>
    </row>
    <row r="355" spans="1:9" x14ac:dyDescent="0.25">
      <c r="A355" t="s">
        <v>136</v>
      </c>
      <c r="B355">
        <v>1</v>
      </c>
      <c r="C355" t="s">
        <v>11</v>
      </c>
      <c r="D355">
        <v>14274.8</v>
      </c>
      <c r="E355" t="s">
        <v>41</v>
      </c>
      <c r="F355" s="1">
        <v>43413</v>
      </c>
      <c r="G355" t="s">
        <v>13</v>
      </c>
      <c r="H355" t="s">
        <v>124</v>
      </c>
      <c r="I355" t="s">
        <v>9</v>
      </c>
    </row>
    <row r="356" spans="1:9" x14ac:dyDescent="0.25">
      <c r="A356" t="s">
        <v>136</v>
      </c>
      <c r="B356">
        <v>1</v>
      </c>
      <c r="C356" t="s">
        <v>11</v>
      </c>
      <c r="D356">
        <v>22539.08</v>
      </c>
      <c r="E356" t="s">
        <v>41</v>
      </c>
      <c r="F356" s="1">
        <v>43321</v>
      </c>
      <c r="G356" t="s">
        <v>13</v>
      </c>
      <c r="H356" t="s">
        <v>124</v>
      </c>
      <c r="I356" t="s">
        <v>9</v>
      </c>
    </row>
    <row r="357" spans="1:9" x14ac:dyDescent="0.25">
      <c r="A357" t="s">
        <v>136</v>
      </c>
      <c r="B357">
        <v>1</v>
      </c>
      <c r="C357" t="s">
        <v>11</v>
      </c>
      <c r="D357">
        <v>24072.23</v>
      </c>
      <c r="E357" t="s">
        <v>41</v>
      </c>
      <c r="F357" s="1">
        <v>43812</v>
      </c>
      <c r="G357" t="s">
        <v>13</v>
      </c>
      <c r="H357" t="s">
        <v>124</v>
      </c>
      <c r="I357" t="s">
        <v>9</v>
      </c>
    </row>
    <row r="358" spans="1:9" x14ac:dyDescent="0.25">
      <c r="A358" t="s">
        <v>136</v>
      </c>
      <c r="B358">
        <v>1</v>
      </c>
      <c r="C358" t="s">
        <v>11</v>
      </c>
      <c r="D358">
        <v>24072.23</v>
      </c>
      <c r="E358" t="s">
        <v>41</v>
      </c>
      <c r="F358" s="1">
        <v>43903</v>
      </c>
      <c r="G358" t="s">
        <v>13</v>
      </c>
      <c r="H358" t="s">
        <v>124</v>
      </c>
      <c r="I358" t="s">
        <v>9</v>
      </c>
    </row>
    <row r="359" spans="1:9" x14ac:dyDescent="0.25">
      <c r="A359" t="s">
        <v>136</v>
      </c>
      <c r="B359">
        <v>1</v>
      </c>
      <c r="C359" t="s">
        <v>11</v>
      </c>
      <c r="D359">
        <v>24072.23</v>
      </c>
      <c r="E359" t="s">
        <v>41</v>
      </c>
      <c r="F359" s="1">
        <v>43995</v>
      </c>
      <c r="G359" t="s">
        <v>13</v>
      </c>
      <c r="H359" t="s">
        <v>124</v>
      </c>
      <c r="I359" t="s">
        <v>9</v>
      </c>
    </row>
    <row r="360" spans="1:9" x14ac:dyDescent="0.25">
      <c r="A360" t="s">
        <v>136</v>
      </c>
      <c r="B360">
        <v>1</v>
      </c>
      <c r="C360" t="s">
        <v>11</v>
      </c>
      <c r="D360">
        <v>24072.23</v>
      </c>
      <c r="E360" t="s">
        <v>41</v>
      </c>
      <c r="F360" s="1">
        <v>44087</v>
      </c>
      <c r="G360" t="s">
        <v>13</v>
      </c>
      <c r="H360" t="s">
        <v>124</v>
      </c>
      <c r="I360" t="s">
        <v>9</v>
      </c>
    </row>
    <row r="361" spans="1:9" x14ac:dyDescent="0.25">
      <c r="A361" t="s">
        <v>136</v>
      </c>
      <c r="B361">
        <v>1</v>
      </c>
      <c r="C361" t="s">
        <v>11</v>
      </c>
      <c r="D361">
        <v>24072.23</v>
      </c>
      <c r="E361" t="s">
        <v>41</v>
      </c>
      <c r="F361" s="1">
        <v>44178</v>
      </c>
      <c r="G361" t="s">
        <v>13</v>
      </c>
      <c r="H361" t="s">
        <v>124</v>
      </c>
      <c r="I361" t="s">
        <v>9</v>
      </c>
    </row>
    <row r="362" spans="1:9" x14ac:dyDescent="0.25">
      <c r="A362" t="s">
        <v>136</v>
      </c>
      <c r="B362">
        <v>1</v>
      </c>
      <c r="C362" t="s">
        <v>11</v>
      </c>
      <c r="D362">
        <v>24072.23</v>
      </c>
      <c r="E362" t="s">
        <v>41</v>
      </c>
      <c r="F362" s="1">
        <v>43629</v>
      </c>
      <c r="G362" t="s">
        <v>13</v>
      </c>
      <c r="H362" t="s">
        <v>124</v>
      </c>
      <c r="I362" t="s">
        <v>9</v>
      </c>
    </row>
    <row r="363" spans="1:9" x14ac:dyDescent="0.25">
      <c r="A363" t="s">
        <v>136</v>
      </c>
      <c r="B363">
        <v>1</v>
      </c>
      <c r="C363" t="s">
        <v>11</v>
      </c>
      <c r="D363">
        <v>24072.23</v>
      </c>
      <c r="E363" t="s">
        <v>41</v>
      </c>
      <c r="F363" s="1">
        <v>43721</v>
      </c>
      <c r="G363" t="s">
        <v>13</v>
      </c>
      <c r="H363" t="s">
        <v>124</v>
      </c>
      <c r="I363" t="s">
        <v>9</v>
      </c>
    </row>
    <row r="364" spans="1:9" x14ac:dyDescent="0.25">
      <c r="A364" t="s">
        <v>136</v>
      </c>
      <c r="B364">
        <v>1</v>
      </c>
      <c r="C364" t="s">
        <v>11</v>
      </c>
      <c r="D364">
        <v>24072.26</v>
      </c>
      <c r="E364" t="s">
        <v>41</v>
      </c>
      <c r="F364" s="1">
        <v>43537</v>
      </c>
      <c r="G364" t="s">
        <v>13</v>
      </c>
      <c r="H364" t="s">
        <v>124</v>
      </c>
      <c r="I364" t="s">
        <v>9</v>
      </c>
    </row>
    <row r="365" spans="1:9" x14ac:dyDescent="0.25">
      <c r="A365" t="s">
        <v>136</v>
      </c>
      <c r="B365">
        <v>1</v>
      </c>
      <c r="C365" t="s">
        <v>11</v>
      </c>
      <c r="D365">
        <v>35521.53</v>
      </c>
      <c r="E365" t="s">
        <v>41</v>
      </c>
      <c r="F365" s="1">
        <v>43447</v>
      </c>
      <c r="G365" t="s">
        <v>13</v>
      </c>
      <c r="H365" t="s">
        <v>124</v>
      </c>
      <c r="I365" t="s">
        <v>9</v>
      </c>
    </row>
    <row r="366" spans="1:9" x14ac:dyDescent="0.25">
      <c r="A366" t="s">
        <v>136</v>
      </c>
      <c r="B366">
        <v>1</v>
      </c>
      <c r="C366" t="s">
        <v>11</v>
      </c>
      <c r="D366">
        <v>31816.79</v>
      </c>
      <c r="E366" t="s">
        <v>41</v>
      </c>
      <c r="F366" s="1">
        <v>43810</v>
      </c>
      <c r="G366" t="s">
        <v>13</v>
      </c>
      <c r="H366" t="s">
        <v>124</v>
      </c>
      <c r="I366" t="s">
        <v>9</v>
      </c>
    </row>
    <row r="367" spans="1:9" x14ac:dyDescent="0.25">
      <c r="A367" t="s">
        <v>136</v>
      </c>
      <c r="B367">
        <v>1</v>
      </c>
      <c r="C367" t="s">
        <v>11</v>
      </c>
      <c r="D367">
        <v>31816.79</v>
      </c>
      <c r="E367" t="s">
        <v>41</v>
      </c>
      <c r="F367" s="1">
        <v>43901</v>
      </c>
      <c r="G367" t="s">
        <v>13</v>
      </c>
      <c r="H367" t="s">
        <v>124</v>
      </c>
      <c r="I367" t="s">
        <v>9</v>
      </c>
    </row>
    <row r="368" spans="1:9" x14ac:dyDescent="0.25">
      <c r="A368" t="s">
        <v>136</v>
      </c>
      <c r="B368">
        <v>1</v>
      </c>
      <c r="C368" t="s">
        <v>11</v>
      </c>
      <c r="D368">
        <v>31816.79</v>
      </c>
      <c r="E368" t="s">
        <v>41</v>
      </c>
      <c r="F368" s="1">
        <v>43993</v>
      </c>
      <c r="G368" t="s">
        <v>13</v>
      </c>
      <c r="H368" t="s">
        <v>124</v>
      </c>
      <c r="I368" t="s">
        <v>9</v>
      </c>
    </row>
    <row r="369" spans="1:9" x14ac:dyDescent="0.25">
      <c r="A369" t="s">
        <v>136</v>
      </c>
      <c r="B369">
        <v>1</v>
      </c>
      <c r="C369" t="s">
        <v>11</v>
      </c>
      <c r="D369">
        <v>31816.79</v>
      </c>
      <c r="E369" t="s">
        <v>41</v>
      </c>
      <c r="F369" s="1">
        <v>44085</v>
      </c>
      <c r="G369" t="s">
        <v>13</v>
      </c>
      <c r="H369" t="s">
        <v>124</v>
      </c>
      <c r="I369" t="s">
        <v>9</v>
      </c>
    </row>
    <row r="370" spans="1:9" x14ac:dyDescent="0.25">
      <c r="A370" t="s">
        <v>136</v>
      </c>
      <c r="B370">
        <v>1</v>
      </c>
      <c r="C370" t="s">
        <v>11</v>
      </c>
      <c r="D370">
        <v>31816.79</v>
      </c>
      <c r="E370" t="s">
        <v>41</v>
      </c>
      <c r="F370" s="1">
        <v>44176</v>
      </c>
      <c r="G370" t="s">
        <v>13</v>
      </c>
      <c r="H370" t="s">
        <v>124</v>
      </c>
      <c r="I370" t="s">
        <v>9</v>
      </c>
    </row>
    <row r="371" spans="1:9" x14ac:dyDescent="0.25">
      <c r="A371" t="s">
        <v>136</v>
      </c>
      <c r="B371">
        <v>1</v>
      </c>
      <c r="C371" t="s">
        <v>11</v>
      </c>
      <c r="D371">
        <v>31816.79</v>
      </c>
      <c r="E371" t="s">
        <v>41</v>
      </c>
      <c r="F371" s="1">
        <v>43719</v>
      </c>
      <c r="G371" t="s">
        <v>13</v>
      </c>
      <c r="H371" t="s">
        <v>124</v>
      </c>
      <c r="I371" t="s">
        <v>9</v>
      </c>
    </row>
    <row r="372" spans="1:9" x14ac:dyDescent="0.25">
      <c r="A372" t="s">
        <v>136</v>
      </c>
      <c r="B372">
        <v>1</v>
      </c>
      <c r="C372" t="s">
        <v>11</v>
      </c>
      <c r="D372">
        <v>31816.83</v>
      </c>
      <c r="E372" t="s">
        <v>41</v>
      </c>
      <c r="F372" s="1">
        <v>43535</v>
      </c>
      <c r="G372" t="s">
        <v>13</v>
      </c>
      <c r="H372" t="s">
        <v>124</v>
      </c>
      <c r="I372" t="s">
        <v>9</v>
      </c>
    </row>
    <row r="373" spans="1:9" x14ac:dyDescent="0.25">
      <c r="A373" t="s">
        <v>136</v>
      </c>
      <c r="B373">
        <v>1</v>
      </c>
      <c r="C373" t="s">
        <v>11</v>
      </c>
      <c r="D373">
        <v>31816.83</v>
      </c>
      <c r="E373" t="s">
        <v>41</v>
      </c>
      <c r="F373" s="1">
        <v>43627</v>
      </c>
      <c r="G373" t="s">
        <v>13</v>
      </c>
      <c r="H373" t="s">
        <v>124</v>
      </c>
      <c r="I373" t="s">
        <v>9</v>
      </c>
    </row>
    <row r="374" spans="1:9" x14ac:dyDescent="0.25">
      <c r="A374" t="s">
        <v>136</v>
      </c>
      <c r="B374">
        <v>1</v>
      </c>
      <c r="C374" t="s">
        <v>11</v>
      </c>
      <c r="D374">
        <v>46888.34</v>
      </c>
      <c r="E374" t="s">
        <v>41</v>
      </c>
      <c r="F374" s="1">
        <v>43445</v>
      </c>
      <c r="G374" t="s">
        <v>13</v>
      </c>
      <c r="H374" t="s">
        <v>124</v>
      </c>
      <c r="I374" t="s">
        <v>9</v>
      </c>
    </row>
    <row r="375" spans="1:9" x14ac:dyDescent="0.25">
      <c r="A375" t="s">
        <v>136</v>
      </c>
      <c r="B375">
        <v>1</v>
      </c>
      <c r="C375" t="s">
        <v>11</v>
      </c>
      <c r="D375">
        <v>5712.04</v>
      </c>
      <c r="E375" t="s">
        <v>41</v>
      </c>
      <c r="F375" s="1">
        <v>43752</v>
      </c>
      <c r="G375" t="s">
        <v>13</v>
      </c>
      <c r="H375" t="s">
        <v>124</v>
      </c>
      <c r="I375" t="s">
        <v>9</v>
      </c>
    </row>
    <row r="376" spans="1:9" x14ac:dyDescent="0.25">
      <c r="A376" t="s">
        <v>136</v>
      </c>
      <c r="B376">
        <v>1</v>
      </c>
      <c r="C376" t="s">
        <v>11</v>
      </c>
      <c r="D376">
        <v>5712.04</v>
      </c>
      <c r="E376" t="s">
        <v>41</v>
      </c>
      <c r="F376" s="1">
        <v>43844</v>
      </c>
      <c r="G376" t="s">
        <v>13</v>
      </c>
      <c r="H376" t="s">
        <v>124</v>
      </c>
      <c r="I376" t="s">
        <v>9</v>
      </c>
    </row>
    <row r="377" spans="1:9" x14ac:dyDescent="0.25">
      <c r="A377" t="s">
        <v>136</v>
      </c>
      <c r="B377">
        <v>1</v>
      </c>
      <c r="C377" t="s">
        <v>11</v>
      </c>
      <c r="D377">
        <v>5712.04</v>
      </c>
      <c r="E377" t="s">
        <v>41</v>
      </c>
      <c r="F377" s="1">
        <v>43935</v>
      </c>
      <c r="G377" t="s">
        <v>13</v>
      </c>
      <c r="H377" t="s">
        <v>124</v>
      </c>
      <c r="I377" t="s">
        <v>9</v>
      </c>
    </row>
    <row r="378" spans="1:9" x14ac:dyDescent="0.25">
      <c r="A378" t="s">
        <v>136</v>
      </c>
      <c r="B378">
        <v>1</v>
      </c>
      <c r="C378" t="s">
        <v>11</v>
      </c>
      <c r="D378">
        <v>5712.04</v>
      </c>
      <c r="E378" t="s">
        <v>41</v>
      </c>
      <c r="F378" s="1">
        <v>44026</v>
      </c>
      <c r="G378" t="s">
        <v>13</v>
      </c>
      <c r="H378" t="s">
        <v>124</v>
      </c>
      <c r="I378" t="s">
        <v>9</v>
      </c>
    </row>
    <row r="379" spans="1:9" x14ac:dyDescent="0.25">
      <c r="A379" t="s">
        <v>136</v>
      </c>
      <c r="B379">
        <v>1</v>
      </c>
      <c r="C379" t="s">
        <v>11</v>
      </c>
      <c r="D379">
        <v>5712.04</v>
      </c>
      <c r="E379" t="s">
        <v>41</v>
      </c>
      <c r="F379" s="1">
        <v>44118</v>
      </c>
      <c r="G379" t="s">
        <v>13</v>
      </c>
      <c r="H379" t="s">
        <v>124</v>
      </c>
      <c r="I379" t="s">
        <v>9</v>
      </c>
    </row>
    <row r="380" spans="1:9" x14ac:dyDescent="0.25">
      <c r="A380" t="s">
        <v>136</v>
      </c>
      <c r="B380">
        <v>1</v>
      </c>
      <c r="C380" t="s">
        <v>11</v>
      </c>
      <c r="D380">
        <v>5712.04</v>
      </c>
      <c r="E380" t="s">
        <v>41</v>
      </c>
      <c r="F380" s="1">
        <v>44210</v>
      </c>
      <c r="G380" t="s">
        <v>13</v>
      </c>
      <c r="H380" t="s">
        <v>124</v>
      </c>
      <c r="I380" t="s">
        <v>9</v>
      </c>
    </row>
    <row r="381" spans="1:9" x14ac:dyDescent="0.25">
      <c r="A381" t="s">
        <v>136</v>
      </c>
      <c r="B381">
        <v>1</v>
      </c>
      <c r="C381" t="s">
        <v>11</v>
      </c>
      <c r="D381">
        <v>5712.04</v>
      </c>
      <c r="E381" t="s">
        <v>41</v>
      </c>
      <c r="F381" s="1">
        <v>44300</v>
      </c>
      <c r="G381" t="s">
        <v>13</v>
      </c>
      <c r="H381" t="s">
        <v>124</v>
      </c>
      <c r="I381" t="s">
        <v>9</v>
      </c>
    </row>
    <row r="382" spans="1:9" x14ac:dyDescent="0.25">
      <c r="A382" t="s">
        <v>136</v>
      </c>
      <c r="B382">
        <v>1</v>
      </c>
      <c r="C382" t="s">
        <v>11</v>
      </c>
      <c r="D382">
        <v>5712.04</v>
      </c>
      <c r="E382" t="s">
        <v>41</v>
      </c>
      <c r="F382" s="1">
        <v>44391</v>
      </c>
      <c r="G382" t="s">
        <v>13</v>
      </c>
      <c r="H382" t="s">
        <v>124</v>
      </c>
      <c r="I382" t="s">
        <v>9</v>
      </c>
    </row>
    <row r="383" spans="1:9" x14ac:dyDescent="0.25">
      <c r="A383" t="s">
        <v>136</v>
      </c>
      <c r="B383">
        <v>1</v>
      </c>
      <c r="C383" t="s">
        <v>11</v>
      </c>
      <c r="D383">
        <v>5712.04</v>
      </c>
      <c r="E383" t="s">
        <v>41</v>
      </c>
      <c r="F383" s="1">
        <v>43387</v>
      </c>
      <c r="G383" t="s">
        <v>13</v>
      </c>
      <c r="H383" t="s">
        <v>124</v>
      </c>
      <c r="I383" t="s">
        <v>9</v>
      </c>
    </row>
    <row r="384" spans="1:9" x14ac:dyDescent="0.25">
      <c r="A384" t="s">
        <v>136</v>
      </c>
      <c r="B384">
        <v>1</v>
      </c>
      <c r="C384" t="s">
        <v>11</v>
      </c>
      <c r="D384">
        <v>5712.04</v>
      </c>
      <c r="E384" t="s">
        <v>41</v>
      </c>
      <c r="F384" s="1">
        <v>43479</v>
      </c>
      <c r="G384" t="s">
        <v>13</v>
      </c>
      <c r="H384" t="s">
        <v>124</v>
      </c>
      <c r="I384" t="s">
        <v>9</v>
      </c>
    </row>
    <row r="385" spans="1:9" x14ac:dyDescent="0.25">
      <c r="A385" t="s">
        <v>136</v>
      </c>
      <c r="B385">
        <v>1</v>
      </c>
      <c r="C385" t="s">
        <v>11</v>
      </c>
      <c r="D385">
        <v>5712.04</v>
      </c>
      <c r="E385" t="s">
        <v>41</v>
      </c>
      <c r="F385" s="1">
        <v>43569</v>
      </c>
      <c r="G385" t="s">
        <v>13</v>
      </c>
      <c r="H385" t="s">
        <v>124</v>
      </c>
      <c r="I385" t="s">
        <v>9</v>
      </c>
    </row>
    <row r="386" spans="1:9" x14ac:dyDescent="0.25">
      <c r="A386" t="s">
        <v>136</v>
      </c>
      <c r="B386">
        <v>1</v>
      </c>
      <c r="C386" t="s">
        <v>11</v>
      </c>
      <c r="D386">
        <v>5712.04</v>
      </c>
      <c r="E386" t="s">
        <v>41</v>
      </c>
      <c r="F386" s="1">
        <v>43660</v>
      </c>
      <c r="G386" t="s">
        <v>13</v>
      </c>
      <c r="H386" t="s">
        <v>124</v>
      </c>
      <c r="I386" t="s">
        <v>9</v>
      </c>
    </row>
    <row r="387" spans="1:9" x14ac:dyDescent="0.25">
      <c r="A387" t="s">
        <v>136</v>
      </c>
      <c r="B387">
        <v>1</v>
      </c>
      <c r="C387" t="s">
        <v>11</v>
      </c>
      <c r="D387">
        <v>15832.08</v>
      </c>
      <c r="E387" t="s">
        <v>41</v>
      </c>
      <c r="F387" s="1">
        <v>43295</v>
      </c>
      <c r="G387" t="s">
        <v>13</v>
      </c>
      <c r="H387" t="s">
        <v>124</v>
      </c>
      <c r="I387" t="s">
        <v>9</v>
      </c>
    </row>
    <row r="388" spans="1:9" x14ac:dyDescent="0.25">
      <c r="A388" t="s">
        <v>136</v>
      </c>
      <c r="B388">
        <v>1</v>
      </c>
      <c r="C388" t="s">
        <v>11</v>
      </c>
      <c r="D388">
        <v>11198.33</v>
      </c>
      <c r="E388" t="s">
        <v>41</v>
      </c>
      <c r="F388" s="1">
        <v>44391</v>
      </c>
      <c r="G388" t="s">
        <v>13</v>
      </c>
      <c r="H388" t="s">
        <v>124</v>
      </c>
      <c r="I388" t="s">
        <v>9</v>
      </c>
    </row>
    <row r="389" spans="1:9" x14ac:dyDescent="0.25">
      <c r="A389" t="s">
        <v>136</v>
      </c>
      <c r="B389">
        <v>1</v>
      </c>
      <c r="C389" t="s">
        <v>11</v>
      </c>
      <c r="D389">
        <v>11279.55</v>
      </c>
      <c r="E389" t="s">
        <v>41</v>
      </c>
      <c r="F389" s="1">
        <v>43844</v>
      </c>
      <c r="G389" t="s">
        <v>13</v>
      </c>
      <c r="H389" t="s">
        <v>124</v>
      </c>
      <c r="I389" t="s">
        <v>9</v>
      </c>
    </row>
    <row r="390" spans="1:9" x14ac:dyDescent="0.25">
      <c r="A390" t="s">
        <v>136</v>
      </c>
      <c r="B390">
        <v>1</v>
      </c>
      <c r="C390" t="s">
        <v>11</v>
      </c>
      <c r="D390">
        <v>11279.55</v>
      </c>
      <c r="E390" t="s">
        <v>41</v>
      </c>
      <c r="F390" s="1">
        <v>43935</v>
      </c>
      <c r="G390" t="s">
        <v>13</v>
      </c>
      <c r="H390" t="s">
        <v>124</v>
      </c>
      <c r="I390" t="s">
        <v>9</v>
      </c>
    </row>
    <row r="391" spans="1:9" x14ac:dyDescent="0.25">
      <c r="A391" t="s">
        <v>136</v>
      </c>
      <c r="B391">
        <v>1</v>
      </c>
      <c r="C391" t="s">
        <v>11</v>
      </c>
      <c r="D391">
        <v>11279.55</v>
      </c>
      <c r="E391" t="s">
        <v>41</v>
      </c>
      <c r="F391" s="1">
        <v>44026</v>
      </c>
      <c r="G391" t="s">
        <v>13</v>
      </c>
      <c r="H391" t="s">
        <v>124</v>
      </c>
      <c r="I391" t="s">
        <v>9</v>
      </c>
    </row>
    <row r="392" spans="1:9" x14ac:dyDescent="0.25">
      <c r="A392" t="s">
        <v>136</v>
      </c>
      <c r="B392">
        <v>1</v>
      </c>
      <c r="C392" t="s">
        <v>11</v>
      </c>
      <c r="D392">
        <v>11279.55</v>
      </c>
      <c r="E392" t="s">
        <v>41</v>
      </c>
      <c r="F392" s="1">
        <v>44118</v>
      </c>
      <c r="G392" t="s">
        <v>13</v>
      </c>
      <c r="H392" t="s">
        <v>124</v>
      </c>
      <c r="I392" t="s">
        <v>9</v>
      </c>
    </row>
    <row r="393" spans="1:9" x14ac:dyDescent="0.25">
      <c r="A393" t="s">
        <v>136</v>
      </c>
      <c r="B393">
        <v>1</v>
      </c>
      <c r="C393" t="s">
        <v>11</v>
      </c>
      <c r="D393">
        <v>11279.55</v>
      </c>
      <c r="E393" t="s">
        <v>41</v>
      </c>
      <c r="F393" s="1">
        <v>44210</v>
      </c>
      <c r="G393" t="s">
        <v>13</v>
      </c>
      <c r="H393" t="s">
        <v>124</v>
      </c>
      <c r="I393" t="s">
        <v>9</v>
      </c>
    </row>
    <row r="394" spans="1:9" x14ac:dyDescent="0.25">
      <c r="A394" t="s">
        <v>136</v>
      </c>
      <c r="B394">
        <v>1</v>
      </c>
      <c r="C394" t="s">
        <v>11</v>
      </c>
      <c r="D394">
        <v>11279.55</v>
      </c>
      <c r="E394" t="s">
        <v>41</v>
      </c>
      <c r="F394" s="1">
        <v>44300</v>
      </c>
      <c r="G394" t="s">
        <v>13</v>
      </c>
      <c r="H394" t="s">
        <v>124</v>
      </c>
      <c r="I394" t="s">
        <v>9</v>
      </c>
    </row>
    <row r="395" spans="1:9" x14ac:dyDescent="0.25">
      <c r="A395" t="s">
        <v>136</v>
      </c>
      <c r="B395">
        <v>1</v>
      </c>
      <c r="C395" t="s">
        <v>11</v>
      </c>
      <c r="D395">
        <v>11279.55</v>
      </c>
      <c r="E395" t="s">
        <v>41</v>
      </c>
      <c r="F395" s="1">
        <v>43387</v>
      </c>
      <c r="G395" t="s">
        <v>13</v>
      </c>
      <c r="H395" t="s">
        <v>124</v>
      </c>
      <c r="I395" t="s">
        <v>9</v>
      </c>
    </row>
    <row r="396" spans="1:9" x14ac:dyDescent="0.25">
      <c r="A396" t="s">
        <v>136</v>
      </c>
      <c r="B396">
        <v>1</v>
      </c>
      <c r="C396" t="s">
        <v>11</v>
      </c>
      <c r="D396">
        <v>11279.55</v>
      </c>
      <c r="E396" t="s">
        <v>41</v>
      </c>
      <c r="F396" s="1">
        <v>43479</v>
      </c>
      <c r="G396" t="s">
        <v>13</v>
      </c>
      <c r="H396" t="s">
        <v>124</v>
      </c>
      <c r="I396" t="s">
        <v>9</v>
      </c>
    </row>
    <row r="397" spans="1:9" x14ac:dyDescent="0.25">
      <c r="A397" t="s">
        <v>136</v>
      </c>
      <c r="B397">
        <v>1</v>
      </c>
      <c r="C397" t="s">
        <v>11</v>
      </c>
      <c r="D397">
        <v>11279.55</v>
      </c>
      <c r="E397" t="s">
        <v>41</v>
      </c>
      <c r="F397" s="1">
        <v>43569</v>
      </c>
      <c r="G397" t="s">
        <v>13</v>
      </c>
      <c r="H397" t="s">
        <v>124</v>
      </c>
      <c r="I397" t="s">
        <v>9</v>
      </c>
    </row>
    <row r="398" spans="1:9" x14ac:dyDescent="0.25">
      <c r="A398" t="s">
        <v>136</v>
      </c>
      <c r="B398">
        <v>1</v>
      </c>
      <c r="C398" t="s">
        <v>11</v>
      </c>
      <c r="D398">
        <v>11279.55</v>
      </c>
      <c r="E398" t="s">
        <v>41</v>
      </c>
      <c r="F398" s="1">
        <v>43660</v>
      </c>
      <c r="G398" t="s">
        <v>13</v>
      </c>
      <c r="H398" t="s">
        <v>124</v>
      </c>
      <c r="I398" t="s">
        <v>9</v>
      </c>
    </row>
    <row r="399" spans="1:9" x14ac:dyDescent="0.25">
      <c r="A399" t="s">
        <v>136</v>
      </c>
      <c r="B399">
        <v>1</v>
      </c>
      <c r="C399" t="s">
        <v>11</v>
      </c>
      <c r="D399">
        <v>11279.55</v>
      </c>
      <c r="E399" t="s">
        <v>41</v>
      </c>
      <c r="F399" s="1">
        <v>43752</v>
      </c>
      <c r="G399" t="s">
        <v>13</v>
      </c>
      <c r="H399" t="s">
        <v>124</v>
      </c>
      <c r="I399" t="s">
        <v>9</v>
      </c>
    </row>
    <row r="400" spans="1:9" x14ac:dyDescent="0.25">
      <c r="A400" t="s">
        <v>136</v>
      </c>
      <c r="B400">
        <v>1</v>
      </c>
      <c r="C400" t="s">
        <v>11</v>
      </c>
      <c r="D400">
        <v>27256.2</v>
      </c>
      <c r="E400" t="s">
        <v>41</v>
      </c>
      <c r="F400" s="1">
        <v>43295</v>
      </c>
      <c r="G400" t="s">
        <v>13</v>
      </c>
      <c r="H400" t="s">
        <v>124</v>
      </c>
      <c r="I400" t="s">
        <v>9</v>
      </c>
    </row>
    <row r="401" spans="1:9" x14ac:dyDescent="0.25">
      <c r="A401" t="s">
        <v>136</v>
      </c>
      <c r="B401">
        <v>1</v>
      </c>
      <c r="C401" t="s">
        <v>11</v>
      </c>
      <c r="D401">
        <v>2426.0300000000002</v>
      </c>
      <c r="E401" t="s">
        <v>41</v>
      </c>
      <c r="F401" s="1">
        <v>44179</v>
      </c>
      <c r="G401" t="s">
        <v>13</v>
      </c>
      <c r="H401" t="s">
        <v>124</v>
      </c>
      <c r="I401" t="s">
        <v>9</v>
      </c>
    </row>
    <row r="402" spans="1:9" x14ac:dyDescent="0.25">
      <c r="A402" t="s">
        <v>136</v>
      </c>
      <c r="B402">
        <v>1</v>
      </c>
      <c r="C402" t="s">
        <v>11</v>
      </c>
      <c r="D402">
        <v>2426.06</v>
      </c>
      <c r="E402" t="s">
        <v>41</v>
      </c>
      <c r="F402" s="1">
        <v>43813</v>
      </c>
      <c r="G402" t="s">
        <v>13</v>
      </c>
      <c r="H402" t="s">
        <v>124</v>
      </c>
      <c r="I402" t="s">
        <v>9</v>
      </c>
    </row>
    <row r="403" spans="1:9" x14ac:dyDescent="0.25">
      <c r="A403" t="s">
        <v>136</v>
      </c>
      <c r="B403">
        <v>1</v>
      </c>
      <c r="C403" t="s">
        <v>11</v>
      </c>
      <c r="D403">
        <v>2426.06</v>
      </c>
      <c r="E403" t="s">
        <v>41</v>
      </c>
      <c r="F403" s="1">
        <v>43904</v>
      </c>
      <c r="G403" t="s">
        <v>13</v>
      </c>
      <c r="H403" t="s">
        <v>124</v>
      </c>
      <c r="I403" t="s">
        <v>9</v>
      </c>
    </row>
    <row r="404" spans="1:9" x14ac:dyDescent="0.25">
      <c r="A404" t="s">
        <v>136</v>
      </c>
      <c r="B404">
        <v>1</v>
      </c>
      <c r="C404" t="s">
        <v>11</v>
      </c>
      <c r="D404">
        <v>2426.06</v>
      </c>
      <c r="E404" t="s">
        <v>41</v>
      </c>
      <c r="F404" s="1">
        <v>43996</v>
      </c>
      <c r="G404" t="s">
        <v>13</v>
      </c>
      <c r="H404" t="s">
        <v>124</v>
      </c>
      <c r="I404" t="s">
        <v>9</v>
      </c>
    </row>
    <row r="405" spans="1:9" x14ac:dyDescent="0.25">
      <c r="A405" t="s">
        <v>136</v>
      </c>
      <c r="B405">
        <v>1</v>
      </c>
      <c r="C405" t="s">
        <v>11</v>
      </c>
      <c r="D405">
        <v>2426.06</v>
      </c>
      <c r="E405" t="s">
        <v>41</v>
      </c>
      <c r="F405" s="1">
        <v>44088</v>
      </c>
      <c r="G405" t="s">
        <v>13</v>
      </c>
      <c r="H405" t="s">
        <v>124</v>
      </c>
      <c r="I405" t="s">
        <v>9</v>
      </c>
    </row>
    <row r="406" spans="1:9" x14ac:dyDescent="0.25">
      <c r="A406" t="s">
        <v>136</v>
      </c>
      <c r="B406">
        <v>1</v>
      </c>
      <c r="C406" t="s">
        <v>11</v>
      </c>
      <c r="D406">
        <v>2426.06</v>
      </c>
      <c r="E406" t="s">
        <v>41</v>
      </c>
      <c r="F406" s="1">
        <v>43538</v>
      </c>
      <c r="G406" t="s">
        <v>13</v>
      </c>
      <c r="H406" t="s">
        <v>124</v>
      </c>
      <c r="I406" t="s">
        <v>9</v>
      </c>
    </row>
    <row r="407" spans="1:9" x14ac:dyDescent="0.25">
      <c r="A407" t="s">
        <v>136</v>
      </c>
      <c r="B407">
        <v>1</v>
      </c>
      <c r="C407" t="s">
        <v>11</v>
      </c>
      <c r="D407">
        <v>2426.06</v>
      </c>
      <c r="E407" t="s">
        <v>41</v>
      </c>
      <c r="F407" s="1">
        <v>43630</v>
      </c>
      <c r="G407" t="s">
        <v>13</v>
      </c>
      <c r="H407" t="s">
        <v>124</v>
      </c>
      <c r="I407" t="s">
        <v>9</v>
      </c>
    </row>
    <row r="408" spans="1:9" x14ac:dyDescent="0.25">
      <c r="A408" t="s">
        <v>136</v>
      </c>
      <c r="B408">
        <v>1</v>
      </c>
      <c r="C408" t="s">
        <v>11</v>
      </c>
      <c r="D408">
        <v>2426.06</v>
      </c>
      <c r="E408" t="s">
        <v>41</v>
      </c>
      <c r="F408" s="1">
        <v>43722</v>
      </c>
      <c r="G408" t="s">
        <v>13</v>
      </c>
      <c r="H408" t="s">
        <v>124</v>
      </c>
      <c r="I408" t="s">
        <v>9</v>
      </c>
    </row>
    <row r="409" spans="1:9" x14ac:dyDescent="0.25">
      <c r="A409" t="s">
        <v>136</v>
      </c>
      <c r="B409">
        <v>1</v>
      </c>
      <c r="C409" t="s">
        <v>11</v>
      </c>
      <c r="D409">
        <v>6203.49</v>
      </c>
      <c r="E409" t="s">
        <v>41</v>
      </c>
      <c r="F409" s="1">
        <v>43448</v>
      </c>
      <c r="G409" t="s">
        <v>13</v>
      </c>
      <c r="H409" t="s">
        <v>124</v>
      </c>
      <c r="I409" t="s">
        <v>9</v>
      </c>
    </row>
    <row r="410" spans="1:9" x14ac:dyDescent="0.25">
      <c r="A410" t="s">
        <v>136</v>
      </c>
      <c r="B410">
        <v>11</v>
      </c>
      <c r="C410" t="s">
        <v>86</v>
      </c>
      <c r="D410">
        <v>137712.39000000001</v>
      </c>
      <c r="E410" t="s">
        <v>41</v>
      </c>
      <c r="F410" s="1">
        <v>43642</v>
      </c>
      <c r="G410" t="s">
        <v>13</v>
      </c>
      <c r="H410" t="s">
        <v>19</v>
      </c>
      <c r="I410" t="s">
        <v>9</v>
      </c>
    </row>
    <row r="411" spans="1:9" x14ac:dyDescent="0.25">
      <c r="A411" t="s">
        <v>136</v>
      </c>
      <c r="B411">
        <v>1</v>
      </c>
      <c r="C411" t="s">
        <v>11</v>
      </c>
      <c r="D411">
        <v>21929.45</v>
      </c>
      <c r="E411" t="s">
        <v>41</v>
      </c>
      <c r="F411" s="1">
        <v>43525</v>
      </c>
      <c r="G411" t="s">
        <v>13</v>
      </c>
      <c r="H411" t="s">
        <v>124</v>
      </c>
      <c r="I411" t="s">
        <v>9</v>
      </c>
    </row>
    <row r="412" spans="1:9" x14ac:dyDescent="0.25">
      <c r="A412" t="s">
        <v>136</v>
      </c>
      <c r="B412">
        <v>1</v>
      </c>
      <c r="C412" t="s">
        <v>11</v>
      </c>
      <c r="D412">
        <v>55777.3</v>
      </c>
      <c r="E412" t="s">
        <v>41</v>
      </c>
      <c r="F412" s="1">
        <v>42611</v>
      </c>
      <c r="G412" t="s">
        <v>13</v>
      </c>
      <c r="H412" t="s">
        <v>124</v>
      </c>
      <c r="I412" t="s">
        <v>18</v>
      </c>
    </row>
    <row r="413" spans="1:9" x14ac:dyDescent="0.25">
      <c r="A413" t="s">
        <v>136</v>
      </c>
      <c r="B413">
        <v>1</v>
      </c>
      <c r="C413" t="s">
        <v>11</v>
      </c>
      <c r="D413">
        <v>101109.75</v>
      </c>
      <c r="E413" t="s">
        <v>41</v>
      </c>
      <c r="F413" s="1">
        <v>43337</v>
      </c>
      <c r="G413" t="s">
        <v>13</v>
      </c>
      <c r="H413" t="s">
        <v>124</v>
      </c>
      <c r="I413" t="s">
        <v>18</v>
      </c>
    </row>
    <row r="414" spans="1:9" x14ac:dyDescent="0.25">
      <c r="A414" t="s">
        <v>14</v>
      </c>
      <c r="B414">
        <v>1</v>
      </c>
      <c r="C414" t="s">
        <v>11</v>
      </c>
      <c r="D414">
        <v>31589.25</v>
      </c>
      <c r="E414" t="s">
        <v>16</v>
      </c>
      <c r="F414" s="1">
        <v>43092</v>
      </c>
      <c r="G414" t="s">
        <v>13</v>
      </c>
      <c r="H414" t="s">
        <v>124</v>
      </c>
      <c r="I414" t="s">
        <v>9</v>
      </c>
    </row>
    <row r="415" spans="1:9" x14ac:dyDescent="0.25">
      <c r="A415" t="s">
        <v>17</v>
      </c>
      <c r="B415">
        <v>1</v>
      </c>
      <c r="C415" t="s">
        <v>11</v>
      </c>
      <c r="D415">
        <v>31589.25</v>
      </c>
      <c r="E415" t="s">
        <v>16</v>
      </c>
      <c r="F415" s="1">
        <v>43182</v>
      </c>
      <c r="G415" t="s">
        <v>13</v>
      </c>
      <c r="H415" t="s">
        <v>124</v>
      </c>
      <c r="I415" t="s">
        <v>9</v>
      </c>
    </row>
    <row r="416" spans="1:9" x14ac:dyDescent="0.25">
      <c r="A416" t="s">
        <v>20</v>
      </c>
      <c r="B416">
        <v>1</v>
      </c>
      <c r="C416" t="s">
        <v>11</v>
      </c>
      <c r="D416">
        <v>31589.25</v>
      </c>
      <c r="E416" t="s">
        <v>16</v>
      </c>
      <c r="F416" s="1">
        <v>43274</v>
      </c>
      <c r="G416" t="s">
        <v>13</v>
      </c>
      <c r="H416" t="s">
        <v>124</v>
      </c>
      <c r="I416" t="s">
        <v>9</v>
      </c>
    </row>
    <row r="417" spans="1:9" x14ac:dyDescent="0.25">
      <c r="A417" t="s">
        <v>21</v>
      </c>
      <c r="B417">
        <v>1</v>
      </c>
      <c r="C417" t="s">
        <v>11</v>
      </c>
      <c r="D417">
        <v>31589.25</v>
      </c>
      <c r="E417" t="s">
        <v>16</v>
      </c>
      <c r="F417" s="1">
        <v>43366</v>
      </c>
      <c r="G417" t="s">
        <v>13</v>
      </c>
      <c r="H417" t="s">
        <v>124</v>
      </c>
      <c r="I417" t="s">
        <v>9</v>
      </c>
    </row>
    <row r="418" spans="1:9" x14ac:dyDescent="0.25">
      <c r="A418" t="s">
        <v>24</v>
      </c>
      <c r="B418">
        <v>1</v>
      </c>
      <c r="C418" t="s">
        <v>11</v>
      </c>
      <c r="D418">
        <v>31589.25</v>
      </c>
      <c r="E418" t="s">
        <v>16</v>
      </c>
      <c r="F418" s="1">
        <v>43457</v>
      </c>
      <c r="G418" t="s">
        <v>13</v>
      </c>
      <c r="H418" t="s">
        <v>124</v>
      </c>
      <c r="I418" t="s">
        <v>9</v>
      </c>
    </row>
    <row r="419" spans="1:9" x14ac:dyDescent="0.25">
      <c r="A419" t="s">
        <v>27</v>
      </c>
      <c r="B419">
        <v>1</v>
      </c>
      <c r="C419" t="s">
        <v>11</v>
      </c>
      <c r="D419">
        <v>31589.25</v>
      </c>
      <c r="E419" t="s">
        <v>16</v>
      </c>
      <c r="F419" s="1">
        <v>43547</v>
      </c>
      <c r="G419" t="s">
        <v>13</v>
      </c>
      <c r="H419" t="s">
        <v>124</v>
      </c>
      <c r="I419" t="s">
        <v>9</v>
      </c>
    </row>
    <row r="420" spans="1:9" x14ac:dyDescent="0.25">
      <c r="A420" t="s">
        <v>28</v>
      </c>
      <c r="B420">
        <v>1</v>
      </c>
      <c r="C420" t="s">
        <v>11</v>
      </c>
      <c r="D420">
        <v>31589.3</v>
      </c>
      <c r="E420" t="s">
        <v>16</v>
      </c>
      <c r="F420" s="1">
        <v>42727</v>
      </c>
      <c r="G420" t="s">
        <v>13</v>
      </c>
      <c r="H420" t="s">
        <v>124</v>
      </c>
      <c r="I420" t="s">
        <v>9</v>
      </c>
    </row>
    <row r="421" spans="1:9" x14ac:dyDescent="0.25">
      <c r="A421" t="s">
        <v>30</v>
      </c>
      <c r="B421">
        <v>1</v>
      </c>
      <c r="C421" t="s">
        <v>11</v>
      </c>
      <c r="D421">
        <v>31589.3</v>
      </c>
      <c r="E421" t="s">
        <v>16</v>
      </c>
      <c r="F421" s="1">
        <v>42817</v>
      </c>
      <c r="G421" t="s">
        <v>13</v>
      </c>
      <c r="H421" t="s">
        <v>124</v>
      </c>
      <c r="I421" t="s">
        <v>9</v>
      </c>
    </row>
    <row r="422" spans="1:9" x14ac:dyDescent="0.25">
      <c r="A422" t="s">
        <v>31</v>
      </c>
      <c r="B422">
        <v>1</v>
      </c>
      <c r="C422" t="s">
        <v>11</v>
      </c>
      <c r="D422">
        <v>31589.3</v>
      </c>
      <c r="E422" t="s">
        <v>16</v>
      </c>
      <c r="F422" s="1">
        <v>42909</v>
      </c>
      <c r="G422" t="s">
        <v>13</v>
      </c>
      <c r="H422" t="s">
        <v>124</v>
      </c>
      <c r="I422" t="s">
        <v>9</v>
      </c>
    </row>
    <row r="423" spans="1:9" x14ac:dyDescent="0.25">
      <c r="A423" t="s">
        <v>32</v>
      </c>
      <c r="B423">
        <v>1</v>
      </c>
      <c r="C423" t="s">
        <v>11</v>
      </c>
      <c r="D423">
        <v>31589.3</v>
      </c>
      <c r="E423" t="s">
        <v>16</v>
      </c>
      <c r="F423" s="1">
        <v>43001</v>
      </c>
      <c r="G423" t="s">
        <v>13</v>
      </c>
      <c r="H423" t="s">
        <v>124</v>
      </c>
      <c r="I423" t="s">
        <v>9</v>
      </c>
    </row>
    <row r="424" spans="1:9" x14ac:dyDescent="0.25">
      <c r="A424" t="s">
        <v>33</v>
      </c>
      <c r="B424">
        <v>1</v>
      </c>
      <c r="C424" t="s">
        <v>11</v>
      </c>
      <c r="D424">
        <v>183374.9</v>
      </c>
      <c r="E424" t="s">
        <v>16</v>
      </c>
      <c r="F424" s="1">
        <v>42636</v>
      </c>
      <c r="G424" t="s">
        <v>13</v>
      </c>
      <c r="H424" t="s">
        <v>124</v>
      </c>
      <c r="I424" t="s">
        <v>9</v>
      </c>
    </row>
    <row r="425" spans="1:9" x14ac:dyDescent="0.25">
      <c r="A425" t="s">
        <v>34</v>
      </c>
      <c r="B425">
        <v>1</v>
      </c>
      <c r="C425" t="s">
        <v>11</v>
      </c>
      <c r="D425">
        <v>0</v>
      </c>
      <c r="E425" t="s">
        <v>16</v>
      </c>
      <c r="F425" s="1">
        <v>45766</v>
      </c>
      <c r="G425" t="s">
        <v>29</v>
      </c>
      <c r="H425" t="s">
        <v>124</v>
      </c>
      <c r="I425" t="s">
        <v>9</v>
      </c>
    </row>
    <row r="426" spans="1:9" x14ac:dyDescent="0.25">
      <c r="A426" t="s">
        <v>35</v>
      </c>
      <c r="B426">
        <v>1</v>
      </c>
      <c r="C426" t="s">
        <v>11</v>
      </c>
      <c r="D426">
        <v>0</v>
      </c>
      <c r="E426" t="s">
        <v>16</v>
      </c>
      <c r="F426" s="1">
        <v>45766</v>
      </c>
      <c r="G426" t="s">
        <v>29</v>
      </c>
      <c r="H426" t="s">
        <v>124</v>
      </c>
      <c r="I426" t="s">
        <v>9</v>
      </c>
    </row>
    <row r="427" spans="1:9" x14ac:dyDescent="0.25">
      <c r="A427" t="s">
        <v>36</v>
      </c>
      <c r="B427">
        <v>1</v>
      </c>
      <c r="C427" t="s">
        <v>11</v>
      </c>
      <c r="D427">
        <v>0</v>
      </c>
      <c r="E427" t="s">
        <v>16</v>
      </c>
      <c r="F427" s="1">
        <v>45766</v>
      </c>
      <c r="G427" t="s">
        <v>29</v>
      </c>
      <c r="H427" t="s">
        <v>124</v>
      </c>
      <c r="I427" t="s">
        <v>9</v>
      </c>
    </row>
    <row r="428" spans="1:9" x14ac:dyDescent="0.25">
      <c r="A428" t="s">
        <v>38</v>
      </c>
      <c r="B428">
        <v>1</v>
      </c>
      <c r="C428" t="s">
        <v>11</v>
      </c>
      <c r="D428">
        <v>10118.39</v>
      </c>
      <c r="E428" t="s">
        <v>41</v>
      </c>
      <c r="F428" s="1">
        <v>43029</v>
      </c>
      <c r="G428" t="s">
        <v>13</v>
      </c>
      <c r="H428" t="s">
        <v>19</v>
      </c>
      <c r="I428" t="s">
        <v>9</v>
      </c>
    </row>
    <row r="429" spans="1:9" x14ac:dyDescent="0.25">
      <c r="A429" t="s">
        <v>39</v>
      </c>
      <c r="B429">
        <v>1</v>
      </c>
      <c r="C429" t="s">
        <v>11</v>
      </c>
      <c r="D429">
        <v>2254.63</v>
      </c>
      <c r="E429" t="s">
        <v>41</v>
      </c>
      <c r="F429" s="1">
        <v>43029</v>
      </c>
      <c r="G429" t="s">
        <v>13</v>
      </c>
      <c r="H429" t="s">
        <v>22</v>
      </c>
      <c r="I429" t="s">
        <v>9</v>
      </c>
    </row>
    <row r="430" spans="1:9" x14ac:dyDescent="0.25">
      <c r="A430" t="s">
        <v>42</v>
      </c>
      <c r="B430">
        <v>11</v>
      </c>
      <c r="C430" t="s">
        <v>86</v>
      </c>
      <c r="D430">
        <v>0</v>
      </c>
      <c r="E430" t="s">
        <v>41</v>
      </c>
      <c r="F430" s="1">
        <v>42290</v>
      </c>
      <c r="G430" t="s">
        <v>13</v>
      </c>
      <c r="H430" t="s">
        <v>124</v>
      </c>
      <c r="I430" t="s">
        <v>9</v>
      </c>
    </row>
    <row r="431" spans="1:9" x14ac:dyDescent="0.25">
      <c r="A431" t="s">
        <v>43</v>
      </c>
      <c r="B431">
        <v>11</v>
      </c>
      <c r="C431" t="s">
        <v>86</v>
      </c>
      <c r="D431">
        <v>0</v>
      </c>
      <c r="E431" t="s">
        <v>41</v>
      </c>
      <c r="F431" s="1">
        <v>42874</v>
      </c>
      <c r="G431" t="s">
        <v>13</v>
      </c>
      <c r="H431" t="s">
        <v>124</v>
      </c>
      <c r="I431" t="s">
        <v>9</v>
      </c>
    </row>
    <row r="432" spans="1:9" x14ac:dyDescent="0.25">
      <c r="A432" t="s">
        <v>44</v>
      </c>
      <c r="B432">
        <v>1</v>
      </c>
      <c r="C432" t="s">
        <v>11</v>
      </c>
      <c r="D432">
        <v>118750</v>
      </c>
      <c r="E432" t="s">
        <v>41</v>
      </c>
      <c r="F432" s="1">
        <v>43249</v>
      </c>
      <c r="G432" t="s">
        <v>13</v>
      </c>
      <c r="H432" t="s">
        <v>23</v>
      </c>
      <c r="I432" t="s">
        <v>9</v>
      </c>
    </row>
    <row r="433" spans="1:9" x14ac:dyDescent="0.25">
      <c r="A433" t="s">
        <v>45</v>
      </c>
      <c r="B433">
        <v>1</v>
      </c>
      <c r="C433" t="s">
        <v>11</v>
      </c>
      <c r="D433">
        <v>93516.75</v>
      </c>
      <c r="E433" t="s">
        <v>16</v>
      </c>
      <c r="F433" s="1">
        <v>43958</v>
      </c>
      <c r="G433" t="s">
        <v>13</v>
      </c>
      <c r="H433" t="s">
        <v>124</v>
      </c>
      <c r="I433" t="s">
        <v>9</v>
      </c>
    </row>
    <row r="434" spans="1:9" x14ac:dyDescent="0.25">
      <c r="A434" t="s">
        <v>46</v>
      </c>
      <c r="B434">
        <v>1</v>
      </c>
      <c r="C434" t="s">
        <v>11</v>
      </c>
      <c r="D434">
        <v>93516.75</v>
      </c>
      <c r="E434" t="s">
        <v>16</v>
      </c>
      <c r="F434" s="1">
        <v>43958</v>
      </c>
      <c r="G434" t="s">
        <v>13</v>
      </c>
      <c r="H434" t="s">
        <v>124</v>
      </c>
      <c r="I434" t="s">
        <v>9</v>
      </c>
    </row>
    <row r="435" spans="1:9" x14ac:dyDescent="0.25">
      <c r="A435" t="s">
        <v>47</v>
      </c>
      <c r="B435">
        <v>1</v>
      </c>
      <c r="C435" t="s">
        <v>11</v>
      </c>
      <c r="D435">
        <v>93516.75</v>
      </c>
      <c r="E435" t="s">
        <v>16</v>
      </c>
      <c r="F435" s="1">
        <v>43958</v>
      </c>
      <c r="G435" t="s">
        <v>13</v>
      </c>
      <c r="H435" t="s">
        <v>124</v>
      </c>
      <c r="I435" t="s">
        <v>9</v>
      </c>
    </row>
    <row r="436" spans="1:9" x14ac:dyDescent="0.25">
      <c r="A436" t="s">
        <v>48</v>
      </c>
      <c r="B436">
        <v>1</v>
      </c>
      <c r="C436" t="s">
        <v>11</v>
      </c>
      <c r="D436">
        <v>93517.25</v>
      </c>
      <c r="E436" t="s">
        <v>16</v>
      </c>
      <c r="F436" s="1">
        <v>43855</v>
      </c>
      <c r="G436" t="s">
        <v>13</v>
      </c>
      <c r="H436" t="s">
        <v>124</v>
      </c>
      <c r="I436" t="s">
        <v>9</v>
      </c>
    </row>
    <row r="437" spans="1:9" x14ac:dyDescent="0.25">
      <c r="A437" t="s">
        <v>49</v>
      </c>
      <c r="B437">
        <v>1</v>
      </c>
      <c r="C437" t="s">
        <v>11</v>
      </c>
      <c r="D437">
        <v>100710.88</v>
      </c>
      <c r="E437" t="s">
        <v>16</v>
      </c>
      <c r="F437" s="1">
        <v>43443</v>
      </c>
      <c r="G437" t="s">
        <v>13</v>
      </c>
      <c r="H437" t="s">
        <v>124</v>
      </c>
      <c r="I437" t="s">
        <v>9</v>
      </c>
    </row>
    <row r="438" spans="1:9" x14ac:dyDescent="0.25">
      <c r="A438" t="s">
        <v>50</v>
      </c>
      <c r="B438">
        <v>1</v>
      </c>
      <c r="C438" t="s">
        <v>11</v>
      </c>
      <c r="D438">
        <v>100710.88</v>
      </c>
      <c r="E438" t="s">
        <v>16</v>
      </c>
      <c r="F438" s="1">
        <v>43546</v>
      </c>
      <c r="G438" t="s">
        <v>13</v>
      </c>
      <c r="H438" t="s">
        <v>124</v>
      </c>
      <c r="I438" t="s">
        <v>9</v>
      </c>
    </row>
    <row r="439" spans="1:9" x14ac:dyDescent="0.25">
      <c r="A439" t="s">
        <v>51</v>
      </c>
      <c r="B439">
        <v>1</v>
      </c>
      <c r="C439" t="s">
        <v>11</v>
      </c>
      <c r="D439">
        <v>100710.88</v>
      </c>
      <c r="E439" t="s">
        <v>16</v>
      </c>
      <c r="F439" s="1">
        <v>43649</v>
      </c>
      <c r="G439" t="s">
        <v>13</v>
      </c>
      <c r="H439" t="s">
        <v>124</v>
      </c>
      <c r="I439" t="s">
        <v>9</v>
      </c>
    </row>
    <row r="440" spans="1:9" x14ac:dyDescent="0.25">
      <c r="A440" t="s">
        <v>53</v>
      </c>
      <c r="B440">
        <v>1</v>
      </c>
      <c r="C440" t="s">
        <v>11</v>
      </c>
      <c r="D440">
        <v>100710.88</v>
      </c>
      <c r="E440" t="s">
        <v>16</v>
      </c>
      <c r="F440" s="1">
        <v>43752</v>
      </c>
      <c r="G440" t="s">
        <v>13</v>
      </c>
      <c r="H440" t="s">
        <v>124</v>
      </c>
      <c r="I440" t="s">
        <v>9</v>
      </c>
    </row>
    <row r="441" spans="1:9" x14ac:dyDescent="0.25">
      <c r="A441" t="s">
        <v>54</v>
      </c>
      <c r="B441">
        <v>1</v>
      </c>
      <c r="C441" t="s">
        <v>11</v>
      </c>
      <c r="D441">
        <v>129485.38</v>
      </c>
      <c r="E441" t="s">
        <v>16</v>
      </c>
      <c r="F441" s="1">
        <v>43340</v>
      </c>
      <c r="G441" t="s">
        <v>13</v>
      </c>
      <c r="H441" t="s">
        <v>124</v>
      </c>
      <c r="I441" t="s">
        <v>9</v>
      </c>
    </row>
    <row r="442" spans="1:9" x14ac:dyDescent="0.25">
      <c r="A442" t="s">
        <v>55</v>
      </c>
      <c r="B442">
        <v>1</v>
      </c>
      <c r="C442" t="s">
        <v>11</v>
      </c>
      <c r="D442">
        <v>53711</v>
      </c>
      <c r="E442" t="s">
        <v>41</v>
      </c>
      <c r="F442" s="1">
        <v>43440</v>
      </c>
      <c r="G442" t="s">
        <v>13</v>
      </c>
      <c r="H442" t="s">
        <v>124</v>
      </c>
      <c r="I442" t="s">
        <v>9</v>
      </c>
    </row>
    <row r="443" spans="1:9" x14ac:dyDescent="0.25">
      <c r="A443" t="s">
        <v>56</v>
      </c>
      <c r="B443">
        <v>1</v>
      </c>
      <c r="C443" t="s">
        <v>11</v>
      </c>
      <c r="D443">
        <v>49576</v>
      </c>
      <c r="E443" t="s">
        <v>41</v>
      </c>
      <c r="F443" s="1">
        <v>43550</v>
      </c>
      <c r="G443" t="s">
        <v>13</v>
      </c>
      <c r="H443" t="s">
        <v>124</v>
      </c>
      <c r="I443" t="s">
        <v>9</v>
      </c>
    </row>
    <row r="444" spans="1:9" x14ac:dyDescent="0.25">
      <c r="A444" t="s">
        <v>57</v>
      </c>
      <c r="B444">
        <v>1</v>
      </c>
      <c r="C444" t="s">
        <v>11</v>
      </c>
      <c r="D444">
        <v>0</v>
      </c>
      <c r="E444" t="s">
        <v>41</v>
      </c>
      <c r="F444" s="1">
        <v>42634</v>
      </c>
      <c r="G444" t="s">
        <v>13</v>
      </c>
      <c r="H444" t="s">
        <v>124</v>
      </c>
      <c r="I444" t="s">
        <v>9</v>
      </c>
    </row>
    <row r="445" spans="1:9" x14ac:dyDescent="0.25">
      <c r="A445" t="s">
        <v>58</v>
      </c>
      <c r="B445">
        <v>1</v>
      </c>
      <c r="C445" t="s">
        <v>11</v>
      </c>
      <c r="D445">
        <v>0</v>
      </c>
      <c r="E445" t="s">
        <v>41</v>
      </c>
      <c r="F445" s="1">
        <v>43364</v>
      </c>
      <c r="G445" t="s">
        <v>29</v>
      </c>
      <c r="H445" t="s">
        <v>124</v>
      </c>
      <c r="I445" t="s">
        <v>9</v>
      </c>
    </row>
    <row r="446" spans="1:9" x14ac:dyDescent="0.25">
      <c r="A446" t="s">
        <v>59</v>
      </c>
      <c r="B446">
        <v>1</v>
      </c>
      <c r="C446" t="s">
        <v>11</v>
      </c>
      <c r="D446">
        <v>0</v>
      </c>
      <c r="E446" t="s">
        <v>41</v>
      </c>
      <c r="F446" s="1">
        <v>43455</v>
      </c>
      <c r="G446" t="s">
        <v>29</v>
      </c>
      <c r="H446" t="s">
        <v>124</v>
      </c>
      <c r="I446" t="s">
        <v>9</v>
      </c>
    </row>
    <row r="447" spans="1:9" x14ac:dyDescent="0.25">
      <c r="A447" t="s">
        <v>60</v>
      </c>
      <c r="B447">
        <v>1</v>
      </c>
      <c r="C447" t="s">
        <v>11</v>
      </c>
      <c r="D447">
        <v>64971</v>
      </c>
      <c r="E447" t="s">
        <v>41</v>
      </c>
      <c r="F447" s="1">
        <v>43435</v>
      </c>
      <c r="G447" t="s">
        <v>13</v>
      </c>
      <c r="H447" t="s">
        <v>124</v>
      </c>
      <c r="I447" t="s">
        <v>9</v>
      </c>
    </row>
    <row r="448" spans="1:9" x14ac:dyDescent="0.25">
      <c r="A448" t="s">
        <v>61</v>
      </c>
      <c r="B448">
        <v>1</v>
      </c>
      <c r="C448" t="s">
        <v>11</v>
      </c>
      <c r="D448">
        <v>66188.759999999995</v>
      </c>
      <c r="E448" t="s">
        <v>12</v>
      </c>
      <c r="F448" s="1">
        <v>43646</v>
      </c>
      <c r="G448" t="s">
        <v>13</v>
      </c>
      <c r="H448" t="s">
        <v>10</v>
      </c>
      <c r="I448" t="s">
        <v>9</v>
      </c>
    </row>
    <row r="449" spans="1:9" x14ac:dyDescent="0.25">
      <c r="A449" t="s">
        <v>62</v>
      </c>
      <c r="B449">
        <v>1</v>
      </c>
      <c r="C449" t="s">
        <v>11</v>
      </c>
      <c r="D449">
        <v>37754.15</v>
      </c>
      <c r="E449" t="s">
        <v>41</v>
      </c>
      <c r="F449" s="1">
        <v>43281</v>
      </c>
      <c r="G449" t="s">
        <v>13</v>
      </c>
      <c r="H449" t="s">
        <v>10</v>
      </c>
      <c r="I449" t="s">
        <v>9</v>
      </c>
    </row>
    <row r="450" spans="1:9" x14ac:dyDescent="0.25">
      <c r="A450" t="s">
        <v>63</v>
      </c>
      <c r="B450">
        <v>1</v>
      </c>
      <c r="C450" t="s">
        <v>11</v>
      </c>
      <c r="D450">
        <v>48325.760000000002</v>
      </c>
      <c r="E450" t="s">
        <v>12</v>
      </c>
      <c r="F450" s="1">
        <v>43709</v>
      </c>
      <c r="G450" t="s">
        <v>13</v>
      </c>
      <c r="H450" t="s">
        <v>19</v>
      </c>
      <c r="I450" t="s">
        <v>9</v>
      </c>
    </row>
    <row r="451" spans="1:9" x14ac:dyDescent="0.25">
      <c r="A451" t="s">
        <v>64</v>
      </c>
      <c r="B451">
        <v>1</v>
      </c>
      <c r="C451" t="s">
        <v>11</v>
      </c>
      <c r="D451">
        <v>5763.57</v>
      </c>
      <c r="E451" t="s">
        <v>12</v>
      </c>
      <c r="F451" s="1">
        <v>43344</v>
      </c>
      <c r="G451" t="s">
        <v>13</v>
      </c>
      <c r="H451" t="s">
        <v>19</v>
      </c>
      <c r="I451" t="s">
        <v>9</v>
      </c>
    </row>
    <row r="452" spans="1:9" x14ac:dyDescent="0.25">
      <c r="A452" t="s">
        <v>65</v>
      </c>
      <c r="B452">
        <v>1</v>
      </c>
      <c r="C452" t="s">
        <v>11</v>
      </c>
      <c r="D452">
        <v>5721.71</v>
      </c>
      <c r="E452" t="s">
        <v>12</v>
      </c>
      <c r="F452" s="1">
        <v>43344</v>
      </c>
      <c r="G452" t="s">
        <v>13</v>
      </c>
      <c r="H452" t="s">
        <v>19</v>
      </c>
      <c r="I452" t="s">
        <v>18</v>
      </c>
    </row>
    <row r="453" spans="1:9" x14ac:dyDescent="0.25">
      <c r="A453" t="s">
        <v>67</v>
      </c>
      <c r="B453">
        <v>5</v>
      </c>
      <c r="C453" t="s">
        <v>83</v>
      </c>
      <c r="D453">
        <v>50101.73</v>
      </c>
      <c r="E453" t="s">
        <v>12</v>
      </c>
      <c r="F453" s="1">
        <v>43281</v>
      </c>
      <c r="G453" t="s">
        <v>13</v>
      </c>
      <c r="H453" t="s">
        <v>10</v>
      </c>
      <c r="I453" t="s">
        <v>18</v>
      </c>
    </row>
    <row r="454" spans="1:9" x14ac:dyDescent="0.25">
      <c r="A454" t="s">
        <v>68</v>
      </c>
      <c r="B454">
        <v>1</v>
      </c>
      <c r="C454" t="s">
        <v>11</v>
      </c>
      <c r="D454">
        <v>2940.49</v>
      </c>
      <c r="E454" t="s">
        <v>12</v>
      </c>
      <c r="F454" s="1">
        <v>43112</v>
      </c>
      <c r="G454" t="s">
        <v>13</v>
      </c>
      <c r="H454" t="s">
        <v>22</v>
      </c>
      <c r="I454" t="s">
        <v>18</v>
      </c>
    </row>
    <row r="455" spans="1:9" x14ac:dyDescent="0.25">
      <c r="A455" t="s">
        <v>69</v>
      </c>
      <c r="B455">
        <v>1</v>
      </c>
      <c r="C455" t="s">
        <v>11</v>
      </c>
      <c r="D455">
        <v>3073.94</v>
      </c>
      <c r="E455" t="s">
        <v>12</v>
      </c>
      <c r="F455" s="1">
        <v>43477</v>
      </c>
      <c r="G455" t="s">
        <v>13</v>
      </c>
      <c r="H455" t="s">
        <v>22</v>
      </c>
      <c r="I455" t="s">
        <v>9</v>
      </c>
    </row>
    <row r="456" spans="1:9" x14ac:dyDescent="0.25">
      <c r="A456" t="s">
        <v>70</v>
      </c>
      <c r="B456">
        <v>1</v>
      </c>
      <c r="C456" t="s">
        <v>11</v>
      </c>
      <c r="D456">
        <v>330</v>
      </c>
      <c r="E456" t="s">
        <v>41</v>
      </c>
      <c r="F456" s="1">
        <v>43116</v>
      </c>
      <c r="G456" t="s">
        <v>13</v>
      </c>
      <c r="H456" t="s">
        <v>10</v>
      </c>
      <c r="I456" t="s">
        <v>18</v>
      </c>
    </row>
    <row r="457" spans="1:9" x14ac:dyDescent="0.25">
      <c r="A457" t="s">
        <v>71</v>
      </c>
      <c r="B457">
        <v>1</v>
      </c>
      <c r="C457" t="s">
        <v>11</v>
      </c>
      <c r="D457">
        <v>20327.63</v>
      </c>
      <c r="E457" t="s">
        <v>12</v>
      </c>
      <c r="F457" s="1">
        <v>43709</v>
      </c>
      <c r="G457" t="s">
        <v>13</v>
      </c>
      <c r="H457" t="s">
        <v>19</v>
      </c>
      <c r="I457" t="s">
        <v>9</v>
      </c>
    </row>
    <row r="458" spans="1:9" x14ac:dyDescent="0.25">
      <c r="A458" t="s">
        <v>72</v>
      </c>
      <c r="B458">
        <v>1</v>
      </c>
      <c r="C458" t="s">
        <v>11</v>
      </c>
      <c r="D458">
        <v>2164.3000000000002</v>
      </c>
      <c r="E458" t="s">
        <v>12</v>
      </c>
      <c r="F458" s="1">
        <v>43344</v>
      </c>
      <c r="G458" t="s">
        <v>13</v>
      </c>
      <c r="H458" t="s">
        <v>19</v>
      </c>
      <c r="I458" t="s">
        <v>18</v>
      </c>
    </row>
    <row r="459" spans="1:9" x14ac:dyDescent="0.25">
      <c r="A459" t="s">
        <v>73</v>
      </c>
      <c r="B459">
        <v>1</v>
      </c>
      <c r="C459" t="s">
        <v>11</v>
      </c>
      <c r="D459">
        <v>27258.799999999999</v>
      </c>
      <c r="E459" t="s">
        <v>12</v>
      </c>
      <c r="F459" s="1">
        <v>43709</v>
      </c>
      <c r="G459" t="s">
        <v>13</v>
      </c>
      <c r="H459" t="s">
        <v>19</v>
      </c>
      <c r="I459" t="s">
        <v>9</v>
      </c>
    </row>
    <row r="460" spans="1:9" x14ac:dyDescent="0.25">
      <c r="A460" t="s">
        <v>74</v>
      </c>
      <c r="B460">
        <v>1</v>
      </c>
      <c r="C460" t="s">
        <v>11</v>
      </c>
      <c r="D460">
        <v>5105.2</v>
      </c>
      <c r="E460" t="s">
        <v>12</v>
      </c>
      <c r="F460" s="1">
        <v>43344</v>
      </c>
      <c r="G460" t="s">
        <v>13</v>
      </c>
      <c r="H460" t="s">
        <v>19</v>
      </c>
      <c r="I460" t="s">
        <v>18</v>
      </c>
    </row>
    <row r="461" spans="1:9" x14ac:dyDescent="0.25">
      <c r="A461" t="s">
        <v>75</v>
      </c>
      <c r="B461">
        <v>1</v>
      </c>
      <c r="C461" t="s">
        <v>11</v>
      </c>
      <c r="D461">
        <v>95.85</v>
      </c>
      <c r="E461" t="s">
        <v>41</v>
      </c>
      <c r="F461" s="1">
        <v>43847</v>
      </c>
      <c r="G461" t="s">
        <v>13</v>
      </c>
      <c r="H461" t="s">
        <v>25</v>
      </c>
      <c r="I461" t="s">
        <v>9</v>
      </c>
    </row>
    <row r="462" spans="1:9" x14ac:dyDescent="0.25">
      <c r="A462" t="s">
        <v>76</v>
      </c>
      <c r="B462">
        <v>1</v>
      </c>
      <c r="C462" t="s">
        <v>11</v>
      </c>
      <c r="D462">
        <v>153.76</v>
      </c>
      <c r="E462" t="s">
        <v>12</v>
      </c>
      <c r="F462" s="1">
        <v>43344</v>
      </c>
      <c r="G462" t="s">
        <v>13</v>
      </c>
      <c r="H462" t="s">
        <v>19</v>
      </c>
      <c r="I462" t="s">
        <v>9</v>
      </c>
    </row>
    <row r="463" spans="1:9" x14ac:dyDescent="0.25">
      <c r="A463" t="s">
        <v>77</v>
      </c>
      <c r="B463">
        <v>1</v>
      </c>
      <c r="C463" t="s">
        <v>11</v>
      </c>
      <c r="D463">
        <v>3842.38</v>
      </c>
      <c r="E463" t="s">
        <v>12</v>
      </c>
      <c r="F463" s="1">
        <v>43344</v>
      </c>
      <c r="G463" t="s">
        <v>13</v>
      </c>
      <c r="H463" t="s">
        <v>19</v>
      </c>
      <c r="I463" t="s">
        <v>9</v>
      </c>
    </row>
    <row r="464" spans="1:9" x14ac:dyDescent="0.25">
      <c r="A464" t="s">
        <v>78</v>
      </c>
      <c r="B464">
        <v>1</v>
      </c>
      <c r="C464" t="s">
        <v>11</v>
      </c>
      <c r="D464">
        <v>3300</v>
      </c>
      <c r="E464" t="s">
        <v>12</v>
      </c>
      <c r="F464" s="1">
        <v>43720</v>
      </c>
      <c r="G464" t="s">
        <v>13</v>
      </c>
      <c r="H464" t="s">
        <v>10</v>
      </c>
      <c r="I464" t="s">
        <v>9</v>
      </c>
    </row>
    <row r="465" spans="1:9" x14ac:dyDescent="0.25">
      <c r="A465" t="s">
        <v>79</v>
      </c>
      <c r="B465">
        <v>1</v>
      </c>
      <c r="C465" t="s">
        <v>11</v>
      </c>
      <c r="D465">
        <v>7424.84</v>
      </c>
      <c r="E465" t="s">
        <v>12</v>
      </c>
      <c r="F465" s="1">
        <v>43405</v>
      </c>
      <c r="G465" t="s">
        <v>13</v>
      </c>
      <c r="H465" t="s">
        <v>10</v>
      </c>
      <c r="I465" t="s">
        <v>9</v>
      </c>
    </row>
    <row r="466" spans="1:9" x14ac:dyDescent="0.25">
      <c r="A466" t="s">
        <v>80</v>
      </c>
      <c r="B466">
        <v>1</v>
      </c>
      <c r="C466" t="s">
        <v>11</v>
      </c>
      <c r="D466">
        <v>55687.5</v>
      </c>
      <c r="E466" t="s">
        <v>12</v>
      </c>
      <c r="F466" s="1">
        <v>43040</v>
      </c>
      <c r="G466" t="s">
        <v>13</v>
      </c>
      <c r="H466" t="s">
        <v>10</v>
      </c>
      <c r="I466" t="s">
        <v>18</v>
      </c>
    </row>
    <row r="467" spans="1:9" x14ac:dyDescent="0.25">
      <c r="A467" t="s">
        <v>81</v>
      </c>
      <c r="B467">
        <v>5</v>
      </c>
      <c r="C467" t="s">
        <v>83</v>
      </c>
      <c r="D467">
        <v>8745.18</v>
      </c>
      <c r="E467" t="s">
        <v>12</v>
      </c>
      <c r="F467" s="1">
        <v>43355</v>
      </c>
      <c r="G467" t="s">
        <v>13</v>
      </c>
      <c r="H467" t="s">
        <v>10</v>
      </c>
      <c r="I467" t="s">
        <v>9</v>
      </c>
    </row>
    <row r="468" spans="1:9" x14ac:dyDescent="0.25">
      <c r="A468" t="s">
        <v>82</v>
      </c>
      <c r="B468">
        <v>9</v>
      </c>
      <c r="C468" t="s">
        <v>37</v>
      </c>
      <c r="D468">
        <v>10578.39</v>
      </c>
      <c r="E468" t="s">
        <v>41</v>
      </c>
      <c r="F468" s="1">
        <v>43511</v>
      </c>
      <c r="G468" t="s">
        <v>13</v>
      </c>
      <c r="H468" t="s">
        <v>137</v>
      </c>
      <c r="I468" t="s">
        <v>9</v>
      </c>
    </row>
    <row r="469" spans="1:9" x14ac:dyDescent="0.25">
      <c r="A469" t="s">
        <v>84</v>
      </c>
      <c r="B469">
        <v>1</v>
      </c>
      <c r="C469" t="s">
        <v>11</v>
      </c>
      <c r="D469">
        <v>10279.51</v>
      </c>
      <c r="E469" t="s">
        <v>12</v>
      </c>
      <c r="F469" s="1">
        <v>43709</v>
      </c>
      <c r="G469" t="s">
        <v>13</v>
      </c>
      <c r="H469" t="s">
        <v>19</v>
      </c>
      <c r="I469" t="s">
        <v>9</v>
      </c>
    </row>
    <row r="470" spans="1:9" x14ac:dyDescent="0.25">
      <c r="A470" t="s">
        <v>85</v>
      </c>
      <c r="B470">
        <v>1</v>
      </c>
      <c r="C470" t="s">
        <v>11</v>
      </c>
      <c r="D470">
        <v>610.77</v>
      </c>
      <c r="E470" t="s">
        <v>12</v>
      </c>
      <c r="F470" s="1">
        <v>43344</v>
      </c>
      <c r="G470" t="s">
        <v>13</v>
      </c>
      <c r="H470" t="s">
        <v>19</v>
      </c>
      <c r="I470" t="s">
        <v>18</v>
      </c>
    </row>
    <row r="471" spans="1:9" x14ac:dyDescent="0.25">
      <c r="A471" t="s">
        <v>87</v>
      </c>
      <c r="B471">
        <v>12</v>
      </c>
      <c r="C471" t="s">
        <v>52</v>
      </c>
      <c r="D471">
        <v>25000</v>
      </c>
      <c r="E471" t="s">
        <v>12</v>
      </c>
      <c r="F471" s="1">
        <v>43168</v>
      </c>
      <c r="G471" t="s">
        <v>13</v>
      </c>
      <c r="H471" t="s">
        <v>23</v>
      </c>
      <c r="I471" t="s">
        <v>18</v>
      </c>
    </row>
    <row r="472" spans="1:9" x14ac:dyDescent="0.25">
      <c r="A472" t="s">
        <v>88</v>
      </c>
      <c r="B472">
        <v>3</v>
      </c>
      <c r="C472" t="s">
        <v>40</v>
      </c>
      <c r="D472">
        <v>23750</v>
      </c>
      <c r="E472" t="s">
        <v>12</v>
      </c>
      <c r="F472" s="1">
        <v>43533</v>
      </c>
      <c r="G472" t="s">
        <v>13</v>
      </c>
      <c r="H472" t="s">
        <v>23</v>
      </c>
      <c r="I472" t="s">
        <v>9</v>
      </c>
    </row>
    <row r="473" spans="1:9" x14ac:dyDescent="0.25">
      <c r="A473" t="s">
        <v>89</v>
      </c>
      <c r="B473">
        <v>13</v>
      </c>
      <c r="C473" t="s">
        <v>132</v>
      </c>
      <c r="D473">
        <v>0</v>
      </c>
      <c r="E473" t="s">
        <v>41</v>
      </c>
      <c r="F473" s="1">
        <v>43414</v>
      </c>
      <c r="G473" t="s">
        <v>13</v>
      </c>
      <c r="H473" t="s">
        <v>25</v>
      </c>
      <c r="I473" t="s">
        <v>18</v>
      </c>
    </row>
    <row r="474" spans="1:9" x14ac:dyDescent="0.25">
      <c r="A474" t="s">
        <v>90</v>
      </c>
      <c r="B474">
        <v>13</v>
      </c>
      <c r="C474" t="s">
        <v>132</v>
      </c>
      <c r="D474">
        <v>10395</v>
      </c>
      <c r="E474" t="s">
        <v>41</v>
      </c>
      <c r="F474" s="1">
        <v>43112</v>
      </c>
      <c r="G474" t="s">
        <v>13</v>
      </c>
      <c r="H474" t="s">
        <v>10</v>
      </c>
      <c r="I474" t="s">
        <v>18</v>
      </c>
    </row>
    <row r="475" spans="1:9" x14ac:dyDescent="0.25">
      <c r="A475" t="s">
        <v>91</v>
      </c>
      <c r="B475">
        <v>13</v>
      </c>
      <c r="C475" t="s">
        <v>132</v>
      </c>
      <c r="D475">
        <v>0</v>
      </c>
      <c r="E475" t="s">
        <v>41</v>
      </c>
      <c r="F475" s="1">
        <v>45766</v>
      </c>
      <c r="G475" t="s">
        <v>29</v>
      </c>
      <c r="H475" t="s">
        <v>10</v>
      </c>
      <c r="I475" t="s">
        <v>18</v>
      </c>
    </row>
    <row r="476" spans="1:9" x14ac:dyDescent="0.25">
      <c r="A476" t="s">
        <v>92</v>
      </c>
      <c r="B476">
        <v>13</v>
      </c>
      <c r="C476" t="s">
        <v>132</v>
      </c>
      <c r="D476">
        <v>15592.5</v>
      </c>
      <c r="E476" t="s">
        <v>41</v>
      </c>
      <c r="F476" s="1">
        <v>43477</v>
      </c>
      <c r="G476" t="s">
        <v>13</v>
      </c>
      <c r="H476" t="s">
        <v>10</v>
      </c>
      <c r="I476" t="s">
        <v>18</v>
      </c>
    </row>
    <row r="477" spans="1:9" x14ac:dyDescent="0.25">
      <c r="A477" t="s">
        <v>93</v>
      </c>
      <c r="B477">
        <v>13</v>
      </c>
      <c r="C477" t="s">
        <v>132</v>
      </c>
      <c r="D477">
        <v>11310.75</v>
      </c>
      <c r="E477" t="s">
        <v>41</v>
      </c>
      <c r="F477" s="1">
        <v>43842</v>
      </c>
      <c r="G477" t="s">
        <v>13</v>
      </c>
      <c r="H477" t="s">
        <v>10</v>
      </c>
      <c r="I477" t="s">
        <v>9</v>
      </c>
    </row>
    <row r="478" spans="1:9" x14ac:dyDescent="0.25">
      <c r="A478" t="s">
        <v>94</v>
      </c>
      <c r="B478">
        <v>13</v>
      </c>
      <c r="C478" t="s">
        <v>132</v>
      </c>
      <c r="D478">
        <v>48928.73</v>
      </c>
      <c r="E478" t="s">
        <v>12</v>
      </c>
      <c r="F478" s="1">
        <v>43779</v>
      </c>
      <c r="G478" t="s">
        <v>13</v>
      </c>
      <c r="H478" t="s">
        <v>25</v>
      </c>
      <c r="I478" t="s">
        <v>9</v>
      </c>
    </row>
    <row r="479" spans="1:9" x14ac:dyDescent="0.25">
      <c r="A479" t="s">
        <v>95</v>
      </c>
      <c r="B479">
        <v>13</v>
      </c>
      <c r="C479" t="s">
        <v>132</v>
      </c>
      <c r="D479">
        <v>18975</v>
      </c>
      <c r="E479" t="s">
        <v>12</v>
      </c>
      <c r="F479" s="1">
        <v>43794</v>
      </c>
      <c r="G479" t="s">
        <v>13</v>
      </c>
      <c r="H479" t="s">
        <v>23</v>
      </c>
      <c r="I479" t="s">
        <v>9</v>
      </c>
    </row>
    <row r="480" spans="1:9" x14ac:dyDescent="0.25">
      <c r="A480" t="s">
        <v>96</v>
      </c>
      <c r="B480">
        <v>13</v>
      </c>
      <c r="C480" t="s">
        <v>132</v>
      </c>
      <c r="D480">
        <v>16170</v>
      </c>
      <c r="E480" t="s">
        <v>41</v>
      </c>
      <c r="F480" s="1">
        <v>43292</v>
      </c>
      <c r="G480" t="s">
        <v>13</v>
      </c>
      <c r="H480" t="s">
        <v>22</v>
      </c>
      <c r="I480" t="s">
        <v>18</v>
      </c>
    </row>
    <row r="481" spans="1:9" x14ac:dyDescent="0.25">
      <c r="A481" t="s">
        <v>97</v>
      </c>
      <c r="B481">
        <v>13</v>
      </c>
      <c r="C481" t="s">
        <v>132</v>
      </c>
      <c r="D481">
        <v>9056.48</v>
      </c>
      <c r="E481" t="s">
        <v>41</v>
      </c>
      <c r="F481" s="1">
        <v>43655</v>
      </c>
      <c r="G481" t="s">
        <v>13</v>
      </c>
      <c r="H481" t="s">
        <v>25</v>
      </c>
      <c r="I481" t="s">
        <v>9</v>
      </c>
    </row>
    <row r="482" spans="1:9" x14ac:dyDescent="0.25">
      <c r="A482" t="s">
        <v>98</v>
      </c>
      <c r="B482">
        <v>13</v>
      </c>
      <c r="C482" t="s">
        <v>132</v>
      </c>
      <c r="D482">
        <v>18357</v>
      </c>
      <c r="E482" t="s">
        <v>41</v>
      </c>
      <c r="F482" s="1">
        <v>43291</v>
      </c>
      <c r="G482" t="s">
        <v>13</v>
      </c>
      <c r="H482" t="s">
        <v>19</v>
      </c>
      <c r="I482" t="s">
        <v>18</v>
      </c>
    </row>
    <row r="483" spans="1:9" x14ac:dyDescent="0.25">
      <c r="A483" t="s">
        <v>99</v>
      </c>
      <c r="B483">
        <v>13</v>
      </c>
      <c r="C483" t="s">
        <v>132</v>
      </c>
      <c r="D483">
        <v>10416.75</v>
      </c>
      <c r="E483" t="s">
        <v>41</v>
      </c>
      <c r="F483" s="1">
        <v>43291</v>
      </c>
      <c r="G483" t="s">
        <v>13</v>
      </c>
      <c r="H483" t="s">
        <v>19</v>
      </c>
      <c r="I483" t="s">
        <v>18</v>
      </c>
    </row>
    <row r="484" spans="1:9" x14ac:dyDescent="0.25">
      <c r="A484" t="s">
        <v>100</v>
      </c>
      <c r="B484">
        <v>13</v>
      </c>
      <c r="C484" t="s">
        <v>132</v>
      </c>
      <c r="D484">
        <v>1232</v>
      </c>
      <c r="E484" t="s">
        <v>41</v>
      </c>
      <c r="F484" s="1">
        <v>43291</v>
      </c>
      <c r="G484" t="s">
        <v>13</v>
      </c>
      <c r="H484" t="s">
        <v>22</v>
      </c>
      <c r="I484" t="s">
        <v>18</v>
      </c>
    </row>
    <row r="485" spans="1:9" x14ac:dyDescent="0.25">
      <c r="A485" t="s">
        <v>101</v>
      </c>
      <c r="B485">
        <v>13</v>
      </c>
      <c r="C485" t="s">
        <v>132</v>
      </c>
      <c r="D485">
        <v>242.5</v>
      </c>
      <c r="E485" t="s">
        <v>41</v>
      </c>
      <c r="F485" s="1">
        <v>43291</v>
      </c>
      <c r="G485" t="s">
        <v>13</v>
      </c>
      <c r="H485" t="s">
        <v>22</v>
      </c>
      <c r="I485" t="s">
        <v>18</v>
      </c>
    </row>
    <row r="486" spans="1:9" x14ac:dyDescent="0.25">
      <c r="A486" t="s">
        <v>102</v>
      </c>
      <c r="B486">
        <v>13</v>
      </c>
      <c r="C486" t="s">
        <v>132</v>
      </c>
      <c r="D486">
        <v>643.75</v>
      </c>
      <c r="E486" t="s">
        <v>41</v>
      </c>
      <c r="F486" s="1">
        <v>43474</v>
      </c>
      <c r="G486" t="s">
        <v>13</v>
      </c>
      <c r="H486" t="s">
        <v>22</v>
      </c>
      <c r="I486" t="s">
        <v>9</v>
      </c>
    </row>
    <row r="487" spans="1:9" x14ac:dyDescent="0.25">
      <c r="A487" t="s">
        <v>103</v>
      </c>
      <c r="B487">
        <v>13</v>
      </c>
      <c r="C487" t="s">
        <v>132</v>
      </c>
      <c r="D487">
        <v>4595.75</v>
      </c>
      <c r="E487" t="s">
        <v>41</v>
      </c>
      <c r="F487" s="1">
        <v>43601</v>
      </c>
      <c r="G487" t="s">
        <v>13</v>
      </c>
      <c r="H487" t="s">
        <v>19</v>
      </c>
      <c r="I487" t="s">
        <v>9</v>
      </c>
    </row>
    <row r="488" spans="1:9" x14ac:dyDescent="0.25">
      <c r="A488" t="s">
        <v>104</v>
      </c>
      <c r="B488">
        <v>13</v>
      </c>
      <c r="C488" t="s">
        <v>132</v>
      </c>
      <c r="D488">
        <v>21905.200000000001</v>
      </c>
      <c r="E488" t="s">
        <v>41</v>
      </c>
      <c r="F488" s="1">
        <v>43657</v>
      </c>
      <c r="G488" t="s">
        <v>13</v>
      </c>
      <c r="H488" t="s">
        <v>19</v>
      </c>
      <c r="I488" t="s">
        <v>9</v>
      </c>
    </row>
    <row r="489" spans="1:9" x14ac:dyDescent="0.25">
      <c r="A489" t="s">
        <v>105</v>
      </c>
      <c r="B489">
        <v>13</v>
      </c>
      <c r="C489" t="s">
        <v>132</v>
      </c>
      <c r="D489">
        <v>337.5</v>
      </c>
      <c r="E489" t="s">
        <v>41</v>
      </c>
      <c r="F489" s="1">
        <v>43656</v>
      </c>
      <c r="G489" t="s">
        <v>13</v>
      </c>
      <c r="H489" t="s">
        <v>22</v>
      </c>
      <c r="I489" t="s">
        <v>9</v>
      </c>
    </row>
    <row r="490" spans="1:9" x14ac:dyDescent="0.25">
      <c r="A490" t="s">
        <v>106</v>
      </c>
      <c r="B490">
        <v>1</v>
      </c>
      <c r="C490" t="s">
        <v>11</v>
      </c>
      <c r="D490">
        <v>6112.76</v>
      </c>
      <c r="E490" t="s">
        <v>41</v>
      </c>
      <c r="F490" s="1">
        <v>43462</v>
      </c>
      <c r="G490" t="s">
        <v>13</v>
      </c>
      <c r="H490" t="s">
        <v>10</v>
      </c>
      <c r="I490" t="s">
        <v>9</v>
      </c>
    </row>
    <row r="491" spans="1:9" x14ac:dyDescent="0.25">
      <c r="A491" t="s">
        <v>107</v>
      </c>
      <c r="B491">
        <v>1</v>
      </c>
      <c r="C491" t="s">
        <v>11</v>
      </c>
      <c r="D491">
        <v>0</v>
      </c>
      <c r="E491" t="s">
        <v>41</v>
      </c>
      <c r="F491" s="1">
        <v>45766</v>
      </c>
      <c r="G491" t="s">
        <v>29</v>
      </c>
      <c r="H491" t="s">
        <v>10</v>
      </c>
      <c r="I491" t="s">
        <v>9</v>
      </c>
    </row>
    <row r="492" spans="1:9" x14ac:dyDescent="0.25">
      <c r="A492" t="s">
        <v>108</v>
      </c>
      <c r="B492">
        <v>1</v>
      </c>
      <c r="C492" t="s">
        <v>11</v>
      </c>
      <c r="D492">
        <v>10725</v>
      </c>
      <c r="E492" t="s">
        <v>41</v>
      </c>
      <c r="F492" s="1">
        <v>43440</v>
      </c>
      <c r="G492" t="s">
        <v>13</v>
      </c>
      <c r="H492" t="s">
        <v>10</v>
      </c>
      <c r="I492" t="s">
        <v>9</v>
      </c>
    </row>
    <row r="493" spans="1:9" x14ac:dyDescent="0.25">
      <c r="A493" t="s">
        <v>109</v>
      </c>
      <c r="B493">
        <v>2</v>
      </c>
      <c r="C493" t="s">
        <v>15</v>
      </c>
      <c r="D493">
        <v>27530.38</v>
      </c>
      <c r="E493" t="s">
        <v>41</v>
      </c>
      <c r="F493" s="1">
        <v>43533</v>
      </c>
      <c r="G493" t="s">
        <v>13</v>
      </c>
      <c r="H493" t="s">
        <v>23</v>
      </c>
      <c r="I493" t="s">
        <v>9</v>
      </c>
    </row>
    <row r="494" spans="1:9" x14ac:dyDescent="0.25">
      <c r="A494" t="s">
        <v>110</v>
      </c>
      <c r="B494">
        <v>1</v>
      </c>
      <c r="C494" t="s">
        <v>11</v>
      </c>
      <c r="D494">
        <v>106033.91</v>
      </c>
      <c r="E494" t="s">
        <v>41</v>
      </c>
      <c r="F494" s="1">
        <v>43191</v>
      </c>
      <c r="G494" t="s">
        <v>13</v>
      </c>
      <c r="H494" t="s">
        <v>22</v>
      </c>
      <c r="I494" t="s">
        <v>18</v>
      </c>
    </row>
    <row r="495" spans="1:9" x14ac:dyDescent="0.25">
      <c r="A495" t="s">
        <v>111</v>
      </c>
      <c r="B495">
        <v>2</v>
      </c>
      <c r="C495" t="s">
        <v>15</v>
      </c>
      <c r="D495">
        <v>3978.77</v>
      </c>
      <c r="E495" t="s">
        <v>41</v>
      </c>
      <c r="F495" s="1">
        <v>43473</v>
      </c>
      <c r="G495" t="s">
        <v>13</v>
      </c>
      <c r="H495" t="s">
        <v>19</v>
      </c>
      <c r="I495" t="s">
        <v>9</v>
      </c>
    </row>
    <row r="496" spans="1:9" x14ac:dyDescent="0.25">
      <c r="A496" t="s">
        <v>112</v>
      </c>
      <c r="B496">
        <v>2</v>
      </c>
      <c r="C496" t="s">
        <v>15</v>
      </c>
      <c r="D496">
        <v>9453.35</v>
      </c>
      <c r="E496" t="s">
        <v>41</v>
      </c>
      <c r="F496" s="1">
        <v>43484</v>
      </c>
      <c r="G496" t="s">
        <v>13</v>
      </c>
      <c r="H496" t="s">
        <v>19</v>
      </c>
      <c r="I496" t="s">
        <v>9</v>
      </c>
    </row>
    <row r="497" spans="1:9" x14ac:dyDescent="0.25">
      <c r="A497" t="s">
        <v>113</v>
      </c>
      <c r="B497">
        <v>2</v>
      </c>
      <c r="C497" t="s">
        <v>15</v>
      </c>
      <c r="D497">
        <v>4156.79</v>
      </c>
      <c r="E497" t="s">
        <v>41</v>
      </c>
      <c r="F497" s="1">
        <v>43522</v>
      </c>
      <c r="G497" t="s">
        <v>13</v>
      </c>
      <c r="H497" t="s">
        <v>19</v>
      </c>
      <c r="I497" t="s">
        <v>9</v>
      </c>
    </row>
    <row r="498" spans="1:9" x14ac:dyDescent="0.25">
      <c r="A498" t="s">
        <v>114</v>
      </c>
      <c r="B498">
        <v>13</v>
      </c>
      <c r="C498" t="s">
        <v>132</v>
      </c>
      <c r="D498">
        <v>7451.24</v>
      </c>
      <c r="E498" t="s">
        <v>16</v>
      </c>
      <c r="F498" s="1">
        <v>43577</v>
      </c>
      <c r="G498" t="s">
        <v>13</v>
      </c>
      <c r="H498" t="s">
        <v>22</v>
      </c>
      <c r="I498" t="s">
        <v>9</v>
      </c>
    </row>
    <row r="499" spans="1:9" x14ac:dyDescent="0.25">
      <c r="A499" t="s">
        <v>115</v>
      </c>
      <c r="B499">
        <v>1</v>
      </c>
      <c r="C499" t="s">
        <v>11</v>
      </c>
      <c r="D499">
        <v>3630</v>
      </c>
      <c r="E499" t="s">
        <v>41</v>
      </c>
      <c r="F499" s="1">
        <v>43816</v>
      </c>
      <c r="G499" t="s">
        <v>13</v>
      </c>
      <c r="H499" t="s">
        <v>10</v>
      </c>
      <c r="I499" t="s">
        <v>9</v>
      </c>
    </row>
    <row r="500" spans="1:9" x14ac:dyDescent="0.25">
      <c r="A500" t="s">
        <v>116</v>
      </c>
      <c r="B500">
        <v>1</v>
      </c>
      <c r="C500" t="s">
        <v>11</v>
      </c>
      <c r="D500">
        <v>1072.5</v>
      </c>
      <c r="E500" t="s">
        <v>12</v>
      </c>
      <c r="F500" s="1">
        <v>43719</v>
      </c>
      <c r="G500" t="s">
        <v>13</v>
      </c>
      <c r="H500" t="s">
        <v>10</v>
      </c>
      <c r="I500" t="s">
        <v>9</v>
      </c>
    </row>
    <row r="501" spans="1:9" x14ac:dyDescent="0.25">
      <c r="A501" t="s">
        <v>117</v>
      </c>
      <c r="B501">
        <v>3</v>
      </c>
      <c r="C501" t="s">
        <v>40</v>
      </c>
      <c r="D501">
        <v>49401.25</v>
      </c>
      <c r="E501" t="s">
        <v>41</v>
      </c>
      <c r="F501" s="1">
        <v>43468</v>
      </c>
      <c r="G501" t="s">
        <v>13</v>
      </c>
      <c r="H501" t="s">
        <v>124</v>
      </c>
      <c r="I501" t="s">
        <v>9</v>
      </c>
    </row>
    <row r="502" spans="1:9" x14ac:dyDescent="0.25">
      <c r="A502" t="s">
        <v>118</v>
      </c>
      <c r="B502">
        <v>3</v>
      </c>
      <c r="C502" t="s">
        <v>40</v>
      </c>
      <c r="D502">
        <v>49401.25</v>
      </c>
      <c r="E502" t="s">
        <v>41</v>
      </c>
      <c r="F502" s="1">
        <v>43468</v>
      </c>
      <c r="G502" t="s">
        <v>13</v>
      </c>
      <c r="H502" t="s">
        <v>124</v>
      </c>
      <c r="I502" t="s">
        <v>9</v>
      </c>
    </row>
    <row r="503" spans="1:9" x14ac:dyDescent="0.25">
      <c r="A503" t="s">
        <v>119</v>
      </c>
      <c r="B503">
        <v>3</v>
      </c>
      <c r="C503" t="s">
        <v>40</v>
      </c>
      <c r="D503">
        <v>45000</v>
      </c>
      <c r="E503" t="s">
        <v>41</v>
      </c>
      <c r="F503" s="1">
        <v>43468</v>
      </c>
      <c r="G503" t="s">
        <v>13</v>
      </c>
      <c r="H503" t="s">
        <v>124</v>
      </c>
      <c r="I503" t="s">
        <v>9</v>
      </c>
    </row>
    <row r="504" spans="1:9" x14ac:dyDescent="0.25">
      <c r="A504" t="s">
        <v>120</v>
      </c>
      <c r="B504">
        <v>10</v>
      </c>
      <c r="C504" t="s">
        <v>26</v>
      </c>
      <c r="D504">
        <v>54000</v>
      </c>
      <c r="E504" t="s">
        <v>12</v>
      </c>
      <c r="F504" s="1">
        <v>43373</v>
      </c>
      <c r="G504" t="s">
        <v>13</v>
      </c>
      <c r="H504" t="s">
        <v>25</v>
      </c>
      <c r="I504" t="s">
        <v>18</v>
      </c>
    </row>
    <row r="505" spans="1:9" x14ac:dyDescent="0.25">
      <c r="A505" t="s">
        <v>121</v>
      </c>
      <c r="B505">
        <v>12</v>
      </c>
      <c r="C505" t="s">
        <v>52</v>
      </c>
      <c r="D505">
        <v>5659.5</v>
      </c>
      <c r="E505" t="s">
        <v>41</v>
      </c>
      <c r="F505" s="1">
        <v>43448</v>
      </c>
      <c r="G505" t="s">
        <v>13</v>
      </c>
      <c r="H505" t="s">
        <v>10</v>
      </c>
      <c r="I505" t="s">
        <v>9</v>
      </c>
    </row>
    <row r="506" spans="1:9" x14ac:dyDescent="0.25">
      <c r="A506" t="s">
        <v>122</v>
      </c>
      <c r="B506">
        <v>3</v>
      </c>
      <c r="C506" t="s">
        <v>40</v>
      </c>
      <c r="D506">
        <v>2942.25</v>
      </c>
      <c r="E506" t="s">
        <v>41</v>
      </c>
      <c r="F506" s="1">
        <v>43566</v>
      </c>
      <c r="G506" t="s">
        <v>13</v>
      </c>
      <c r="H506" t="s">
        <v>22</v>
      </c>
      <c r="I506" t="s">
        <v>9</v>
      </c>
    </row>
    <row r="507" spans="1:9" x14ac:dyDescent="0.25">
      <c r="A507" t="s">
        <v>123</v>
      </c>
      <c r="B507">
        <v>3</v>
      </c>
      <c r="C507" t="s">
        <v>40</v>
      </c>
      <c r="D507">
        <v>6335.5</v>
      </c>
      <c r="E507" t="s">
        <v>12</v>
      </c>
      <c r="F507" s="1">
        <v>43761</v>
      </c>
      <c r="G507" t="s">
        <v>13</v>
      </c>
      <c r="H507" t="s">
        <v>22</v>
      </c>
      <c r="I507" t="s">
        <v>18</v>
      </c>
    </row>
    <row r="508" spans="1:9" x14ac:dyDescent="0.25">
      <c r="A508" t="s">
        <v>125</v>
      </c>
      <c r="B508">
        <v>3</v>
      </c>
      <c r="C508" t="s">
        <v>40</v>
      </c>
      <c r="D508">
        <v>2436.75</v>
      </c>
      <c r="E508" t="s">
        <v>12</v>
      </c>
      <c r="F508" s="1">
        <v>43764</v>
      </c>
      <c r="G508" t="s">
        <v>13</v>
      </c>
      <c r="H508" t="s">
        <v>22</v>
      </c>
      <c r="I508" t="s">
        <v>9</v>
      </c>
    </row>
    <row r="509" spans="1:9" x14ac:dyDescent="0.25">
      <c r="A509" t="s">
        <v>126</v>
      </c>
      <c r="B509">
        <v>3</v>
      </c>
      <c r="C509" t="s">
        <v>40</v>
      </c>
      <c r="D509">
        <v>18321.23</v>
      </c>
      <c r="E509" t="s">
        <v>12</v>
      </c>
      <c r="F509" s="1">
        <v>43397</v>
      </c>
      <c r="G509" t="s">
        <v>13</v>
      </c>
      <c r="H509" t="s">
        <v>19</v>
      </c>
      <c r="I509" t="s">
        <v>18</v>
      </c>
    </row>
    <row r="510" spans="1:9" x14ac:dyDescent="0.25">
      <c r="A510" t="s">
        <v>127</v>
      </c>
      <c r="B510">
        <v>3</v>
      </c>
      <c r="C510" t="s">
        <v>40</v>
      </c>
      <c r="D510">
        <v>26967.39</v>
      </c>
      <c r="E510" t="s">
        <v>12</v>
      </c>
      <c r="F510" s="1">
        <v>43763</v>
      </c>
      <c r="G510" t="s">
        <v>13</v>
      </c>
      <c r="H510" t="s">
        <v>19</v>
      </c>
      <c r="I510" t="s">
        <v>9</v>
      </c>
    </row>
    <row r="511" spans="1:9" x14ac:dyDescent="0.25">
      <c r="A511" t="s">
        <v>128</v>
      </c>
      <c r="B511">
        <v>3</v>
      </c>
      <c r="C511" t="s">
        <v>40</v>
      </c>
      <c r="D511">
        <v>159956.76</v>
      </c>
      <c r="E511" t="s">
        <v>12</v>
      </c>
      <c r="F511" s="1">
        <v>43101</v>
      </c>
      <c r="G511" t="s">
        <v>13</v>
      </c>
      <c r="H511" t="s">
        <v>22</v>
      </c>
      <c r="I511" t="s">
        <v>9</v>
      </c>
    </row>
    <row r="512" spans="1:9" x14ac:dyDescent="0.25">
      <c r="A512" t="s">
        <v>129</v>
      </c>
      <c r="B512">
        <v>3</v>
      </c>
      <c r="C512" t="s">
        <v>40</v>
      </c>
      <c r="D512">
        <v>0</v>
      </c>
      <c r="E512" t="s">
        <v>12</v>
      </c>
      <c r="F512" s="1">
        <v>43466</v>
      </c>
      <c r="G512" t="s">
        <v>13</v>
      </c>
      <c r="H512" t="s">
        <v>19</v>
      </c>
      <c r="I512" t="s">
        <v>9</v>
      </c>
    </row>
    <row r="513" spans="1:9" x14ac:dyDescent="0.25">
      <c r="A513" t="s">
        <v>130</v>
      </c>
      <c r="B513">
        <v>3</v>
      </c>
      <c r="C513" t="s">
        <v>40</v>
      </c>
      <c r="D513">
        <v>8268.1299999999992</v>
      </c>
      <c r="E513" t="s">
        <v>12</v>
      </c>
      <c r="F513" s="1">
        <v>43373</v>
      </c>
      <c r="G513" t="s">
        <v>13</v>
      </c>
      <c r="H513" t="s">
        <v>124</v>
      </c>
      <c r="I513" t="s">
        <v>9</v>
      </c>
    </row>
    <row r="514" spans="1:9" x14ac:dyDescent="0.25">
      <c r="A514" t="s">
        <v>138</v>
      </c>
      <c r="B514">
        <v>3</v>
      </c>
      <c r="C514" t="s">
        <v>40</v>
      </c>
      <c r="D514">
        <v>12500.13</v>
      </c>
      <c r="E514" t="s">
        <v>12</v>
      </c>
      <c r="F514" s="1">
        <v>43727</v>
      </c>
      <c r="G514" t="s">
        <v>13</v>
      </c>
      <c r="H514" t="s">
        <v>22</v>
      </c>
      <c r="I514" t="s">
        <v>9</v>
      </c>
    </row>
    <row r="515" spans="1:9" x14ac:dyDescent="0.25">
      <c r="A515" t="s">
        <v>138</v>
      </c>
      <c r="B515">
        <v>3</v>
      </c>
      <c r="C515" t="s">
        <v>40</v>
      </c>
      <c r="D515">
        <v>10584.15</v>
      </c>
      <c r="E515" t="s">
        <v>12</v>
      </c>
      <c r="F515" s="1">
        <v>43186</v>
      </c>
      <c r="G515" t="s">
        <v>13</v>
      </c>
      <c r="H515" t="s">
        <v>22</v>
      </c>
      <c r="I515" t="s">
        <v>9</v>
      </c>
    </row>
    <row r="516" spans="1:9" x14ac:dyDescent="0.25">
      <c r="A516" t="s">
        <v>138</v>
      </c>
      <c r="B516">
        <v>3</v>
      </c>
      <c r="C516" t="s">
        <v>40</v>
      </c>
      <c r="D516">
        <v>14393.8</v>
      </c>
      <c r="E516" t="s">
        <v>12</v>
      </c>
      <c r="F516" s="1">
        <v>43467</v>
      </c>
      <c r="G516" t="s">
        <v>13</v>
      </c>
      <c r="H516" t="s">
        <v>23</v>
      </c>
      <c r="I516" t="s">
        <v>9</v>
      </c>
    </row>
    <row r="517" spans="1:9" x14ac:dyDescent="0.25">
      <c r="A517" t="s">
        <v>138</v>
      </c>
      <c r="B517">
        <v>3</v>
      </c>
      <c r="C517" t="s">
        <v>40</v>
      </c>
      <c r="D517">
        <v>691.85</v>
      </c>
      <c r="E517" t="s">
        <v>12</v>
      </c>
      <c r="F517" s="1">
        <v>43235</v>
      </c>
      <c r="G517" t="s">
        <v>13</v>
      </c>
      <c r="H517" t="s">
        <v>22</v>
      </c>
      <c r="I517" t="s">
        <v>18</v>
      </c>
    </row>
    <row r="518" spans="1:9" x14ac:dyDescent="0.25">
      <c r="A518" t="s">
        <v>138</v>
      </c>
      <c r="B518">
        <v>3</v>
      </c>
      <c r="C518" t="s">
        <v>40</v>
      </c>
      <c r="D518">
        <v>691.85</v>
      </c>
      <c r="E518" t="s">
        <v>12</v>
      </c>
      <c r="F518" s="1">
        <v>43600</v>
      </c>
      <c r="G518" t="s">
        <v>13</v>
      </c>
      <c r="H518" t="s">
        <v>22</v>
      </c>
      <c r="I518" t="s">
        <v>9</v>
      </c>
    </row>
    <row r="519" spans="1:9" x14ac:dyDescent="0.25">
      <c r="A519" t="s">
        <v>138</v>
      </c>
      <c r="B519">
        <v>3</v>
      </c>
      <c r="C519" t="s">
        <v>40</v>
      </c>
      <c r="D519">
        <v>10964.79</v>
      </c>
      <c r="E519" t="s">
        <v>12</v>
      </c>
      <c r="F519" s="1">
        <v>42969</v>
      </c>
      <c r="G519" t="s">
        <v>13</v>
      </c>
      <c r="H519" t="s">
        <v>22</v>
      </c>
      <c r="I519" t="s">
        <v>9</v>
      </c>
    </row>
    <row r="520" spans="1:9" x14ac:dyDescent="0.25">
      <c r="A520" t="s">
        <v>138</v>
      </c>
      <c r="B520">
        <v>3</v>
      </c>
      <c r="C520" t="s">
        <v>40</v>
      </c>
      <c r="D520">
        <v>13630.7</v>
      </c>
      <c r="E520" t="s">
        <v>12</v>
      </c>
      <c r="F520" s="1">
        <v>43698</v>
      </c>
      <c r="G520" t="s">
        <v>13</v>
      </c>
      <c r="H520" t="s">
        <v>22</v>
      </c>
      <c r="I520" t="s">
        <v>18</v>
      </c>
    </row>
    <row r="521" spans="1:9" x14ac:dyDescent="0.25">
      <c r="A521" t="s">
        <v>138</v>
      </c>
      <c r="B521">
        <v>10</v>
      </c>
      <c r="C521" t="s">
        <v>26</v>
      </c>
      <c r="D521">
        <v>123750</v>
      </c>
      <c r="E521" t="s">
        <v>12</v>
      </c>
      <c r="F521" s="1">
        <v>43738</v>
      </c>
      <c r="G521" t="s">
        <v>13</v>
      </c>
      <c r="H521" t="s">
        <v>25</v>
      </c>
      <c r="I521" t="s">
        <v>9</v>
      </c>
    </row>
    <row r="522" spans="1:9" x14ac:dyDescent="0.25">
      <c r="A522" t="s">
        <v>138</v>
      </c>
      <c r="B522">
        <v>12</v>
      </c>
      <c r="C522" t="s">
        <v>52</v>
      </c>
      <c r="D522">
        <v>869.63</v>
      </c>
      <c r="E522" t="s">
        <v>12</v>
      </c>
      <c r="F522" s="1">
        <v>43246</v>
      </c>
      <c r="G522" t="s">
        <v>13</v>
      </c>
      <c r="H522" t="s">
        <v>124</v>
      </c>
      <c r="I522" t="s">
        <v>18</v>
      </c>
    </row>
    <row r="523" spans="1:9" x14ac:dyDescent="0.25">
      <c r="A523" t="s">
        <v>138</v>
      </c>
      <c r="B523">
        <v>3</v>
      </c>
      <c r="C523" t="s">
        <v>40</v>
      </c>
      <c r="D523">
        <v>869.63</v>
      </c>
      <c r="E523" t="s">
        <v>12</v>
      </c>
      <c r="F523" s="1">
        <v>43611</v>
      </c>
      <c r="G523" t="s">
        <v>13</v>
      </c>
      <c r="H523" t="s">
        <v>124</v>
      </c>
      <c r="I523" t="s">
        <v>9</v>
      </c>
    </row>
    <row r="524" spans="1:9" x14ac:dyDescent="0.25">
      <c r="A524" t="s">
        <v>138</v>
      </c>
      <c r="B524">
        <v>3</v>
      </c>
      <c r="C524" t="s">
        <v>40</v>
      </c>
      <c r="D524">
        <v>1562.5</v>
      </c>
      <c r="E524" t="s">
        <v>12</v>
      </c>
      <c r="F524" s="1">
        <v>43512</v>
      </c>
      <c r="G524" t="s">
        <v>13</v>
      </c>
      <c r="H524" t="s">
        <v>23</v>
      </c>
      <c r="I524" t="s">
        <v>9</v>
      </c>
    </row>
    <row r="525" spans="1:9" x14ac:dyDescent="0.25">
      <c r="A525" t="s">
        <v>138</v>
      </c>
      <c r="B525">
        <v>4</v>
      </c>
      <c r="C525" t="s">
        <v>135</v>
      </c>
      <c r="D525">
        <v>43367</v>
      </c>
      <c r="E525" t="s">
        <v>12</v>
      </c>
      <c r="F525" s="1">
        <v>43647</v>
      </c>
      <c r="G525" t="s">
        <v>13</v>
      </c>
      <c r="H525" t="s">
        <v>22</v>
      </c>
      <c r="I525" t="s">
        <v>18</v>
      </c>
    </row>
    <row r="526" spans="1:9" x14ac:dyDescent="0.25">
      <c r="A526" t="s">
        <v>138</v>
      </c>
      <c r="B526">
        <v>4</v>
      </c>
      <c r="C526" t="s">
        <v>135</v>
      </c>
      <c r="D526">
        <v>43367</v>
      </c>
      <c r="E526" t="s">
        <v>12</v>
      </c>
      <c r="F526" s="1">
        <v>43739</v>
      </c>
      <c r="G526" t="s">
        <v>13</v>
      </c>
      <c r="H526" t="s">
        <v>22</v>
      </c>
      <c r="I526" t="s">
        <v>18</v>
      </c>
    </row>
    <row r="527" spans="1:9" x14ac:dyDescent="0.25">
      <c r="A527" t="s">
        <v>138</v>
      </c>
      <c r="B527">
        <v>4</v>
      </c>
      <c r="C527" t="s">
        <v>135</v>
      </c>
      <c r="D527">
        <v>65050.5</v>
      </c>
      <c r="E527" t="s">
        <v>12</v>
      </c>
      <c r="F527" s="1">
        <v>43466</v>
      </c>
      <c r="G527" t="s">
        <v>13</v>
      </c>
      <c r="H527" t="s">
        <v>22</v>
      </c>
      <c r="I527" t="s">
        <v>18</v>
      </c>
    </row>
    <row r="528" spans="1:9" x14ac:dyDescent="0.25">
      <c r="A528" t="s">
        <v>138</v>
      </c>
      <c r="B528">
        <v>4</v>
      </c>
      <c r="C528" t="s">
        <v>135</v>
      </c>
      <c r="D528">
        <v>65050.5</v>
      </c>
      <c r="E528" t="s">
        <v>12</v>
      </c>
      <c r="F528" s="1">
        <v>43556</v>
      </c>
      <c r="G528" t="s">
        <v>13</v>
      </c>
      <c r="H528" t="s">
        <v>22</v>
      </c>
      <c r="I528" t="s">
        <v>18</v>
      </c>
    </row>
    <row r="529" spans="1:9" x14ac:dyDescent="0.25">
      <c r="A529" t="s">
        <v>138</v>
      </c>
      <c r="B529">
        <v>4</v>
      </c>
      <c r="C529" t="s">
        <v>135</v>
      </c>
      <c r="D529">
        <v>10824.4</v>
      </c>
      <c r="E529" t="s">
        <v>12</v>
      </c>
      <c r="F529" s="1">
        <v>43647</v>
      </c>
      <c r="G529" t="s">
        <v>13</v>
      </c>
      <c r="H529" t="s">
        <v>22</v>
      </c>
      <c r="I529" t="s">
        <v>18</v>
      </c>
    </row>
    <row r="530" spans="1:9" x14ac:dyDescent="0.25">
      <c r="A530" t="s">
        <v>138</v>
      </c>
      <c r="B530">
        <v>4</v>
      </c>
      <c r="C530" t="s">
        <v>135</v>
      </c>
      <c r="D530">
        <v>10824.4</v>
      </c>
      <c r="E530" t="s">
        <v>12</v>
      </c>
      <c r="F530" s="1">
        <v>43739</v>
      </c>
      <c r="G530" t="s">
        <v>13</v>
      </c>
      <c r="H530" t="s">
        <v>22</v>
      </c>
      <c r="I530" t="s">
        <v>18</v>
      </c>
    </row>
    <row r="531" spans="1:9" x14ac:dyDescent="0.25">
      <c r="A531" t="s">
        <v>138</v>
      </c>
      <c r="B531">
        <v>4</v>
      </c>
      <c r="C531" t="s">
        <v>135</v>
      </c>
      <c r="D531">
        <v>16236.6</v>
      </c>
      <c r="E531" t="s">
        <v>12</v>
      </c>
      <c r="F531" s="1">
        <v>43466</v>
      </c>
      <c r="G531" t="s">
        <v>13</v>
      </c>
      <c r="H531" t="s">
        <v>22</v>
      </c>
      <c r="I531" t="s">
        <v>18</v>
      </c>
    </row>
    <row r="532" spans="1:9" x14ac:dyDescent="0.25">
      <c r="A532" t="s">
        <v>138</v>
      </c>
      <c r="B532">
        <v>4</v>
      </c>
      <c r="C532" t="s">
        <v>135</v>
      </c>
      <c r="D532">
        <v>16236.6</v>
      </c>
      <c r="E532" t="s">
        <v>12</v>
      </c>
      <c r="F532" s="1">
        <v>43556</v>
      </c>
      <c r="G532" t="s">
        <v>13</v>
      </c>
      <c r="H532" t="s">
        <v>22</v>
      </c>
      <c r="I532" t="s">
        <v>18</v>
      </c>
    </row>
    <row r="533" spans="1:9" x14ac:dyDescent="0.25">
      <c r="A533" t="s">
        <v>138</v>
      </c>
      <c r="B533">
        <v>3</v>
      </c>
      <c r="C533" t="s">
        <v>40</v>
      </c>
      <c r="D533">
        <v>36612.18</v>
      </c>
      <c r="E533" t="s">
        <v>12</v>
      </c>
      <c r="F533" s="1">
        <v>43101</v>
      </c>
      <c r="G533" t="s">
        <v>13</v>
      </c>
      <c r="H533" t="s">
        <v>10</v>
      </c>
      <c r="I533" t="s">
        <v>18</v>
      </c>
    </row>
    <row r="534" spans="1:9" x14ac:dyDescent="0.25">
      <c r="A534" t="s">
        <v>138</v>
      </c>
      <c r="B534">
        <v>3</v>
      </c>
      <c r="C534" t="s">
        <v>40</v>
      </c>
      <c r="D534">
        <v>28735.65</v>
      </c>
      <c r="E534" t="s">
        <v>12</v>
      </c>
      <c r="F534" s="1">
        <v>43101</v>
      </c>
      <c r="G534" t="s">
        <v>13</v>
      </c>
      <c r="H534" t="s">
        <v>23</v>
      </c>
      <c r="I534" t="s">
        <v>18</v>
      </c>
    </row>
    <row r="535" spans="1:9" x14ac:dyDescent="0.25">
      <c r="A535" t="s">
        <v>138</v>
      </c>
      <c r="B535">
        <v>3</v>
      </c>
      <c r="C535" t="s">
        <v>40</v>
      </c>
      <c r="D535">
        <v>53277.919999999998</v>
      </c>
      <c r="E535" t="s">
        <v>12</v>
      </c>
      <c r="F535" s="1">
        <v>43466</v>
      </c>
      <c r="G535" t="s">
        <v>13</v>
      </c>
      <c r="H535" t="s">
        <v>10</v>
      </c>
      <c r="I535" t="s">
        <v>9</v>
      </c>
    </row>
    <row r="536" spans="1:9" x14ac:dyDescent="0.25">
      <c r="A536" t="s">
        <v>138</v>
      </c>
      <c r="B536">
        <v>3</v>
      </c>
      <c r="C536" t="s">
        <v>40</v>
      </c>
      <c r="D536">
        <v>30048.080000000002</v>
      </c>
      <c r="E536" t="s">
        <v>12</v>
      </c>
      <c r="F536" s="1">
        <v>43466</v>
      </c>
      <c r="G536" t="s">
        <v>13</v>
      </c>
      <c r="H536" t="s">
        <v>23</v>
      </c>
      <c r="I536" t="s">
        <v>9</v>
      </c>
    </row>
    <row r="537" spans="1:9" x14ac:dyDescent="0.25">
      <c r="A537" t="s">
        <v>138</v>
      </c>
      <c r="B537">
        <v>3</v>
      </c>
      <c r="C537" t="s">
        <v>40</v>
      </c>
      <c r="D537">
        <v>15084.15</v>
      </c>
      <c r="E537" t="s">
        <v>41</v>
      </c>
      <c r="F537" s="1">
        <v>43486</v>
      </c>
      <c r="G537" t="s">
        <v>13</v>
      </c>
      <c r="H537" t="s">
        <v>25</v>
      </c>
      <c r="I537" t="s">
        <v>9</v>
      </c>
    </row>
    <row r="538" spans="1:9" x14ac:dyDescent="0.25">
      <c r="A538" t="s">
        <v>138</v>
      </c>
      <c r="B538">
        <v>1</v>
      </c>
      <c r="C538" t="s">
        <v>11</v>
      </c>
      <c r="D538">
        <v>1013.88</v>
      </c>
      <c r="E538" t="s">
        <v>41</v>
      </c>
      <c r="F538" s="1">
        <v>43138</v>
      </c>
      <c r="G538" t="s">
        <v>13</v>
      </c>
      <c r="H538" t="s">
        <v>22</v>
      </c>
      <c r="I538" t="s">
        <v>18</v>
      </c>
    </row>
    <row r="539" spans="1:9" x14ac:dyDescent="0.25">
      <c r="A539" t="s">
        <v>138</v>
      </c>
      <c r="B539">
        <v>1</v>
      </c>
      <c r="C539" t="s">
        <v>11</v>
      </c>
      <c r="D539">
        <v>1601.5</v>
      </c>
      <c r="E539" t="s">
        <v>41</v>
      </c>
      <c r="F539" s="1">
        <v>43138</v>
      </c>
      <c r="G539" t="s">
        <v>13</v>
      </c>
      <c r="H539" t="s">
        <v>22</v>
      </c>
      <c r="I539" t="s">
        <v>18</v>
      </c>
    </row>
    <row r="540" spans="1:9" x14ac:dyDescent="0.25">
      <c r="A540" t="s">
        <v>138</v>
      </c>
      <c r="B540">
        <v>1</v>
      </c>
      <c r="C540" t="s">
        <v>11</v>
      </c>
      <c r="D540">
        <v>37500</v>
      </c>
      <c r="E540" t="s">
        <v>12</v>
      </c>
      <c r="F540" s="1">
        <v>43284</v>
      </c>
      <c r="G540" t="s">
        <v>13</v>
      </c>
      <c r="H540" t="s">
        <v>23</v>
      </c>
      <c r="I540" t="s">
        <v>18</v>
      </c>
    </row>
    <row r="541" spans="1:9" x14ac:dyDescent="0.25">
      <c r="A541" t="s">
        <v>138</v>
      </c>
      <c r="B541">
        <v>1</v>
      </c>
      <c r="C541" t="s">
        <v>11</v>
      </c>
      <c r="D541">
        <v>35000</v>
      </c>
      <c r="E541" t="s">
        <v>12</v>
      </c>
      <c r="F541" s="1">
        <v>43649</v>
      </c>
      <c r="G541" t="s">
        <v>13</v>
      </c>
      <c r="H541" t="s">
        <v>23</v>
      </c>
      <c r="I541" t="s">
        <v>9</v>
      </c>
    </row>
    <row r="542" spans="1:9" x14ac:dyDescent="0.25">
      <c r="A542" t="s">
        <v>138</v>
      </c>
      <c r="B542">
        <v>1</v>
      </c>
      <c r="C542" t="s">
        <v>11</v>
      </c>
      <c r="D542">
        <v>992.51</v>
      </c>
      <c r="E542" t="s">
        <v>41</v>
      </c>
      <c r="F542" s="1">
        <v>43156</v>
      </c>
      <c r="G542" t="s">
        <v>13</v>
      </c>
      <c r="H542" t="s">
        <v>19</v>
      </c>
      <c r="I542" t="s">
        <v>18</v>
      </c>
    </row>
    <row r="543" spans="1:9" x14ac:dyDescent="0.25">
      <c r="A543" t="s">
        <v>138</v>
      </c>
      <c r="B543">
        <v>1</v>
      </c>
      <c r="C543" t="s">
        <v>11</v>
      </c>
      <c r="D543">
        <v>992.51</v>
      </c>
      <c r="E543" t="s">
        <v>41</v>
      </c>
      <c r="F543" s="1">
        <v>43156</v>
      </c>
      <c r="G543" t="s">
        <v>13</v>
      </c>
      <c r="H543" t="s">
        <v>19</v>
      </c>
      <c r="I543" t="s">
        <v>9</v>
      </c>
    </row>
    <row r="544" spans="1:9" x14ac:dyDescent="0.25">
      <c r="A544" t="s">
        <v>138</v>
      </c>
      <c r="B544">
        <v>1</v>
      </c>
      <c r="C544" t="s">
        <v>11</v>
      </c>
      <c r="D544">
        <v>377079.15</v>
      </c>
      <c r="E544" t="s">
        <v>41</v>
      </c>
      <c r="F544" s="1">
        <v>42735</v>
      </c>
      <c r="G544" t="s">
        <v>13</v>
      </c>
      <c r="H544" t="s">
        <v>19</v>
      </c>
      <c r="I544" t="s">
        <v>18</v>
      </c>
    </row>
    <row r="545" spans="1:9" x14ac:dyDescent="0.25">
      <c r="A545" t="s">
        <v>138</v>
      </c>
      <c r="B545">
        <v>1</v>
      </c>
      <c r="C545" t="s">
        <v>11</v>
      </c>
      <c r="D545">
        <v>61251.58</v>
      </c>
      <c r="E545" t="s">
        <v>41</v>
      </c>
      <c r="F545" s="1">
        <v>42914</v>
      </c>
      <c r="G545" t="s">
        <v>13</v>
      </c>
      <c r="H545" t="s">
        <v>19</v>
      </c>
      <c r="I545" t="s">
        <v>18</v>
      </c>
    </row>
    <row r="546" spans="1:9" x14ac:dyDescent="0.25">
      <c r="A546" t="s">
        <v>138</v>
      </c>
      <c r="B546">
        <v>1</v>
      </c>
      <c r="C546" t="s">
        <v>11</v>
      </c>
      <c r="D546">
        <v>62070.81</v>
      </c>
      <c r="E546" t="s">
        <v>41</v>
      </c>
      <c r="F546" s="1">
        <v>42914</v>
      </c>
      <c r="G546" t="s">
        <v>13</v>
      </c>
      <c r="H546" t="s">
        <v>19</v>
      </c>
      <c r="I546" t="s">
        <v>18</v>
      </c>
    </row>
    <row r="547" spans="1:9" x14ac:dyDescent="0.25">
      <c r="A547" t="s">
        <v>138</v>
      </c>
      <c r="B547">
        <v>1</v>
      </c>
      <c r="C547" t="s">
        <v>11</v>
      </c>
      <c r="D547">
        <v>1261.8399999999999</v>
      </c>
      <c r="E547" t="s">
        <v>41</v>
      </c>
      <c r="F547" s="1">
        <v>42922</v>
      </c>
      <c r="G547" t="s">
        <v>13</v>
      </c>
      <c r="H547" t="s">
        <v>19</v>
      </c>
      <c r="I547" t="s">
        <v>9</v>
      </c>
    </row>
    <row r="548" spans="1:9" x14ac:dyDescent="0.25">
      <c r="A548" t="s">
        <v>138</v>
      </c>
      <c r="B548">
        <v>1</v>
      </c>
      <c r="C548" t="s">
        <v>11</v>
      </c>
      <c r="D548">
        <v>349157.16</v>
      </c>
      <c r="E548" t="s">
        <v>41</v>
      </c>
      <c r="F548" s="1">
        <v>43101</v>
      </c>
      <c r="G548" t="s">
        <v>13</v>
      </c>
      <c r="H548" t="s">
        <v>19</v>
      </c>
      <c r="I548" t="s">
        <v>18</v>
      </c>
    </row>
    <row r="549" spans="1:9" x14ac:dyDescent="0.25">
      <c r="A549" t="s">
        <v>138</v>
      </c>
      <c r="B549">
        <v>1</v>
      </c>
      <c r="C549" t="s">
        <v>11</v>
      </c>
      <c r="D549">
        <v>107689.68</v>
      </c>
      <c r="E549" t="s">
        <v>12</v>
      </c>
      <c r="F549" s="1">
        <v>43145</v>
      </c>
      <c r="G549" t="s">
        <v>13</v>
      </c>
      <c r="H549" t="s">
        <v>19</v>
      </c>
      <c r="I549" t="s">
        <v>18</v>
      </c>
    </row>
    <row r="550" spans="1:9" x14ac:dyDescent="0.25">
      <c r="A550" t="s">
        <v>138</v>
      </c>
      <c r="B550">
        <v>1</v>
      </c>
      <c r="C550" t="s">
        <v>11</v>
      </c>
      <c r="D550">
        <v>5417.97</v>
      </c>
      <c r="E550" t="s">
        <v>12</v>
      </c>
      <c r="F550" s="1">
        <v>43301</v>
      </c>
      <c r="G550" t="s">
        <v>13</v>
      </c>
      <c r="H550" t="s">
        <v>19</v>
      </c>
      <c r="I550" t="s">
        <v>18</v>
      </c>
    </row>
    <row r="551" spans="1:9" x14ac:dyDescent="0.25">
      <c r="A551" t="s">
        <v>138</v>
      </c>
      <c r="B551">
        <v>1</v>
      </c>
      <c r="C551" t="s">
        <v>11</v>
      </c>
      <c r="D551">
        <v>61936.46</v>
      </c>
      <c r="E551" t="s">
        <v>41</v>
      </c>
      <c r="F551" s="1">
        <v>43279</v>
      </c>
      <c r="G551" t="s">
        <v>13</v>
      </c>
      <c r="H551" t="s">
        <v>19</v>
      </c>
      <c r="I551" t="s">
        <v>18</v>
      </c>
    </row>
    <row r="552" spans="1:9" x14ac:dyDescent="0.25">
      <c r="A552" t="s">
        <v>138</v>
      </c>
      <c r="B552">
        <v>1</v>
      </c>
      <c r="C552" t="s">
        <v>11</v>
      </c>
      <c r="D552">
        <v>56276.26</v>
      </c>
      <c r="E552" t="s">
        <v>41</v>
      </c>
      <c r="F552" s="1">
        <v>43279</v>
      </c>
      <c r="G552" t="s">
        <v>13</v>
      </c>
      <c r="H552" t="s">
        <v>19</v>
      </c>
      <c r="I552" t="s">
        <v>18</v>
      </c>
    </row>
    <row r="553" spans="1:9" x14ac:dyDescent="0.25">
      <c r="A553" t="s">
        <v>138</v>
      </c>
      <c r="B553">
        <v>1</v>
      </c>
      <c r="C553" t="s">
        <v>11</v>
      </c>
      <c r="D553">
        <v>399509.89</v>
      </c>
      <c r="E553" t="s">
        <v>41</v>
      </c>
      <c r="F553" s="1">
        <v>43466</v>
      </c>
      <c r="G553" t="s">
        <v>13</v>
      </c>
      <c r="H553" t="s">
        <v>19</v>
      </c>
      <c r="I553" t="s">
        <v>9</v>
      </c>
    </row>
    <row r="554" spans="1:9" x14ac:dyDescent="0.25">
      <c r="A554" t="s">
        <v>138</v>
      </c>
      <c r="B554">
        <v>1</v>
      </c>
      <c r="C554" t="s">
        <v>11</v>
      </c>
      <c r="D554">
        <v>98931.05</v>
      </c>
      <c r="E554" t="s">
        <v>12</v>
      </c>
      <c r="F554" s="1">
        <v>43481</v>
      </c>
      <c r="G554" t="s">
        <v>13</v>
      </c>
      <c r="H554" t="s">
        <v>19</v>
      </c>
      <c r="I554" t="s">
        <v>9</v>
      </c>
    </row>
    <row r="555" spans="1:9" x14ac:dyDescent="0.25">
      <c r="A555" t="s">
        <v>138</v>
      </c>
      <c r="B555">
        <v>1</v>
      </c>
      <c r="C555" t="s">
        <v>11</v>
      </c>
      <c r="D555">
        <v>1610</v>
      </c>
      <c r="E555" t="s">
        <v>12</v>
      </c>
      <c r="F555" s="1">
        <v>43510</v>
      </c>
      <c r="G555" t="s">
        <v>13</v>
      </c>
      <c r="H555" t="s">
        <v>19</v>
      </c>
      <c r="I555" t="s">
        <v>9</v>
      </c>
    </row>
    <row r="556" spans="1:9" x14ac:dyDescent="0.25">
      <c r="A556" t="s">
        <v>138</v>
      </c>
      <c r="B556">
        <v>1</v>
      </c>
      <c r="C556" t="s">
        <v>11</v>
      </c>
      <c r="D556">
        <v>131090.46</v>
      </c>
      <c r="E556" t="s">
        <v>12</v>
      </c>
      <c r="F556" s="1">
        <v>43522</v>
      </c>
      <c r="G556" t="s">
        <v>13</v>
      </c>
      <c r="H556" t="s">
        <v>19</v>
      </c>
      <c r="I556" t="s">
        <v>9</v>
      </c>
    </row>
    <row r="557" spans="1:9" x14ac:dyDescent="0.25">
      <c r="A557" t="s">
        <v>138</v>
      </c>
      <c r="B557">
        <v>1</v>
      </c>
      <c r="C557" t="s">
        <v>11</v>
      </c>
      <c r="D557">
        <v>2056.4299999999998</v>
      </c>
      <c r="E557" t="s">
        <v>12</v>
      </c>
      <c r="F557" s="1">
        <v>43540</v>
      </c>
      <c r="G557" t="s">
        <v>13</v>
      </c>
      <c r="H557" t="s">
        <v>19</v>
      </c>
      <c r="I557" t="s">
        <v>9</v>
      </c>
    </row>
    <row r="558" spans="1:9" x14ac:dyDescent="0.25">
      <c r="A558" t="s">
        <v>138</v>
      </c>
      <c r="B558">
        <v>1</v>
      </c>
      <c r="C558" t="s">
        <v>11</v>
      </c>
      <c r="D558">
        <v>1194.28</v>
      </c>
      <c r="E558" t="s">
        <v>12</v>
      </c>
      <c r="F558" s="1">
        <v>43536</v>
      </c>
      <c r="G558" t="s">
        <v>13</v>
      </c>
      <c r="H558" t="s">
        <v>19</v>
      </c>
      <c r="I558" t="s">
        <v>9</v>
      </c>
    </row>
    <row r="559" spans="1:9" x14ac:dyDescent="0.25">
      <c r="A559" t="s">
        <v>138</v>
      </c>
      <c r="B559">
        <v>1</v>
      </c>
      <c r="C559" t="s">
        <v>11</v>
      </c>
      <c r="D559">
        <v>75395.039999999994</v>
      </c>
      <c r="E559" t="s">
        <v>41</v>
      </c>
      <c r="F559" s="1">
        <v>43644</v>
      </c>
      <c r="G559" t="s">
        <v>13</v>
      </c>
      <c r="H559" t="s">
        <v>19</v>
      </c>
      <c r="I559" t="s">
        <v>9</v>
      </c>
    </row>
    <row r="560" spans="1:9" x14ac:dyDescent="0.25">
      <c r="A560" t="s">
        <v>138</v>
      </c>
      <c r="B560">
        <v>1</v>
      </c>
      <c r="C560" t="s">
        <v>11</v>
      </c>
      <c r="D560">
        <v>53595</v>
      </c>
      <c r="E560" t="s">
        <v>41</v>
      </c>
      <c r="F560" s="1">
        <v>43644</v>
      </c>
      <c r="G560" t="s">
        <v>13</v>
      </c>
      <c r="H560" t="s">
        <v>19</v>
      </c>
      <c r="I560" t="s">
        <v>9</v>
      </c>
    </row>
    <row r="561" spans="1:9" x14ac:dyDescent="0.25">
      <c r="A561" t="s">
        <v>138</v>
      </c>
      <c r="B561">
        <v>1</v>
      </c>
      <c r="C561" t="s">
        <v>11</v>
      </c>
      <c r="D561">
        <v>6595.25</v>
      </c>
      <c r="E561" t="s">
        <v>12</v>
      </c>
      <c r="F561" s="1">
        <v>43666</v>
      </c>
      <c r="G561" t="s">
        <v>13</v>
      </c>
      <c r="H561" t="s">
        <v>19</v>
      </c>
      <c r="I561" t="s">
        <v>9</v>
      </c>
    </row>
    <row r="562" spans="1:9" x14ac:dyDescent="0.25">
      <c r="A562" t="s">
        <v>138</v>
      </c>
      <c r="B562">
        <v>1</v>
      </c>
      <c r="C562" t="s">
        <v>11</v>
      </c>
      <c r="D562">
        <v>2887.38</v>
      </c>
      <c r="E562" t="s">
        <v>41</v>
      </c>
      <c r="F562" s="1">
        <v>42922</v>
      </c>
      <c r="G562" t="s">
        <v>13</v>
      </c>
      <c r="H562" t="s">
        <v>10</v>
      </c>
      <c r="I562" t="s">
        <v>9</v>
      </c>
    </row>
    <row r="563" spans="1:9" x14ac:dyDescent="0.25">
      <c r="A563" t="s">
        <v>138</v>
      </c>
      <c r="B563">
        <v>1</v>
      </c>
      <c r="C563" t="s">
        <v>11</v>
      </c>
      <c r="D563">
        <v>11539.77</v>
      </c>
      <c r="E563" t="s">
        <v>41</v>
      </c>
      <c r="F563" s="1">
        <v>43494</v>
      </c>
      <c r="G563" t="s">
        <v>13</v>
      </c>
      <c r="H563" t="s">
        <v>10</v>
      </c>
      <c r="I563" t="s">
        <v>9</v>
      </c>
    </row>
    <row r="564" spans="1:9" x14ac:dyDescent="0.25">
      <c r="A564" t="s">
        <v>138</v>
      </c>
      <c r="B564">
        <v>1</v>
      </c>
      <c r="C564" t="s">
        <v>11</v>
      </c>
      <c r="D564">
        <v>21875</v>
      </c>
      <c r="E564" t="s">
        <v>41</v>
      </c>
      <c r="F564" s="1">
        <v>43497</v>
      </c>
      <c r="G564" t="s">
        <v>13</v>
      </c>
      <c r="H564" t="s">
        <v>23</v>
      </c>
      <c r="I564" t="s">
        <v>9</v>
      </c>
    </row>
    <row r="565" spans="1:9" x14ac:dyDescent="0.25">
      <c r="A565" t="s">
        <v>138</v>
      </c>
      <c r="B565">
        <v>1</v>
      </c>
      <c r="C565" t="s">
        <v>11</v>
      </c>
      <c r="D565">
        <v>8588.56</v>
      </c>
      <c r="E565" t="s">
        <v>41</v>
      </c>
      <c r="F565" s="1">
        <v>42835</v>
      </c>
      <c r="G565" t="s">
        <v>13</v>
      </c>
      <c r="H565" t="s">
        <v>124</v>
      </c>
      <c r="I565" t="s">
        <v>9</v>
      </c>
    </row>
    <row r="566" spans="1:9" x14ac:dyDescent="0.25">
      <c r="A566" t="s">
        <v>138</v>
      </c>
      <c r="B566">
        <v>1</v>
      </c>
      <c r="C566" t="s">
        <v>11</v>
      </c>
      <c r="D566">
        <v>3050.6</v>
      </c>
      <c r="E566" t="s">
        <v>41</v>
      </c>
      <c r="F566" s="1">
        <v>42774</v>
      </c>
      <c r="G566" t="s">
        <v>13</v>
      </c>
      <c r="H566" t="s">
        <v>124</v>
      </c>
      <c r="I566" t="s">
        <v>9</v>
      </c>
    </row>
    <row r="567" spans="1:9" x14ac:dyDescent="0.25">
      <c r="A567" t="s">
        <v>138</v>
      </c>
      <c r="B567">
        <v>1</v>
      </c>
      <c r="C567" t="s">
        <v>11</v>
      </c>
      <c r="D567">
        <v>3050.6</v>
      </c>
      <c r="E567" t="s">
        <v>41</v>
      </c>
      <c r="F567" s="1">
        <v>42954</v>
      </c>
      <c r="G567" t="s">
        <v>13</v>
      </c>
      <c r="H567" t="s">
        <v>124</v>
      </c>
      <c r="I567" t="s">
        <v>9</v>
      </c>
    </row>
    <row r="568" spans="1:9" x14ac:dyDescent="0.25">
      <c r="A568" t="s">
        <v>138</v>
      </c>
      <c r="B568">
        <v>1</v>
      </c>
      <c r="C568" t="s">
        <v>11</v>
      </c>
      <c r="D568">
        <v>40309.5</v>
      </c>
      <c r="E568" t="s">
        <v>41</v>
      </c>
      <c r="F568" s="1">
        <v>43099</v>
      </c>
      <c r="G568" t="s">
        <v>13</v>
      </c>
      <c r="H568" t="s">
        <v>124</v>
      </c>
      <c r="I568" t="s">
        <v>9</v>
      </c>
    </row>
    <row r="569" spans="1:9" x14ac:dyDescent="0.25">
      <c r="A569" t="s">
        <v>138</v>
      </c>
      <c r="B569">
        <v>1</v>
      </c>
      <c r="C569" t="s">
        <v>11</v>
      </c>
      <c r="D569">
        <v>40309.68</v>
      </c>
      <c r="E569" t="s">
        <v>41</v>
      </c>
      <c r="F569" s="1">
        <v>42772</v>
      </c>
      <c r="G569" t="s">
        <v>13</v>
      </c>
      <c r="H569" t="s">
        <v>124</v>
      </c>
      <c r="I569" t="s">
        <v>9</v>
      </c>
    </row>
    <row r="570" spans="1:9" x14ac:dyDescent="0.25">
      <c r="A570" t="s">
        <v>138</v>
      </c>
      <c r="B570">
        <v>1</v>
      </c>
      <c r="C570" t="s">
        <v>11</v>
      </c>
      <c r="D570">
        <v>40309.68</v>
      </c>
      <c r="E570" t="s">
        <v>41</v>
      </c>
      <c r="F570" s="1">
        <v>42880</v>
      </c>
      <c r="G570" t="s">
        <v>13</v>
      </c>
      <c r="H570" t="s">
        <v>124</v>
      </c>
      <c r="I570" t="s">
        <v>9</v>
      </c>
    </row>
    <row r="571" spans="1:9" x14ac:dyDescent="0.25">
      <c r="A571" t="s">
        <v>138</v>
      </c>
      <c r="B571">
        <v>1</v>
      </c>
      <c r="C571" t="s">
        <v>11</v>
      </c>
      <c r="D571">
        <v>40309.68</v>
      </c>
      <c r="E571" t="s">
        <v>41</v>
      </c>
      <c r="F571" s="1">
        <v>42990</v>
      </c>
      <c r="G571" t="s">
        <v>13</v>
      </c>
      <c r="H571" t="s">
        <v>124</v>
      </c>
      <c r="I571" t="s">
        <v>9</v>
      </c>
    </row>
    <row r="572" spans="1:9" x14ac:dyDescent="0.25">
      <c r="A572" t="s">
        <v>138</v>
      </c>
      <c r="B572">
        <v>1</v>
      </c>
      <c r="C572" t="s">
        <v>11</v>
      </c>
      <c r="D572">
        <v>50909.599999999999</v>
      </c>
      <c r="E572" t="s">
        <v>41</v>
      </c>
      <c r="F572" s="1">
        <v>42663</v>
      </c>
      <c r="G572" t="s">
        <v>13</v>
      </c>
      <c r="H572" t="s">
        <v>124</v>
      </c>
      <c r="I572" t="s">
        <v>9</v>
      </c>
    </row>
    <row r="573" spans="1:9" x14ac:dyDescent="0.25">
      <c r="A573" t="s">
        <v>138</v>
      </c>
      <c r="B573">
        <v>1</v>
      </c>
      <c r="C573" t="s">
        <v>11</v>
      </c>
      <c r="D573">
        <v>31079.56</v>
      </c>
      <c r="E573" t="s">
        <v>41</v>
      </c>
      <c r="F573" s="1">
        <v>42821</v>
      </c>
      <c r="G573" t="s">
        <v>13</v>
      </c>
      <c r="H573" t="s">
        <v>124</v>
      </c>
      <c r="I573" t="s">
        <v>9</v>
      </c>
    </row>
    <row r="574" spans="1:9" x14ac:dyDescent="0.25">
      <c r="A574" t="s">
        <v>138</v>
      </c>
      <c r="B574">
        <v>1</v>
      </c>
      <c r="C574" t="s">
        <v>11</v>
      </c>
      <c r="D574">
        <v>31079.56</v>
      </c>
      <c r="E574" t="s">
        <v>41</v>
      </c>
      <c r="F574" s="1">
        <v>42913</v>
      </c>
      <c r="G574" t="s">
        <v>13</v>
      </c>
      <c r="H574" t="s">
        <v>124</v>
      </c>
      <c r="I574" t="s">
        <v>9</v>
      </c>
    </row>
    <row r="575" spans="1:9" x14ac:dyDescent="0.25">
      <c r="A575" t="s">
        <v>138</v>
      </c>
      <c r="B575">
        <v>1</v>
      </c>
      <c r="C575" t="s">
        <v>11</v>
      </c>
      <c r="D575">
        <v>31079.56</v>
      </c>
      <c r="E575" t="s">
        <v>41</v>
      </c>
      <c r="F575" s="1">
        <v>43005</v>
      </c>
      <c r="G575" t="s">
        <v>13</v>
      </c>
      <c r="H575" t="s">
        <v>124</v>
      </c>
      <c r="I575" t="s">
        <v>9</v>
      </c>
    </row>
    <row r="576" spans="1:9" x14ac:dyDescent="0.25">
      <c r="A576" t="s">
        <v>138</v>
      </c>
      <c r="B576">
        <v>1</v>
      </c>
      <c r="C576" t="s">
        <v>11</v>
      </c>
      <c r="D576">
        <v>31088.49</v>
      </c>
      <c r="E576" t="s">
        <v>41</v>
      </c>
      <c r="F576" s="1">
        <v>43096</v>
      </c>
      <c r="G576" t="s">
        <v>13</v>
      </c>
      <c r="H576" t="s">
        <v>124</v>
      </c>
      <c r="I576" t="s">
        <v>9</v>
      </c>
    </row>
    <row r="577" spans="1:9" x14ac:dyDescent="0.25">
      <c r="A577" t="s">
        <v>138</v>
      </c>
      <c r="B577">
        <v>1</v>
      </c>
      <c r="C577" t="s">
        <v>11</v>
      </c>
      <c r="D577">
        <v>39249.53</v>
      </c>
      <c r="E577" t="s">
        <v>41</v>
      </c>
      <c r="F577" s="1">
        <v>42731</v>
      </c>
      <c r="G577" t="s">
        <v>13</v>
      </c>
      <c r="H577" t="s">
        <v>124</v>
      </c>
      <c r="I577" t="s">
        <v>9</v>
      </c>
    </row>
    <row r="578" spans="1:9" x14ac:dyDescent="0.25">
      <c r="A578" t="s">
        <v>138</v>
      </c>
      <c r="B578">
        <v>1</v>
      </c>
      <c r="C578" t="s">
        <v>11</v>
      </c>
      <c r="D578">
        <v>8961.75</v>
      </c>
      <c r="E578" t="s">
        <v>41</v>
      </c>
      <c r="F578" s="1">
        <v>42823</v>
      </c>
      <c r="G578" t="s">
        <v>13</v>
      </c>
      <c r="H578" t="s">
        <v>22</v>
      </c>
      <c r="I578" t="s">
        <v>9</v>
      </c>
    </row>
    <row r="579" spans="1:9" x14ac:dyDescent="0.25">
      <c r="A579" t="s">
        <v>138</v>
      </c>
      <c r="B579">
        <v>1</v>
      </c>
      <c r="C579" t="s">
        <v>11</v>
      </c>
      <c r="D579">
        <v>877.71</v>
      </c>
      <c r="E579" t="s">
        <v>41</v>
      </c>
      <c r="F579" s="1">
        <v>43318</v>
      </c>
      <c r="G579" t="s">
        <v>13</v>
      </c>
      <c r="H579" t="s">
        <v>124</v>
      </c>
      <c r="I579" t="s">
        <v>9</v>
      </c>
    </row>
    <row r="580" spans="1:9" x14ac:dyDescent="0.25">
      <c r="A580" t="s">
        <v>138</v>
      </c>
      <c r="B580">
        <v>1</v>
      </c>
      <c r="C580" t="s">
        <v>11</v>
      </c>
      <c r="D580">
        <v>8107.49</v>
      </c>
      <c r="E580" t="s">
        <v>41</v>
      </c>
      <c r="F580" s="1">
        <v>43297</v>
      </c>
      <c r="G580" t="s">
        <v>13</v>
      </c>
      <c r="H580" t="s">
        <v>124</v>
      </c>
      <c r="I580" t="s">
        <v>18</v>
      </c>
    </row>
    <row r="581" spans="1:9" x14ac:dyDescent="0.25">
      <c r="A581" t="s">
        <v>138</v>
      </c>
      <c r="B581">
        <v>1</v>
      </c>
      <c r="C581" t="s">
        <v>11</v>
      </c>
      <c r="D581">
        <v>7398.74</v>
      </c>
      <c r="E581" t="s">
        <v>41</v>
      </c>
      <c r="F581" s="1">
        <v>43286</v>
      </c>
      <c r="G581" t="s">
        <v>13</v>
      </c>
      <c r="H581" t="s">
        <v>124</v>
      </c>
      <c r="I581" t="s">
        <v>9</v>
      </c>
    </row>
    <row r="582" spans="1:9" x14ac:dyDescent="0.25">
      <c r="A582" t="s">
        <v>138</v>
      </c>
      <c r="B582">
        <v>1</v>
      </c>
      <c r="C582" t="s">
        <v>11</v>
      </c>
      <c r="D582">
        <v>15429.84</v>
      </c>
      <c r="E582" t="s">
        <v>41</v>
      </c>
      <c r="F582" s="1">
        <v>43017</v>
      </c>
      <c r="G582" t="s">
        <v>13</v>
      </c>
      <c r="H582" t="s">
        <v>124</v>
      </c>
      <c r="I582" t="s">
        <v>9</v>
      </c>
    </row>
    <row r="583" spans="1:9" x14ac:dyDescent="0.25">
      <c r="A583" t="s">
        <v>138</v>
      </c>
      <c r="B583">
        <v>1</v>
      </c>
      <c r="C583" t="s">
        <v>11</v>
      </c>
      <c r="D583">
        <v>3120.25</v>
      </c>
      <c r="E583" t="s">
        <v>41</v>
      </c>
      <c r="F583" s="1">
        <v>43145</v>
      </c>
      <c r="G583" t="s">
        <v>13</v>
      </c>
      <c r="H583" t="s">
        <v>22</v>
      </c>
      <c r="I583" t="s">
        <v>18</v>
      </c>
    </row>
    <row r="584" spans="1:9" x14ac:dyDescent="0.25">
      <c r="A584" t="s">
        <v>138</v>
      </c>
      <c r="B584">
        <v>1</v>
      </c>
      <c r="C584" t="s">
        <v>11</v>
      </c>
      <c r="D584">
        <v>70725.990000000005</v>
      </c>
      <c r="E584" t="s">
        <v>41</v>
      </c>
      <c r="F584" s="1">
        <v>43210</v>
      </c>
      <c r="G584" t="s">
        <v>13</v>
      </c>
      <c r="H584" t="s">
        <v>124</v>
      </c>
      <c r="I584" t="s">
        <v>18</v>
      </c>
    </row>
    <row r="585" spans="1:9" x14ac:dyDescent="0.25">
      <c r="A585" t="s">
        <v>138</v>
      </c>
      <c r="B585">
        <v>1</v>
      </c>
      <c r="C585" t="s">
        <v>11</v>
      </c>
      <c r="D585">
        <v>4278.13</v>
      </c>
      <c r="E585" t="s">
        <v>41</v>
      </c>
      <c r="F585" s="1">
        <v>43826</v>
      </c>
      <c r="G585" t="s">
        <v>13</v>
      </c>
      <c r="H585" t="s">
        <v>124</v>
      </c>
      <c r="I585" t="s">
        <v>9</v>
      </c>
    </row>
    <row r="586" spans="1:9" x14ac:dyDescent="0.25">
      <c r="A586" t="s">
        <v>138</v>
      </c>
      <c r="B586">
        <v>1</v>
      </c>
      <c r="C586" t="s">
        <v>11</v>
      </c>
      <c r="D586">
        <v>4278.13</v>
      </c>
      <c r="E586" t="s">
        <v>41</v>
      </c>
      <c r="F586" s="1">
        <v>43927</v>
      </c>
      <c r="G586" t="s">
        <v>13</v>
      </c>
      <c r="H586" t="s">
        <v>124</v>
      </c>
      <c r="I586" t="s">
        <v>9</v>
      </c>
    </row>
    <row r="587" spans="1:9" x14ac:dyDescent="0.25">
      <c r="A587" t="s">
        <v>138</v>
      </c>
      <c r="B587">
        <v>1</v>
      </c>
      <c r="C587" t="s">
        <v>11</v>
      </c>
      <c r="D587">
        <v>4278.25</v>
      </c>
      <c r="E587" t="s">
        <v>41</v>
      </c>
      <c r="F587" s="1">
        <v>44028</v>
      </c>
      <c r="G587" t="s">
        <v>13</v>
      </c>
      <c r="H587" t="s">
        <v>124</v>
      </c>
      <c r="I587" t="s">
        <v>9</v>
      </c>
    </row>
    <row r="588" spans="1:9" x14ac:dyDescent="0.25">
      <c r="A588" t="s">
        <v>138</v>
      </c>
      <c r="B588">
        <v>1</v>
      </c>
      <c r="C588" t="s">
        <v>11</v>
      </c>
      <c r="D588">
        <v>4705.88</v>
      </c>
      <c r="E588" t="s">
        <v>41</v>
      </c>
      <c r="F588" s="1">
        <v>43321</v>
      </c>
      <c r="G588" t="s">
        <v>13</v>
      </c>
      <c r="H588" t="s">
        <v>124</v>
      </c>
      <c r="I588" t="s">
        <v>9</v>
      </c>
    </row>
    <row r="589" spans="1:9" x14ac:dyDescent="0.25">
      <c r="A589" t="s">
        <v>138</v>
      </c>
      <c r="B589">
        <v>1</v>
      </c>
      <c r="C589" t="s">
        <v>11</v>
      </c>
      <c r="D589">
        <v>4705.88</v>
      </c>
      <c r="E589" t="s">
        <v>41</v>
      </c>
      <c r="F589" s="1">
        <v>43422</v>
      </c>
      <c r="G589" t="s">
        <v>13</v>
      </c>
      <c r="H589" t="s">
        <v>124</v>
      </c>
      <c r="I589" t="s">
        <v>9</v>
      </c>
    </row>
    <row r="590" spans="1:9" x14ac:dyDescent="0.25">
      <c r="A590" t="s">
        <v>138</v>
      </c>
      <c r="B590">
        <v>1</v>
      </c>
      <c r="C590" t="s">
        <v>11</v>
      </c>
      <c r="D590">
        <v>4705.88</v>
      </c>
      <c r="E590" t="s">
        <v>41</v>
      </c>
      <c r="F590" s="1">
        <v>43523</v>
      </c>
      <c r="G590" t="s">
        <v>13</v>
      </c>
      <c r="H590" t="s">
        <v>124</v>
      </c>
      <c r="I590" t="s">
        <v>9</v>
      </c>
    </row>
    <row r="591" spans="1:9" x14ac:dyDescent="0.25">
      <c r="A591" t="s">
        <v>138</v>
      </c>
      <c r="B591">
        <v>1</v>
      </c>
      <c r="C591" t="s">
        <v>11</v>
      </c>
      <c r="D591">
        <v>4705.88</v>
      </c>
      <c r="E591" t="s">
        <v>41</v>
      </c>
      <c r="F591" s="1">
        <v>43624</v>
      </c>
      <c r="G591" t="s">
        <v>13</v>
      </c>
      <c r="H591" t="s">
        <v>124</v>
      </c>
      <c r="I591" t="s">
        <v>9</v>
      </c>
    </row>
    <row r="592" spans="1:9" x14ac:dyDescent="0.25">
      <c r="A592" t="s">
        <v>138</v>
      </c>
      <c r="B592">
        <v>1</v>
      </c>
      <c r="C592" t="s">
        <v>11</v>
      </c>
      <c r="D592">
        <v>4705.88</v>
      </c>
      <c r="E592" t="s">
        <v>41</v>
      </c>
      <c r="F592" s="1">
        <v>43725</v>
      </c>
      <c r="G592" t="s">
        <v>13</v>
      </c>
      <c r="H592" t="s">
        <v>124</v>
      </c>
      <c r="I592" t="s">
        <v>9</v>
      </c>
    </row>
    <row r="593" spans="1:9" x14ac:dyDescent="0.25">
      <c r="A593" t="s">
        <v>138</v>
      </c>
      <c r="B593">
        <v>1</v>
      </c>
      <c r="C593" t="s">
        <v>11</v>
      </c>
      <c r="D593">
        <v>6417.13</v>
      </c>
      <c r="E593" t="s">
        <v>41</v>
      </c>
      <c r="F593" s="1">
        <v>43220</v>
      </c>
      <c r="G593" t="s">
        <v>13</v>
      </c>
      <c r="H593" t="s">
        <v>124</v>
      </c>
      <c r="I593" t="s">
        <v>9</v>
      </c>
    </row>
    <row r="594" spans="1:9" x14ac:dyDescent="0.25">
      <c r="A594" t="s">
        <v>138</v>
      </c>
      <c r="B594">
        <v>1</v>
      </c>
      <c r="C594" t="s">
        <v>11</v>
      </c>
      <c r="D594">
        <v>81783.89</v>
      </c>
      <c r="E594" t="s">
        <v>41</v>
      </c>
      <c r="F594" s="1">
        <v>43278</v>
      </c>
      <c r="G594" t="s">
        <v>13</v>
      </c>
      <c r="H594" t="s">
        <v>124</v>
      </c>
      <c r="I594" t="s">
        <v>18</v>
      </c>
    </row>
    <row r="595" spans="1:9" x14ac:dyDescent="0.25">
      <c r="A595" t="s">
        <v>138</v>
      </c>
      <c r="B595">
        <v>1</v>
      </c>
      <c r="C595" t="s">
        <v>11</v>
      </c>
      <c r="D595">
        <v>70935.55</v>
      </c>
      <c r="E595" t="s">
        <v>41</v>
      </c>
      <c r="F595" s="1">
        <v>43888</v>
      </c>
      <c r="G595" t="s">
        <v>13</v>
      </c>
      <c r="H595" t="s">
        <v>124</v>
      </c>
      <c r="I595" t="s">
        <v>9</v>
      </c>
    </row>
    <row r="596" spans="1:9" x14ac:dyDescent="0.25">
      <c r="A596" t="s">
        <v>138</v>
      </c>
      <c r="B596">
        <v>1</v>
      </c>
      <c r="C596" t="s">
        <v>11</v>
      </c>
      <c r="D596">
        <v>90281.89</v>
      </c>
      <c r="E596" t="s">
        <v>41</v>
      </c>
      <c r="F596" s="1">
        <v>43431</v>
      </c>
      <c r="G596" t="s">
        <v>13</v>
      </c>
      <c r="H596" t="s">
        <v>124</v>
      </c>
      <c r="I596" t="s">
        <v>9</v>
      </c>
    </row>
    <row r="597" spans="1:9" x14ac:dyDescent="0.25">
      <c r="A597" t="s">
        <v>138</v>
      </c>
      <c r="B597">
        <v>1</v>
      </c>
      <c r="C597" t="s">
        <v>11</v>
      </c>
      <c r="D597">
        <v>90281.89</v>
      </c>
      <c r="E597" t="s">
        <v>41</v>
      </c>
      <c r="F597" s="1">
        <v>43523</v>
      </c>
      <c r="G597" t="s">
        <v>13</v>
      </c>
      <c r="H597" t="s">
        <v>124</v>
      </c>
      <c r="I597" t="s">
        <v>9</v>
      </c>
    </row>
    <row r="598" spans="1:9" x14ac:dyDescent="0.25">
      <c r="A598" t="s">
        <v>138</v>
      </c>
      <c r="B598">
        <v>1</v>
      </c>
      <c r="C598" t="s">
        <v>11</v>
      </c>
      <c r="D598">
        <v>90281.89</v>
      </c>
      <c r="E598" t="s">
        <v>41</v>
      </c>
      <c r="F598" s="1">
        <v>43612</v>
      </c>
      <c r="G598" t="s">
        <v>13</v>
      </c>
      <c r="H598" t="s">
        <v>124</v>
      </c>
      <c r="I598" t="s">
        <v>9</v>
      </c>
    </row>
    <row r="599" spans="1:9" x14ac:dyDescent="0.25">
      <c r="A599" t="s">
        <v>138</v>
      </c>
      <c r="B599">
        <v>1</v>
      </c>
      <c r="C599" t="s">
        <v>11</v>
      </c>
      <c r="D599">
        <v>90281.89</v>
      </c>
      <c r="E599" t="s">
        <v>41</v>
      </c>
      <c r="F599" s="1">
        <v>43704</v>
      </c>
      <c r="G599" t="s">
        <v>13</v>
      </c>
      <c r="H599" t="s">
        <v>124</v>
      </c>
      <c r="I599" t="s">
        <v>9</v>
      </c>
    </row>
    <row r="600" spans="1:9" x14ac:dyDescent="0.25">
      <c r="A600" t="s">
        <v>138</v>
      </c>
      <c r="B600">
        <v>1</v>
      </c>
      <c r="C600" t="s">
        <v>11</v>
      </c>
      <c r="D600">
        <v>90281.89</v>
      </c>
      <c r="E600" t="s">
        <v>41</v>
      </c>
      <c r="F600" s="1">
        <v>43796</v>
      </c>
      <c r="G600" t="s">
        <v>13</v>
      </c>
      <c r="H600" t="s">
        <v>124</v>
      </c>
      <c r="I600" t="s">
        <v>9</v>
      </c>
    </row>
    <row r="601" spans="1:9" x14ac:dyDescent="0.25">
      <c r="A601" t="s">
        <v>138</v>
      </c>
      <c r="B601">
        <v>1</v>
      </c>
      <c r="C601" t="s">
        <v>11</v>
      </c>
      <c r="D601">
        <v>122525.38</v>
      </c>
      <c r="E601" t="s">
        <v>41</v>
      </c>
      <c r="F601" s="1">
        <v>43339</v>
      </c>
      <c r="G601" t="s">
        <v>13</v>
      </c>
      <c r="H601" t="s">
        <v>124</v>
      </c>
      <c r="I601" t="s">
        <v>9</v>
      </c>
    </row>
    <row r="602" spans="1:9" x14ac:dyDescent="0.25">
      <c r="A602" t="s">
        <v>138</v>
      </c>
      <c r="B602">
        <v>1</v>
      </c>
      <c r="C602" t="s">
        <v>11</v>
      </c>
      <c r="D602">
        <v>0</v>
      </c>
      <c r="E602" t="s">
        <v>41</v>
      </c>
      <c r="F602" s="1">
        <v>43888</v>
      </c>
      <c r="G602" t="s">
        <v>13</v>
      </c>
      <c r="H602" t="s">
        <v>124</v>
      </c>
      <c r="I602" t="s">
        <v>9</v>
      </c>
    </row>
    <row r="603" spans="1:9" x14ac:dyDescent="0.25">
      <c r="A603" t="s">
        <v>138</v>
      </c>
      <c r="B603">
        <v>1</v>
      </c>
      <c r="C603" t="s">
        <v>11</v>
      </c>
      <c r="D603">
        <v>0</v>
      </c>
      <c r="E603" t="s">
        <v>41</v>
      </c>
      <c r="F603" s="1">
        <v>43431</v>
      </c>
      <c r="G603" t="s">
        <v>13</v>
      </c>
      <c r="H603" t="s">
        <v>124</v>
      </c>
      <c r="I603" t="s">
        <v>9</v>
      </c>
    </row>
    <row r="604" spans="1:9" x14ac:dyDescent="0.25">
      <c r="A604" t="s">
        <v>138</v>
      </c>
      <c r="B604">
        <v>1</v>
      </c>
      <c r="C604" t="s">
        <v>11</v>
      </c>
      <c r="D604">
        <v>0</v>
      </c>
      <c r="E604" t="s">
        <v>41</v>
      </c>
      <c r="F604" s="1">
        <v>43523</v>
      </c>
      <c r="G604" t="s">
        <v>13</v>
      </c>
      <c r="H604" t="s">
        <v>124</v>
      </c>
      <c r="I604" t="s">
        <v>9</v>
      </c>
    </row>
    <row r="605" spans="1:9" x14ac:dyDescent="0.25">
      <c r="A605" t="s">
        <v>138</v>
      </c>
      <c r="B605">
        <v>1</v>
      </c>
      <c r="C605" t="s">
        <v>11</v>
      </c>
      <c r="D605">
        <v>0</v>
      </c>
      <c r="E605" t="s">
        <v>41</v>
      </c>
      <c r="F605" s="1">
        <v>43612</v>
      </c>
      <c r="G605" t="s">
        <v>13</v>
      </c>
      <c r="H605" t="s">
        <v>124</v>
      </c>
      <c r="I605" t="s">
        <v>9</v>
      </c>
    </row>
    <row r="606" spans="1:9" x14ac:dyDescent="0.25">
      <c r="A606" t="s">
        <v>138</v>
      </c>
      <c r="B606">
        <v>1</v>
      </c>
      <c r="C606" t="s">
        <v>11</v>
      </c>
      <c r="D606">
        <v>0</v>
      </c>
      <c r="E606" t="s">
        <v>41</v>
      </c>
      <c r="F606" s="1">
        <v>43704</v>
      </c>
      <c r="G606" t="s">
        <v>13</v>
      </c>
      <c r="H606" t="s">
        <v>124</v>
      </c>
      <c r="I606" t="s">
        <v>9</v>
      </c>
    </row>
    <row r="607" spans="1:9" x14ac:dyDescent="0.25">
      <c r="A607" t="s">
        <v>138</v>
      </c>
      <c r="B607">
        <v>1</v>
      </c>
      <c r="C607" t="s">
        <v>11</v>
      </c>
      <c r="D607">
        <v>0</v>
      </c>
      <c r="E607" t="s">
        <v>41</v>
      </c>
      <c r="F607" s="1">
        <v>43796</v>
      </c>
      <c r="G607" t="s">
        <v>13</v>
      </c>
      <c r="H607" t="s">
        <v>124</v>
      </c>
      <c r="I607" t="s">
        <v>9</v>
      </c>
    </row>
    <row r="608" spans="1:9" x14ac:dyDescent="0.25">
      <c r="A608" t="s">
        <v>138</v>
      </c>
      <c r="B608">
        <v>1</v>
      </c>
      <c r="C608" t="s">
        <v>11</v>
      </c>
      <c r="D608">
        <v>0</v>
      </c>
      <c r="E608" t="s">
        <v>41</v>
      </c>
      <c r="F608" s="1">
        <v>43339</v>
      </c>
      <c r="G608" t="s">
        <v>13</v>
      </c>
      <c r="H608" t="s">
        <v>124</v>
      </c>
      <c r="I608" t="s">
        <v>9</v>
      </c>
    </row>
    <row r="609" spans="1:9" x14ac:dyDescent="0.25">
      <c r="A609" t="s">
        <v>138</v>
      </c>
      <c r="B609">
        <v>1</v>
      </c>
      <c r="C609" t="s">
        <v>11</v>
      </c>
      <c r="D609">
        <v>62399.23</v>
      </c>
      <c r="E609" t="s">
        <v>41</v>
      </c>
      <c r="F609" s="1">
        <v>44057</v>
      </c>
      <c r="G609" t="s">
        <v>13</v>
      </c>
      <c r="H609" t="s">
        <v>124</v>
      </c>
      <c r="I609" t="s">
        <v>9</v>
      </c>
    </row>
    <row r="610" spans="1:9" x14ac:dyDescent="0.25">
      <c r="A610" t="s">
        <v>138</v>
      </c>
      <c r="B610">
        <v>1</v>
      </c>
      <c r="C610" t="s">
        <v>11</v>
      </c>
      <c r="D610">
        <v>62399.4</v>
      </c>
      <c r="E610" t="s">
        <v>41</v>
      </c>
      <c r="F610" s="1">
        <v>43875</v>
      </c>
      <c r="G610" t="s">
        <v>13</v>
      </c>
      <c r="H610" t="s">
        <v>124</v>
      </c>
      <c r="I610" t="s">
        <v>9</v>
      </c>
    </row>
    <row r="611" spans="1:9" x14ac:dyDescent="0.25">
      <c r="A611" t="s">
        <v>138</v>
      </c>
      <c r="B611">
        <v>1</v>
      </c>
      <c r="C611" t="s">
        <v>11</v>
      </c>
      <c r="D611">
        <v>62399.4</v>
      </c>
      <c r="E611" t="s">
        <v>41</v>
      </c>
      <c r="F611" s="1">
        <v>43965</v>
      </c>
      <c r="G611" t="s">
        <v>13</v>
      </c>
      <c r="H611" t="s">
        <v>124</v>
      </c>
      <c r="I611" t="s">
        <v>9</v>
      </c>
    </row>
    <row r="612" spans="1:9" x14ac:dyDescent="0.25">
      <c r="A612" t="s">
        <v>138</v>
      </c>
      <c r="B612">
        <v>1</v>
      </c>
      <c r="C612" t="s">
        <v>11</v>
      </c>
      <c r="D612">
        <v>62399.4</v>
      </c>
      <c r="E612" t="s">
        <v>41</v>
      </c>
      <c r="F612" s="1">
        <v>43783</v>
      </c>
      <c r="G612" t="s">
        <v>13</v>
      </c>
      <c r="H612" t="s">
        <v>124</v>
      </c>
      <c r="I612" t="s">
        <v>9</v>
      </c>
    </row>
    <row r="613" spans="1:9" x14ac:dyDescent="0.25">
      <c r="A613" t="s">
        <v>138</v>
      </c>
      <c r="B613">
        <v>1</v>
      </c>
      <c r="C613" t="s">
        <v>11</v>
      </c>
      <c r="D613">
        <v>68639.38</v>
      </c>
      <c r="E613" t="s">
        <v>41</v>
      </c>
      <c r="F613" s="1">
        <v>43418</v>
      </c>
      <c r="G613" t="s">
        <v>13</v>
      </c>
      <c r="H613" t="s">
        <v>124</v>
      </c>
      <c r="I613" t="s">
        <v>9</v>
      </c>
    </row>
    <row r="614" spans="1:9" x14ac:dyDescent="0.25">
      <c r="A614" t="s">
        <v>138</v>
      </c>
      <c r="B614">
        <v>1</v>
      </c>
      <c r="C614" t="s">
        <v>11</v>
      </c>
      <c r="D614">
        <v>68639.38</v>
      </c>
      <c r="E614" t="s">
        <v>41</v>
      </c>
      <c r="F614" s="1">
        <v>43510</v>
      </c>
      <c r="G614" t="s">
        <v>13</v>
      </c>
      <c r="H614" t="s">
        <v>124</v>
      </c>
      <c r="I614" t="s">
        <v>9</v>
      </c>
    </row>
    <row r="615" spans="1:9" x14ac:dyDescent="0.25">
      <c r="A615" t="s">
        <v>138</v>
      </c>
      <c r="B615">
        <v>1</v>
      </c>
      <c r="C615" t="s">
        <v>11</v>
      </c>
      <c r="D615">
        <v>68639.38</v>
      </c>
      <c r="E615" t="s">
        <v>41</v>
      </c>
      <c r="F615" s="1">
        <v>43599</v>
      </c>
      <c r="G615" t="s">
        <v>13</v>
      </c>
      <c r="H615" t="s">
        <v>124</v>
      </c>
      <c r="I615" t="s">
        <v>9</v>
      </c>
    </row>
    <row r="616" spans="1:9" x14ac:dyDescent="0.25">
      <c r="A616" t="s">
        <v>138</v>
      </c>
      <c r="B616">
        <v>1</v>
      </c>
      <c r="C616" t="s">
        <v>11</v>
      </c>
      <c r="D616">
        <v>68639.38</v>
      </c>
      <c r="E616" t="s">
        <v>41</v>
      </c>
      <c r="F616" s="1">
        <v>43691</v>
      </c>
      <c r="G616" t="s">
        <v>13</v>
      </c>
      <c r="H616" t="s">
        <v>124</v>
      </c>
      <c r="I616" t="s">
        <v>9</v>
      </c>
    </row>
    <row r="617" spans="1:9" x14ac:dyDescent="0.25">
      <c r="A617" t="s">
        <v>138</v>
      </c>
      <c r="B617">
        <v>1</v>
      </c>
      <c r="C617" t="s">
        <v>11</v>
      </c>
      <c r="D617">
        <v>99839.08</v>
      </c>
      <c r="E617" t="s">
        <v>41</v>
      </c>
      <c r="F617" s="1">
        <v>43326</v>
      </c>
      <c r="G617" t="s">
        <v>13</v>
      </c>
      <c r="H617" t="s">
        <v>124</v>
      </c>
      <c r="I617" t="s">
        <v>9</v>
      </c>
    </row>
    <row r="618" spans="1:9" x14ac:dyDescent="0.25">
      <c r="A618" t="s">
        <v>138</v>
      </c>
      <c r="B618">
        <v>1</v>
      </c>
      <c r="C618" t="s">
        <v>11</v>
      </c>
      <c r="D618">
        <v>0</v>
      </c>
      <c r="E618" t="s">
        <v>41</v>
      </c>
      <c r="F618" s="1">
        <v>44057</v>
      </c>
      <c r="G618" t="s">
        <v>13</v>
      </c>
      <c r="H618" t="s">
        <v>124</v>
      </c>
      <c r="I618" t="s">
        <v>9</v>
      </c>
    </row>
    <row r="619" spans="1:9" x14ac:dyDescent="0.25">
      <c r="A619" t="s">
        <v>138</v>
      </c>
      <c r="B619">
        <v>1</v>
      </c>
      <c r="C619" t="s">
        <v>11</v>
      </c>
      <c r="D619">
        <v>0</v>
      </c>
      <c r="E619" t="s">
        <v>41</v>
      </c>
      <c r="F619" s="1">
        <v>43875</v>
      </c>
      <c r="G619" t="s">
        <v>13</v>
      </c>
      <c r="H619" t="s">
        <v>124</v>
      </c>
      <c r="I619" t="s">
        <v>9</v>
      </c>
    </row>
    <row r="620" spans="1:9" x14ac:dyDescent="0.25">
      <c r="A620" t="s">
        <v>138</v>
      </c>
      <c r="B620">
        <v>1</v>
      </c>
      <c r="C620" t="s">
        <v>11</v>
      </c>
      <c r="D620">
        <v>0</v>
      </c>
      <c r="E620" t="s">
        <v>41</v>
      </c>
      <c r="F620" s="1">
        <v>43965</v>
      </c>
      <c r="G620" t="s">
        <v>13</v>
      </c>
      <c r="H620" t="s">
        <v>124</v>
      </c>
      <c r="I620" t="s">
        <v>9</v>
      </c>
    </row>
    <row r="621" spans="1:9" x14ac:dyDescent="0.25">
      <c r="A621" t="s">
        <v>138</v>
      </c>
      <c r="B621">
        <v>1</v>
      </c>
      <c r="C621" t="s">
        <v>11</v>
      </c>
      <c r="D621">
        <v>0</v>
      </c>
      <c r="E621" t="s">
        <v>41</v>
      </c>
      <c r="F621" s="1">
        <v>43783</v>
      </c>
      <c r="G621" t="s">
        <v>13</v>
      </c>
      <c r="H621" t="s">
        <v>124</v>
      </c>
      <c r="I621" t="s">
        <v>9</v>
      </c>
    </row>
    <row r="622" spans="1:9" x14ac:dyDescent="0.25">
      <c r="A622" t="s">
        <v>138</v>
      </c>
      <c r="B622">
        <v>1</v>
      </c>
      <c r="C622" t="s">
        <v>11</v>
      </c>
      <c r="D622">
        <v>0</v>
      </c>
      <c r="E622" t="s">
        <v>41</v>
      </c>
      <c r="F622" s="1">
        <v>43418</v>
      </c>
      <c r="G622" t="s">
        <v>13</v>
      </c>
      <c r="H622" t="s">
        <v>124</v>
      </c>
      <c r="I622" t="s">
        <v>9</v>
      </c>
    </row>
    <row r="623" spans="1:9" x14ac:dyDescent="0.25">
      <c r="A623" t="s">
        <v>138</v>
      </c>
      <c r="B623">
        <v>1</v>
      </c>
      <c r="C623" t="s">
        <v>11</v>
      </c>
      <c r="D623">
        <v>0</v>
      </c>
      <c r="E623" t="s">
        <v>41</v>
      </c>
      <c r="F623" s="1">
        <v>43510</v>
      </c>
      <c r="G623" t="s">
        <v>13</v>
      </c>
      <c r="H623" t="s">
        <v>124</v>
      </c>
      <c r="I623" t="s">
        <v>9</v>
      </c>
    </row>
    <row r="624" spans="1:9" x14ac:dyDescent="0.25">
      <c r="A624" t="s">
        <v>138</v>
      </c>
      <c r="B624">
        <v>1</v>
      </c>
      <c r="C624" t="s">
        <v>11</v>
      </c>
      <c r="D624">
        <v>0</v>
      </c>
      <c r="E624" t="s">
        <v>41</v>
      </c>
      <c r="F624" s="1">
        <v>43599</v>
      </c>
      <c r="G624" t="s">
        <v>13</v>
      </c>
      <c r="H624" t="s">
        <v>124</v>
      </c>
      <c r="I624" t="s">
        <v>9</v>
      </c>
    </row>
    <row r="625" spans="1:9" x14ac:dyDescent="0.25">
      <c r="A625" t="s">
        <v>138</v>
      </c>
      <c r="B625">
        <v>1</v>
      </c>
      <c r="C625" t="s">
        <v>11</v>
      </c>
      <c r="D625">
        <v>0</v>
      </c>
      <c r="E625" t="s">
        <v>41</v>
      </c>
      <c r="F625" s="1">
        <v>43691</v>
      </c>
      <c r="G625" t="s">
        <v>13</v>
      </c>
      <c r="H625" t="s">
        <v>124</v>
      </c>
      <c r="I625" t="s">
        <v>9</v>
      </c>
    </row>
    <row r="626" spans="1:9" x14ac:dyDescent="0.25">
      <c r="A626" t="s">
        <v>138</v>
      </c>
      <c r="B626">
        <v>1</v>
      </c>
      <c r="C626" t="s">
        <v>11</v>
      </c>
      <c r="D626">
        <v>0</v>
      </c>
      <c r="E626" t="s">
        <v>41</v>
      </c>
      <c r="F626" s="1">
        <v>43326</v>
      </c>
      <c r="G626" t="s">
        <v>13</v>
      </c>
      <c r="H626" t="s">
        <v>124</v>
      </c>
      <c r="I626" t="s">
        <v>9</v>
      </c>
    </row>
    <row r="627" spans="1:9" x14ac:dyDescent="0.25">
      <c r="A627" t="s">
        <v>138</v>
      </c>
      <c r="B627">
        <v>1</v>
      </c>
      <c r="C627" t="s">
        <v>11</v>
      </c>
      <c r="D627">
        <v>65412.72</v>
      </c>
      <c r="E627" t="s">
        <v>41</v>
      </c>
      <c r="F627" s="1">
        <v>43915</v>
      </c>
      <c r="G627" t="s">
        <v>13</v>
      </c>
      <c r="H627" t="s">
        <v>124</v>
      </c>
      <c r="I627" t="s">
        <v>9</v>
      </c>
    </row>
    <row r="628" spans="1:9" x14ac:dyDescent="0.25">
      <c r="A628" t="s">
        <v>138</v>
      </c>
      <c r="B628">
        <v>1</v>
      </c>
      <c r="C628" t="s">
        <v>11</v>
      </c>
      <c r="D628">
        <v>83253.179999999993</v>
      </c>
      <c r="E628" t="s">
        <v>41</v>
      </c>
      <c r="F628" s="1">
        <v>43459</v>
      </c>
      <c r="G628" t="s">
        <v>13</v>
      </c>
      <c r="H628" t="s">
        <v>124</v>
      </c>
      <c r="I628" t="s">
        <v>9</v>
      </c>
    </row>
    <row r="629" spans="1:9" x14ac:dyDescent="0.25">
      <c r="A629" t="s">
        <v>138</v>
      </c>
      <c r="B629">
        <v>1</v>
      </c>
      <c r="C629" t="s">
        <v>11</v>
      </c>
      <c r="D629">
        <v>83253.179999999993</v>
      </c>
      <c r="E629" t="s">
        <v>41</v>
      </c>
      <c r="F629" s="1">
        <v>43549</v>
      </c>
      <c r="G629" t="s">
        <v>13</v>
      </c>
      <c r="H629" t="s">
        <v>124</v>
      </c>
      <c r="I629" t="s">
        <v>9</v>
      </c>
    </row>
    <row r="630" spans="1:9" x14ac:dyDescent="0.25">
      <c r="A630" t="s">
        <v>138</v>
      </c>
      <c r="B630">
        <v>1</v>
      </c>
      <c r="C630" t="s">
        <v>11</v>
      </c>
      <c r="D630">
        <v>83253.179999999993</v>
      </c>
      <c r="E630" t="s">
        <v>41</v>
      </c>
      <c r="F630" s="1">
        <v>43641</v>
      </c>
      <c r="G630" t="s">
        <v>13</v>
      </c>
      <c r="H630" t="s">
        <v>124</v>
      </c>
      <c r="I630" t="s">
        <v>9</v>
      </c>
    </row>
    <row r="631" spans="1:9" x14ac:dyDescent="0.25">
      <c r="A631" t="s">
        <v>138</v>
      </c>
      <c r="B631">
        <v>1</v>
      </c>
      <c r="C631" t="s">
        <v>11</v>
      </c>
      <c r="D631">
        <v>83253.179999999993</v>
      </c>
      <c r="E631" t="s">
        <v>41</v>
      </c>
      <c r="F631" s="1">
        <v>43733</v>
      </c>
      <c r="G631" t="s">
        <v>13</v>
      </c>
      <c r="H631" t="s">
        <v>124</v>
      </c>
      <c r="I631" t="s">
        <v>9</v>
      </c>
    </row>
    <row r="632" spans="1:9" x14ac:dyDescent="0.25">
      <c r="A632" t="s">
        <v>138</v>
      </c>
      <c r="B632">
        <v>1</v>
      </c>
      <c r="C632" t="s">
        <v>11</v>
      </c>
      <c r="D632">
        <v>83253.179999999993</v>
      </c>
      <c r="E632" t="s">
        <v>41</v>
      </c>
      <c r="F632" s="1">
        <v>43824</v>
      </c>
      <c r="G632" t="s">
        <v>13</v>
      </c>
      <c r="H632" t="s">
        <v>124</v>
      </c>
      <c r="I632" t="s">
        <v>9</v>
      </c>
    </row>
    <row r="633" spans="1:9" x14ac:dyDescent="0.25">
      <c r="A633" t="s">
        <v>138</v>
      </c>
      <c r="B633">
        <v>1</v>
      </c>
      <c r="C633" t="s">
        <v>11</v>
      </c>
      <c r="D633">
        <v>112986.38</v>
      </c>
      <c r="E633" t="s">
        <v>41</v>
      </c>
      <c r="F633" s="1">
        <v>43368</v>
      </c>
      <c r="G633" t="s">
        <v>13</v>
      </c>
      <c r="H633" t="s">
        <v>124</v>
      </c>
      <c r="I633" t="s">
        <v>9</v>
      </c>
    </row>
    <row r="634" spans="1:9" x14ac:dyDescent="0.25">
      <c r="A634" t="s">
        <v>138</v>
      </c>
      <c r="B634">
        <v>1</v>
      </c>
      <c r="C634" t="s">
        <v>11</v>
      </c>
      <c r="D634">
        <v>0</v>
      </c>
      <c r="E634" t="s">
        <v>41</v>
      </c>
      <c r="F634" s="1">
        <v>43915</v>
      </c>
      <c r="G634" t="s">
        <v>13</v>
      </c>
      <c r="H634" t="s">
        <v>124</v>
      </c>
      <c r="I634" t="s">
        <v>9</v>
      </c>
    </row>
    <row r="635" spans="1:9" x14ac:dyDescent="0.25">
      <c r="A635" t="s">
        <v>138</v>
      </c>
      <c r="B635">
        <v>1</v>
      </c>
      <c r="C635" t="s">
        <v>11</v>
      </c>
      <c r="D635">
        <v>0</v>
      </c>
      <c r="E635" t="s">
        <v>41</v>
      </c>
      <c r="F635" s="1">
        <v>43459</v>
      </c>
      <c r="G635" t="s">
        <v>13</v>
      </c>
      <c r="H635" t="s">
        <v>124</v>
      </c>
      <c r="I635" t="s">
        <v>9</v>
      </c>
    </row>
    <row r="636" spans="1:9" x14ac:dyDescent="0.25">
      <c r="A636" t="s">
        <v>138</v>
      </c>
      <c r="B636">
        <v>1</v>
      </c>
      <c r="C636" t="s">
        <v>11</v>
      </c>
      <c r="D636">
        <v>0</v>
      </c>
      <c r="E636" t="s">
        <v>41</v>
      </c>
      <c r="F636" s="1">
        <v>43549</v>
      </c>
      <c r="G636" t="s">
        <v>13</v>
      </c>
      <c r="H636" t="s">
        <v>124</v>
      </c>
      <c r="I636" t="s">
        <v>9</v>
      </c>
    </row>
    <row r="637" spans="1:9" x14ac:dyDescent="0.25">
      <c r="A637" t="s">
        <v>138</v>
      </c>
      <c r="B637">
        <v>1</v>
      </c>
      <c r="C637" t="s">
        <v>11</v>
      </c>
      <c r="D637">
        <v>0</v>
      </c>
      <c r="E637" t="s">
        <v>41</v>
      </c>
      <c r="F637" s="1">
        <v>43641</v>
      </c>
      <c r="G637" t="s">
        <v>13</v>
      </c>
      <c r="H637" t="s">
        <v>124</v>
      </c>
      <c r="I637" t="s">
        <v>9</v>
      </c>
    </row>
    <row r="638" spans="1:9" x14ac:dyDescent="0.25">
      <c r="A638" t="s">
        <v>138</v>
      </c>
      <c r="B638">
        <v>1</v>
      </c>
      <c r="C638" t="s">
        <v>11</v>
      </c>
      <c r="D638">
        <v>0</v>
      </c>
      <c r="E638" t="s">
        <v>41</v>
      </c>
      <c r="F638" s="1">
        <v>43733</v>
      </c>
      <c r="G638" t="s">
        <v>13</v>
      </c>
      <c r="H638" t="s">
        <v>124</v>
      </c>
      <c r="I638" t="s">
        <v>9</v>
      </c>
    </row>
    <row r="639" spans="1:9" x14ac:dyDescent="0.25">
      <c r="A639" t="s">
        <v>138</v>
      </c>
      <c r="B639">
        <v>1</v>
      </c>
      <c r="C639" t="s">
        <v>11</v>
      </c>
      <c r="D639">
        <v>0</v>
      </c>
      <c r="E639" t="s">
        <v>41</v>
      </c>
      <c r="F639" s="1">
        <v>43824</v>
      </c>
      <c r="G639" t="s">
        <v>13</v>
      </c>
      <c r="H639" t="s">
        <v>124</v>
      </c>
      <c r="I639" t="s">
        <v>9</v>
      </c>
    </row>
    <row r="640" spans="1:9" x14ac:dyDescent="0.25">
      <c r="A640" t="s">
        <v>138</v>
      </c>
      <c r="B640">
        <v>1</v>
      </c>
      <c r="C640" t="s">
        <v>11</v>
      </c>
      <c r="D640">
        <v>0</v>
      </c>
      <c r="E640" t="s">
        <v>41</v>
      </c>
      <c r="F640" s="1">
        <v>43368</v>
      </c>
      <c r="G640" t="s">
        <v>13</v>
      </c>
      <c r="H640" t="s">
        <v>124</v>
      </c>
      <c r="I640" t="s">
        <v>9</v>
      </c>
    </row>
    <row r="641" spans="1:9" x14ac:dyDescent="0.25">
      <c r="A641" t="s">
        <v>138</v>
      </c>
      <c r="B641">
        <v>1</v>
      </c>
      <c r="C641" t="s">
        <v>11</v>
      </c>
      <c r="D641">
        <v>101037</v>
      </c>
      <c r="E641" t="s">
        <v>41</v>
      </c>
      <c r="F641" s="1">
        <v>43393</v>
      </c>
      <c r="G641" t="s">
        <v>13</v>
      </c>
      <c r="H641" t="s">
        <v>124</v>
      </c>
      <c r="I641" t="s">
        <v>18</v>
      </c>
    </row>
    <row r="642" spans="1:9" x14ac:dyDescent="0.25">
      <c r="A642" t="s">
        <v>138</v>
      </c>
      <c r="B642">
        <v>1</v>
      </c>
      <c r="C642" t="s">
        <v>11</v>
      </c>
      <c r="D642">
        <v>16455</v>
      </c>
      <c r="E642" t="s">
        <v>41</v>
      </c>
      <c r="F642" s="1">
        <v>43474</v>
      </c>
      <c r="G642" t="s">
        <v>13</v>
      </c>
      <c r="H642" t="s">
        <v>124</v>
      </c>
      <c r="I642" t="s">
        <v>18</v>
      </c>
    </row>
    <row r="643" spans="1:9" x14ac:dyDescent="0.25">
      <c r="A643" t="s">
        <v>138</v>
      </c>
      <c r="B643">
        <v>1</v>
      </c>
      <c r="C643" t="s">
        <v>11</v>
      </c>
      <c r="D643">
        <v>0</v>
      </c>
      <c r="E643" t="s">
        <v>41</v>
      </c>
      <c r="F643" s="1">
        <v>43474</v>
      </c>
      <c r="G643" t="s">
        <v>13</v>
      </c>
      <c r="H643" t="s">
        <v>124</v>
      </c>
      <c r="I643" t="s">
        <v>18</v>
      </c>
    </row>
    <row r="644" spans="1:9" x14ac:dyDescent="0.25">
      <c r="A644" t="s">
        <v>138</v>
      </c>
      <c r="B644">
        <v>1</v>
      </c>
      <c r="C644" t="s">
        <v>11</v>
      </c>
      <c r="D644">
        <v>11360</v>
      </c>
      <c r="E644" t="s">
        <v>41</v>
      </c>
      <c r="F644" s="1">
        <v>43531</v>
      </c>
      <c r="G644" t="s">
        <v>13</v>
      </c>
      <c r="H644" t="s">
        <v>124</v>
      </c>
      <c r="I644" t="s">
        <v>9</v>
      </c>
    </row>
    <row r="645" spans="1:9" x14ac:dyDescent="0.25">
      <c r="A645" t="s">
        <v>138</v>
      </c>
      <c r="B645">
        <v>1</v>
      </c>
      <c r="C645" t="s">
        <v>11</v>
      </c>
      <c r="D645">
        <v>67102</v>
      </c>
      <c r="E645" t="s">
        <v>41</v>
      </c>
      <c r="F645" s="1">
        <v>43551</v>
      </c>
      <c r="G645" t="s">
        <v>13</v>
      </c>
      <c r="H645" t="s">
        <v>124</v>
      </c>
      <c r="I645" t="s">
        <v>18</v>
      </c>
    </row>
    <row r="646" spans="1:9" x14ac:dyDescent="0.25">
      <c r="A646" t="s">
        <v>138</v>
      </c>
      <c r="B646">
        <v>1</v>
      </c>
      <c r="C646" t="s">
        <v>11</v>
      </c>
      <c r="D646">
        <v>0</v>
      </c>
      <c r="E646" t="s">
        <v>41</v>
      </c>
      <c r="F646" s="1">
        <v>43551</v>
      </c>
      <c r="G646" t="s">
        <v>13</v>
      </c>
      <c r="H646" t="s">
        <v>124</v>
      </c>
      <c r="I646" t="s">
        <v>18</v>
      </c>
    </row>
    <row r="647" spans="1:9" x14ac:dyDescent="0.25">
      <c r="A647" t="s">
        <v>138</v>
      </c>
      <c r="B647">
        <v>1</v>
      </c>
      <c r="C647" t="s">
        <v>11</v>
      </c>
      <c r="D647">
        <v>120474.73</v>
      </c>
      <c r="E647" t="s">
        <v>41</v>
      </c>
      <c r="F647" s="1">
        <v>44173</v>
      </c>
      <c r="G647" t="s">
        <v>13</v>
      </c>
      <c r="H647" t="s">
        <v>124</v>
      </c>
      <c r="I647" t="s">
        <v>9</v>
      </c>
    </row>
    <row r="648" spans="1:9" x14ac:dyDescent="0.25">
      <c r="A648" t="s">
        <v>138</v>
      </c>
      <c r="B648">
        <v>1</v>
      </c>
      <c r="C648" t="s">
        <v>11</v>
      </c>
      <c r="D648">
        <v>153332.03</v>
      </c>
      <c r="E648" t="s">
        <v>41</v>
      </c>
      <c r="F648" s="1">
        <v>43861</v>
      </c>
      <c r="G648" t="s">
        <v>13</v>
      </c>
      <c r="H648" t="s">
        <v>124</v>
      </c>
      <c r="I648" t="s">
        <v>9</v>
      </c>
    </row>
    <row r="649" spans="1:9" x14ac:dyDescent="0.25">
      <c r="A649" t="s">
        <v>138</v>
      </c>
      <c r="B649">
        <v>1</v>
      </c>
      <c r="C649" t="s">
        <v>11</v>
      </c>
      <c r="D649">
        <v>153332.03</v>
      </c>
      <c r="E649" t="s">
        <v>41</v>
      </c>
      <c r="F649" s="1">
        <v>43965</v>
      </c>
      <c r="G649" t="s">
        <v>13</v>
      </c>
      <c r="H649" t="s">
        <v>124</v>
      </c>
      <c r="I649" t="s">
        <v>9</v>
      </c>
    </row>
    <row r="650" spans="1:9" x14ac:dyDescent="0.25">
      <c r="A650" t="s">
        <v>138</v>
      </c>
      <c r="B650">
        <v>1</v>
      </c>
      <c r="C650" t="s">
        <v>11</v>
      </c>
      <c r="D650">
        <v>153332.03</v>
      </c>
      <c r="E650" t="s">
        <v>41</v>
      </c>
      <c r="F650" s="1">
        <v>44069</v>
      </c>
      <c r="G650" t="s">
        <v>13</v>
      </c>
      <c r="H650" t="s">
        <v>124</v>
      </c>
      <c r="I650" t="s">
        <v>9</v>
      </c>
    </row>
    <row r="651" spans="1:9" x14ac:dyDescent="0.25">
      <c r="A651" t="s">
        <v>138</v>
      </c>
      <c r="B651">
        <v>1</v>
      </c>
      <c r="C651" t="s">
        <v>11</v>
      </c>
      <c r="D651">
        <v>153332.03</v>
      </c>
      <c r="E651" t="s">
        <v>41</v>
      </c>
      <c r="F651" s="1">
        <v>43653</v>
      </c>
      <c r="G651" t="s">
        <v>13</v>
      </c>
      <c r="H651" t="s">
        <v>124</v>
      </c>
      <c r="I651" t="s">
        <v>9</v>
      </c>
    </row>
    <row r="652" spans="1:9" x14ac:dyDescent="0.25">
      <c r="A652" t="s">
        <v>138</v>
      </c>
      <c r="B652">
        <v>1</v>
      </c>
      <c r="C652" t="s">
        <v>11</v>
      </c>
      <c r="D652">
        <v>153332.03</v>
      </c>
      <c r="E652" t="s">
        <v>41</v>
      </c>
      <c r="F652" s="1">
        <v>43757</v>
      </c>
      <c r="G652" t="s">
        <v>13</v>
      </c>
      <c r="H652" t="s">
        <v>124</v>
      </c>
      <c r="I652" t="s">
        <v>9</v>
      </c>
    </row>
    <row r="653" spans="1:9" x14ac:dyDescent="0.25">
      <c r="A653" t="s">
        <v>138</v>
      </c>
      <c r="B653">
        <v>1</v>
      </c>
      <c r="C653" t="s">
        <v>11</v>
      </c>
      <c r="D653">
        <v>208093.46</v>
      </c>
      <c r="E653" t="s">
        <v>41</v>
      </c>
      <c r="F653" s="1">
        <v>43549</v>
      </c>
      <c r="G653" t="s">
        <v>13</v>
      </c>
      <c r="H653" t="s">
        <v>124</v>
      </c>
      <c r="I653" t="s">
        <v>9</v>
      </c>
    </row>
    <row r="654" spans="1:9" x14ac:dyDescent="0.25">
      <c r="A654" t="s">
        <v>138</v>
      </c>
      <c r="B654">
        <v>1</v>
      </c>
      <c r="C654" t="s">
        <v>11</v>
      </c>
      <c r="D654">
        <v>0</v>
      </c>
      <c r="E654" t="s">
        <v>41</v>
      </c>
      <c r="F654" s="1">
        <v>44173</v>
      </c>
      <c r="G654" t="s">
        <v>13</v>
      </c>
      <c r="H654" t="s">
        <v>124</v>
      </c>
      <c r="I654" t="s">
        <v>9</v>
      </c>
    </row>
    <row r="655" spans="1:9" x14ac:dyDescent="0.25">
      <c r="A655" t="s">
        <v>138</v>
      </c>
      <c r="B655">
        <v>1</v>
      </c>
      <c r="C655" t="s">
        <v>11</v>
      </c>
      <c r="D655">
        <v>0</v>
      </c>
      <c r="E655" t="s">
        <v>41</v>
      </c>
      <c r="F655" s="1">
        <v>43861</v>
      </c>
      <c r="G655" t="s">
        <v>13</v>
      </c>
      <c r="H655" t="s">
        <v>124</v>
      </c>
      <c r="I655" t="s">
        <v>9</v>
      </c>
    </row>
    <row r="656" spans="1:9" x14ac:dyDescent="0.25">
      <c r="A656" t="s">
        <v>138</v>
      </c>
      <c r="B656">
        <v>1</v>
      </c>
      <c r="C656" t="s">
        <v>11</v>
      </c>
      <c r="D656">
        <v>0</v>
      </c>
      <c r="E656" t="s">
        <v>41</v>
      </c>
      <c r="F656" s="1">
        <v>44069</v>
      </c>
      <c r="G656" t="s">
        <v>13</v>
      </c>
      <c r="H656" t="s">
        <v>124</v>
      </c>
      <c r="I656" t="s">
        <v>9</v>
      </c>
    </row>
    <row r="657" spans="1:9" x14ac:dyDescent="0.25">
      <c r="A657" t="s">
        <v>138</v>
      </c>
      <c r="B657">
        <v>1</v>
      </c>
      <c r="C657" t="s">
        <v>11</v>
      </c>
      <c r="D657">
        <v>0</v>
      </c>
      <c r="E657" t="s">
        <v>41</v>
      </c>
      <c r="F657" s="1">
        <v>43653</v>
      </c>
      <c r="G657" t="s">
        <v>13</v>
      </c>
      <c r="H657" t="s">
        <v>124</v>
      </c>
      <c r="I657" t="s">
        <v>9</v>
      </c>
    </row>
    <row r="658" spans="1:9" x14ac:dyDescent="0.25">
      <c r="A658" t="s">
        <v>138</v>
      </c>
      <c r="B658">
        <v>1</v>
      </c>
      <c r="C658" t="s">
        <v>11</v>
      </c>
      <c r="D658">
        <v>0</v>
      </c>
      <c r="E658" t="s">
        <v>41</v>
      </c>
      <c r="F658" s="1">
        <v>43757</v>
      </c>
      <c r="G658" t="s">
        <v>13</v>
      </c>
      <c r="H658" t="s">
        <v>124</v>
      </c>
      <c r="I658" t="s">
        <v>9</v>
      </c>
    </row>
    <row r="659" spans="1:9" x14ac:dyDescent="0.25">
      <c r="A659" t="s">
        <v>138</v>
      </c>
      <c r="B659">
        <v>1</v>
      </c>
      <c r="C659" t="s">
        <v>11</v>
      </c>
      <c r="D659">
        <v>8107.49</v>
      </c>
      <c r="E659" t="s">
        <v>12</v>
      </c>
      <c r="F659" s="1">
        <v>43299</v>
      </c>
      <c r="G659" t="s">
        <v>13</v>
      </c>
      <c r="H659" t="s">
        <v>124</v>
      </c>
      <c r="I659" t="s">
        <v>18</v>
      </c>
    </row>
    <row r="660" spans="1:9" x14ac:dyDescent="0.25">
      <c r="A660" t="s">
        <v>138</v>
      </c>
      <c r="B660">
        <v>1</v>
      </c>
      <c r="C660" t="s">
        <v>11</v>
      </c>
      <c r="D660">
        <v>19113.41</v>
      </c>
      <c r="E660" t="s">
        <v>41</v>
      </c>
      <c r="F660" s="1">
        <v>43514</v>
      </c>
      <c r="G660" t="s">
        <v>13</v>
      </c>
      <c r="H660" t="s">
        <v>124</v>
      </c>
      <c r="I660" t="s">
        <v>9</v>
      </c>
    </row>
    <row r="661" spans="1:9" x14ac:dyDescent="0.25">
      <c r="A661" t="s">
        <v>138</v>
      </c>
      <c r="B661">
        <v>1</v>
      </c>
      <c r="C661" t="s">
        <v>11</v>
      </c>
      <c r="D661">
        <v>12055.25</v>
      </c>
      <c r="E661" t="s">
        <v>12</v>
      </c>
      <c r="F661" s="1">
        <v>43510</v>
      </c>
      <c r="G661" t="s">
        <v>13</v>
      </c>
      <c r="H661" t="s">
        <v>124</v>
      </c>
      <c r="I661" t="s">
        <v>9</v>
      </c>
    </row>
    <row r="662" spans="1:9" x14ac:dyDescent="0.25">
      <c r="A662" t="s">
        <v>138</v>
      </c>
      <c r="B662">
        <v>1</v>
      </c>
      <c r="C662" t="s">
        <v>11</v>
      </c>
      <c r="D662">
        <v>484.75</v>
      </c>
      <c r="E662" t="s">
        <v>12</v>
      </c>
      <c r="F662" s="1">
        <v>43353</v>
      </c>
      <c r="G662" t="s">
        <v>13</v>
      </c>
      <c r="H662" t="s">
        <v>22</v>
      </c>
      <c r="I662" t="s">
        <v>9</v>
      </c>
    </row>
    <row r="663" spans="1:9" x14ac:dyDescent="0.25">
      <c r="A663" t="s">
        <v>138</v>
      </c>
      <c r="B663">
        <v>1</v>
      </c>
      <c r="C663" t="s">
        <v>11</v>
      </c>
      <c r="D663">
        <v>109.88</v>
      </c>
      <c r="E663" t="s">
        <v>12</v>
      </c>
      <c r="F663" s="1">
        <v>43353</v>
      </c>
      <c r="G663" t="s">
        <v>13</v>
      </c>
      <c r="H663" t="s">
        <v>22</v>
      </c>
      <c r="I663" t="s">
        <v>9</v>
      </c>
    </row>
    <row r="664" spans="1:9" x14ac:dyDescent="0.25">
      <c r="A664" t="s">
        <v>138</v>
      </c>
      <c r="B664">
        <v>1</v>
      </c>
      <c r="C664" t="s">
        <v>11</v>
      </c>
      <c r="D664">
        <v>27069</v>
      </c>
      <c r="E664" t="s">
        <v>12</v>
      </c>
      <c r="F664" s="1">
        <v>43510</v>
      </c>
      <c r="G664" t="s">
        <v>13</v>
      </c>
      <c r="H664" t="s">
        <v>22</v>
      </c>
      <c r="I664" t="s">
        <v>9</v>
      </c>
    </row>
    <row r="665" spans="1:9" x14ac:dyDescent="0.25">
      <c r="A665" t="s">
        <v>138</v>
      </c>
      <c r="B665">
        <v>1</v>
      </c>
      <c r="C665" t="s">
        <v>11</v>
      </c>
      <c r="D665">
        <v>66556.88</v>
      </c>
      <c r="E665" t="s">
        <v>41</v>
      </c>
      <c r="F665" s="1">
        <v>43326</v>
      </c>
      <c r="G665" t="s">
        <v>13</v>
      </c>
      <c r="H665" t="s">
        <v>19</v>
      </c>
      <c r="I665" t="s">
        <v>9</v>
      </c>
    </row>
    <row r="666" spans="1:9" x14ac:dyDescent="0.25">
      <c r="A666" t="s">
        <v>138</v>
      </c>
      <c r="B666">
        <v>1</v>
      </c>
      <c r="C666" t="s">
        <v>11</v>
      </c>
      <c r="D666">
        <v>40959.629999999997</v>
      </c>
      <c r="E666" t="s">
        <v>41</v>
      </c>
      <c r="F666" s="1">
        <v>43575</v>
      </c>
      <c r="G666" t="s">
        <v>13</v>
      </c>
      <c r="H666" t="s">
        <v>124</v>
      </c>
      <c r="I666" t="s">
        <v>9</v>
      </c>
    </row>
    <row r="667" spans="1:9" x14ac:dyDescent="0.25">
      <c r="A667" t="s">
        <v>138</v>
      </c>
      <c r="B667">
        <v>11</v>
      </c>
      <c r="C667" t="s">
        <v>86</v>
      </c>
      <c r="D667">
        <v>8263.94</v>
      </c>
      <c r="E667" t="s">
        <v>41</v>
      </c>
      <c r="F667" s="1">
        <v>43655</v>
      </c>
      <c r="G667" t="s">
        <v>13</v>
      </c>
      <c r="H667" t="s">
        <v>124</v>
      </c>
      <c r="I667" t="s">
        <v>9</v>
      </c>
    </row>
    <row r="668" spans="1:9" x14ac:dyDescent="0.25">
      <c r="A668" t="s">
        <v>138</v>
      </c>
      <c r="B668">
        <v>11</v>
      </c>
      <c r="C668" t="s">
        <v>86</v>
      </c>
      <c r="D668">
        <v>0</v>
      </c>
      <c r="E668" t="s">
        <v>41</v>
      </c>
      <c r="F668" s="1">
        <v>43655</v>
      </c>
      <c r="G668" t="s">
        <v>13</v>
      </c>
      <c r="H668" t="s">
        <v>124</v>
      </c>
      <c r="I668" t="s">
        <v>9</v>
      </c>
    </row>
    <row r="669" spans="1:9" x14ac:dyDescent="0.25">
      <c r="A669" t="s">
        <v>138</v>
      </c>
      <c r="B669">
        <v>11</v>
      </c>
      <c r="C669" t="s">
        <v>86</v>
      </c>
      <c r="D669">
        <v>67102.13</v>
      </c>
      <c r="E669" t="s">
        <v>41</v>
      </c>
      <c r="F669" s="1">
        <v>43735</v>
      </c>
      <c r="G669" t="s">
        <v>13</v>
      </c>
      <c r="H669" t="s">
        <v>124</v>
      </c>
      <c r="I669" t="s">
        <v>9</v>
      </c>
    </row>
    <row r="670" spans="1:9" x14ac:dyDescent="0.25">
      <c r="A670" t="s">
        <v>138</v>
      </c>
      <c r="B670">
        <v>11</v>
      </c>
      <c r="C670" t="s">
        <v>86</v>
      </c>
      <c r="D670">
        <v>90663.25</v>
      </c>
      <c r="E670" t="s">
        <v>12</v>
      </c>
      <c r="F670" s="1">
        <v>43556</v>
      </c>
      <c r="G670" t="s">
        <v>13</v>
      </c>
      <c r="H670" t="s">
        <v>124</v>
      </c>
      <c r="I670" t="s">
        <v>18</v>
      </c>
    </row>
    <row r="671" spans="1:9" x14ac:dyDescent="0.25">
      <c r="A671" t="s">
        <v>138</v>
      </c>
      <c r="B671">
        <v>11</v>
      </c>
      <c r="C671" t="s">
        <v>86</v>
      </c>
      <c r="D671">
        <v>90663.25</v>
      </c>
      <c r="E671" t="s">
        <v>41</v>
      </c>
      <c r="F671" s="1">
        <v>43556</v>
      </c>
      <c r="G671" t="s">
        <v>13</v>
      </c>
      <c r="H671" t="s">
        <v>124</v>
      </c>
      <c r="I671" t="s">
        <v>9</v>
      </c>
    </row>
    <row r="672" spans="1:9" x14ac:dyDescent="0.25">
      <c r="A672" t="s">
        <v>138</v>
      </c>
      <c r="B672">
        <v>1</v>
      </c>
      <c r="C672" t="s">
        <v>11</v>
      </c>
      <c r="D672">
        <v>8854.8799999999992</v>
      </c>
      <c r="E672" t="s">
        <v>12</v>
      </c>
      <c r="F672" s="1">
        <v>43664</v>
      </c>
      <c r="G672" t="s">
        <v>13</v>
      </c>
      <c r="H672" t="s">
        <v>124</v>
      </c>
      <c r="I672" t="s">
        <v>9</v>
      </c>
    </row>
    <row r="673" spans="1:9" x14ac:dyDescent="0.25">
      <c r="A673" t="s">
        <v>138</v>
      </c>
      <c r="B673">
        <v>1</v>
      </c>
      <c r="C673" t="s">
        <v>11</v>
      </c>
      <c r="D673">
        <v>7187.34</v>
      </c>
      <c r="E673" t="s">
        <v>12</v>
      </c>
      <c r="F673" s="1">
        <v>43556</v>
      </c>
      <c r="G673" t="s">
        <v>13</v>
      </c>
      <c r="H673" t="s">
        <v>124</v>
      </c>
      <c r="I673" t="s">
        <v>9</v>
      </c>
    </row>
    <row r="674" spans="1:9" x14ac:dyDescent="0.25">
      <c r="A674" t="s">
        <v>138</v>
      </c>
      <c r="B674">
        <v>1</v>
      </c>
      <c r="C674" t="s">
        <v>11</v>
      </c>
      <c r="D674">
        <v>0</v>
      </c>
      <c r="E674" t="s">
        <v>12</v>
      </c>
      <c r="F674" s="1">
        <v>43556</v>
      </c>
      <c r="G674" t="s">
        <v>13</v>
      </c>
      <c r="H674" t="s">
        <v>124</v>
      </c>
      <c r="I674" t="s">
        <v>9</v>
      </c>
    </row>
    <row r="675" spans="1:9" x14ac:dyDescent="0.25">
      <c r="A675" t="s">
        <v>138</v>
      </c>
      <c r="B675">
        <v>1</v>
      </c>
      <c r="C675" t="s">
        <v>11</v>
      </c>
      <c r="D675">
        <v>121755.9</v>
      </c>
      <c r="E675" t="s">
        <v>41</v>
      </c>
      <c r="F675" s="1">
        <v>42852</v>
      </c>
      <c r="G675" t="s">
        <v>13</v>
      </c>
      <c r="H675" t="s">
        <v>22</v>
      </c>
      <c r="I675" t="s">
        <v>18</v>
      </c>
    </row>
    <row r="676" spans="1:9" x14ac:dyDescent="0.25">
      <c r="A676" t="s">
        <v>138</v>
      </c>
      <c r="B676">
        <v>1</v>
      </c>
      <c r="C676" t="s">
        <v>11</v>
      </c>
      <c r="D676">
        <v>96758.81</v>
      </c>
      <c r="E676" t="s">
        <v>41</v>
      </c>
      <c r="F676" s="1">
        <v>43191</v>
      </c>
      <c r="G676" t="s">
        <v>13</v>
      </c>
      <c r="H676" t="s">
        <v>22</v>
      </c>
      <c r="I676" t="s">
        <v>18</v>
      </c>
    </row>
    <row r="677" spans="1:9" x14ac:dyDescent="0.25">
      <c r="A677" t="s">
        <v>138</v>
      </c>
      <c r="B677">
        <v>1</v>
      </c>
      <c r="C677" t="s">
        <v>11</v>
      </c>
      <c r="D677">
        <v>149758.53</v>
      </c>
      <c r="E677" t="s">
        <v>12</v>
      </c>
      <c r="F677" s="1">
        <v>43247</v>
      </c>
      <c r="G677" t="s">
        <v>13</v>
      </c>
      <c r="H677" t="s">
        <v>22</v>
      </c>
      <c r="I677" t="s">
        <v>18</v>
      </c>
    </row>
    <row r="678" spans="1:9" x14ac:dyDescent="0.25">
      <c r="A678" t="s">
        <v>138</v>
      </c>
      <c r="B678">
        <v>1</v>
      </c>
      <c r="C678" t="s">
        <v>11</v>
      </c>
      <c r="D678">
        <v>9277.1</v>
      </c>
      <c r="E678" t="s">
        <v>41</v>
      </c>
      <c r="F678" s="1">
        <v>43258</v>
      </c>
      <c r="G678" t="s">
        <v>13</v>
      </c>
      <c r="H678" t="s">
        <v>22</v>
      </c>
      <c r="I678" t="s">
        <v>18</v>
      </c>
    </row>
    <row r="679" spans="1:9" x14ac:dyDescent="0.25">
      <c r="A679" t="s">
        <v>138</v>
      </c>
      <c r="B679">
        <v>1</v>
      </c>
      <c r="C679" t="s">
        <v>11</v>
      </c>
      <c r="D679">
        <v>16533.25</v>
      </c>
      <c r="E679" t="s">
        <v>41</v>
      </c>
      <c r="F679" s="1">
        <v>43297</v>
      </c>
      <c r="G679" t="s">
        <v>13</v>
      </c>
      <c r="H679" t="s">
        <v>22</v>
      </c>
      <c r="I679" t="s">
        <v>18</v>
      </c>
    </row>
    <row r="680" spans="1:9" x14ac:dyDescent="0.25">
      <c r="A680" t="s">
        <v>138</v>
      </c>
      <c r="B680">
        <v>1</v>
      </c>
      <c r="C680" t="s">
        <v>11</v>
      </c>
      <c r="D680">
        <v>15408.4</v>
      </c>
      <c r="E680" t="s">
        <v>41</v>
      </c>
      <c r="F680" s="1">
        <v>43297</v>
      </c>
      <c r="G680" t="s">
        <v>13</v>
      </c>
      <c r="H680" t="s">
        <v>22</v>
      </c>
      <c r="I680" t="s">
        <v>18</v>
      </c>
    </row>
    <row r="681" spans="1:9" x14ac:dyDescent="0.25">
      <c r="A681" t="s">
        <v>138</v>
      </c>
      <c r="B681">
        <v>1</v>
      </c>
      <c r="C681" t="s">
        <v>11</v>
      </c>
      <c r="D681">
        <v>56757.75</v>
      </c>
      <c r="E681" t="s">
        <v>41</v>
      </c>
      <c r="F681" s="1">
        <v>43297</v>
      </c>
      <c r="G681" t="s">
        <v>13</v>
      </c>
      <c r="H681" t="s">
        <v>22</v>
      </c>
      <c r="I681" t="s">
        <v>18</v>
      </c>
    </row>
    <row r="682" spans="1:9" x14ac:dyDescent="0.25">
      <c r="A682" t="s">
        <v>138</v>
      </c>
      <c r="B682">
        <v>1</v>
      </c>
      <c r="C682" t="s">
        <v>11</v>
      </c>
      <c r="D682">
        <v>60229.25</v>
      </c>
      <c r="E682" t="s">
        <v>12</v>
      </c>
      <c r="F682" s="1">
        <v>43556</v>
      </c>
      <c r="G682" t="s">
        <v>13</v>
      </c>
      <c r="H682" t="s">
        <v>22</v>
      </c>
      <c r="I682" t="s">
        <v>9</v>
      </c>
    </row>
    <row r="683" spans="1:9" x14ac:dyDescent="0.25">
      <c r="A683" t="s">
        <v>138</v>
      </c>
      <c r="B683">
        <v>1</v>
      </c>
      <c r="C683" t="s">
        <v>11</v>
      </c>
      <c r="D683">
        <v>21358.38</v>
      </c>
      <c r="E683" t="s">
        <v>12</v>
      </c>
      <c r="F683" s="1">
        <v>43582</v>
      </c>
      <c r="G683" t="s">
        <v>13</v>
      </c>
      <c r="H683" t="s">
        <v>22</v>
      </c>
      <c r="I683" t="s">
        <v>9</v>
      </c>
    </row>
    <row r="684" spans="1:9" x14ac:dyDescent="0.25">
      <c r="A684" t="s">
        <v>138</v>
      </c>
      <c r="B684">
        <v>1</v>
      </c>
      <c r="C684" t="s">
        <v>11</v>
      </c>
      <c r="D684">
        <v>10937.5</v>
      </c>
      <c r="E684" t="s">
        <v>41</v>
      </c>
      <c r="F684" s="1">
        <v>43628</v>
      </c>
      <c r="G684" t="s">
        <v>13</v>
      </c>
      <c r="H684" t="s">
        <v>22</v>
      </c>
      <c r="I684" t="s">
        <v>9</v>
      </c>
    </row>
    <row r="685" spans="1:9" x14ac:dyDescent="0.25">
      <c r="A685" t="s">
        <v>138</v>
      </c>
      <c r="B685">
        <v>1</v>
      </c>
      <c r="C685" t="s">
        <v>11</v>
      </c>
      <c r="D685">
        <v>16474.5</v>
      </c>
      <c r="E685" t="s">
        <v>41</v>
      </c>
      <c r="F685" s="1">
        <v>43662</v>
      </c>
      <c r="G685" t="s">
        <v>13</v>
      </c>
      <c r="H685" t="s">
        <v>22</v>
      </c>
      <c r="I685" t="s">
        <v>9</v>
      </c>
    </row>
    <row r="686" spans="1:9" x14ac:dyDescent="0.25">
      <c r="A686" t="s">
        <v>138</v>
      </c>
      <c r="B686">
        <v>1</v>
      </c>
      <c r="C686" t="s">
        <v>11</v>
      </c>
      <c r="D686">
        <v>10776.25</v>
      </c>
      <c r="E686" t="s">
        <v>41</v>
      </c>
      <c r="F686" s="1">
        <v>43662</v>
      </c>
      <c r="G686" t="s">
        <v>13</v>
      </c>
      <c r="H686" t="s">
        <v>22</v>
      </c>
      <c r="I686" t="s">
        <v>9</v>
      </c>
    </row>
    <row r="687" spans="1:9" x14ac:dyDescent="0.25">
      <c r="A687" t="s">
        <v>138</v>
      </c>
      <c r="B687">
        <v>1</v>
      </c>
      <c r="C687" t="s">
        <v>11</v>
      </c>
      <c r="D687">
        <v>61042.25</v>
      </c>
      <c r="E687" t="s">
        <v>41</v>
      </c>
      <c r="F687" s="1">
        <v>43662</v>
      </c>
      <c r="G687" t="s">
        <v>13</v>
      </c>
      <c r="H687" t="s">
        <v>22</v>
      </c>
      <c r="I687" t="s">
        <v>9</v>
      </c>
    </row>
    <row r="688" spans="1:9" x14ac:dyDescent="0.25">
      <c r="A688" t="s">
        <v>138</v>
      </c>
      <c r="B688">
        <v>11</v>
      </c>
      <c r="C688" t="s">
        <v>86</v>
      </c>
      <c r="D688">
        <v>15601.02</v>
      </c>
      <c r="E688" t="s">
        <v>41</v>
      </c>
      <c r="F688" s="1">
        <v>43661</v>
      </c>
      <c r="G688" t="s">
        <v>13</v>
      </c>
      <c r="H688" t="s">
        <v>19</v>
      </c>
      <c r="I688" t="s">
        <v>9</v>
      </c>
    </row>
    <row r="689" spans="1:9" x14ac:dyDescent="0.25">
      <c r="A689" t="s">
        <v>138</v>
      </c>
      <c r="B689">
        <v>1</v>
      </c>
      <c r="C689" t="s">
        <v>11</v>
      </c>
      <c r="D689">
        <v>7000</v>
      </c>
      <c r="E689" t="s">
        <v>41</v>
      </c>
      <c r="F689" s="1">
        <v>43216</v>
      </c>
      <c r="G689" t="s">
        <v>13</v>
      </c>
      <c r="H689" t="s">
        <v>22</v>
      </c>
      <c r="I689" t="s">
        <v>9</v>
      </c>
    </row>
    <row r="690" spans="1:9" x14ac:dyDescent="0.25">
      <c r="A690" t="s">
        <v>138</v>
      </c>
      <c r="B690">
        <v>13</v>
      </c>
      <c r="C690" t="s">
        <v>132</v>
      </c>
      <c r="D690">
        <v>21000</v>
      </c>
      <c r="E690" t="s">
        <v>12</v>
      </c>
      <c r="F690" s="1">
        <v>43318</v>
      </c>
      <c r="G690" t="s">
        <v>13</v>
      </c>
      <c r="H690" t="s">
        <v>25</v>
      </c>
      <c r="I690" t="s">
        <v>18</v>
      </c>
    </row>
    <row r="691" spans="1:9" x14ac:dyDescent="0.25">
      <c r="A691" t="s">
        <v>138</v>
      </c>
      <c r="B691">
        <v>13</v>
      </c>
      <c r="C691" t="s">
        <v>132</v>
      </c>
      <c r="D691">
        <v>28069.13</v>
      </c>
      <c r="E691" t="s">
        <v>41</v>
      </c>
      <c r="F691" s="1">
        <v>43687</v>
      </c>
      <c r="G691" t="s">
        <v>13</v>
      </c>
      <c r="H691" t="s">
        <v>25</v>
      </c>
      <c r="I691" t="s">
        <v>9</v>
      </c>
    </row>
    <row r="692" spans="1:9" x14ac:dyDescent="0.25">
      <c r="A692" t="s">
        <v>14</v>
      </c>
      <c r="B692">
        <v>2</v>
      </c>
      <c r="C692" t="s">
        <v>15</v>
      </c>
      <c r="D692">
        <v>72675</v>
      </c>
      <c r="E692" t="s">
        <v>16</v>
      </c>
      <c r="F692" s="1">
        <v>43651</v>
      </c>
      <c r="G692" t="s">
        <v>13</v>
      </c>
      <c r="H692" t="s">
        <v>23</v>
      </c>
      <c r="I692" t="s">
        <v>9</v>
      </c>
    </row>
    <row r="693" spans="1:9" x14ac:dyDescent="0.25">
      <c r="A693" t="s">
        <v>17</v>
      </c>
      <c r="B693">
        <v>2</v>
      </c>
      <c r="C693" t="s">
        <v>15</v>
      </c>
      <c r="D693">
        <v>72675</v>
      </c>
      <c r="E693" t="s">
        <v>16</v>
      </c>
      <c r="F693" s="1">
        <v>43651</v>
      </c>
      <c r="G693" t="s">
        <v>13</v>
      </c>
      <c r="H693" t="s">
        <v>23</v>
      </c>
      <c r="I693" t="s">
        <v>9</v>
      </c>
    </row>
    <row r="694" spans="1:9" x14ac:dyDescent="0.25">
      <c r="A694" t="s">
        <v>20</v>
      </c>
      <c r="B694">
        <v>6</v>
      </c>
      <c r="C694" t="s">
        <v>66</v>
      </c>
      <c r="D694">
        <v>23771.05</v>
      </c>
      <c r="E694" t="s">
        <v>12</v>
      </c>
      <c r="F694" s="1">
        <v>43191</v>
      </c>
      <c r="G694" t="s">
        <v>13</v>
      </c>
      <c r="H694" t="s">
        <v>10</v>
      </c>
      <c r="I694" t="s">
        <v>18</v>
      </c>
    </row>
    <row r="695" spans="1:9" x14ac:dyDescent="0.25">
      <c r="A695" t="s">
        <v>21</v>
      </c>
      <c r="B695">
        <v>6</v>
      </c>
      <c r="C695" t="s">
        <v>66</v>
      </c>
      <c r="D695">
        <v>21399.439999999999</v>
      </c>
      <c r="E695" t="s">
        <v>12</v>
      </c>
      <c r="F695" s="1">
        <v>43616</v>
      </c>
      <c r="G695" t="s">
        <v>13</v>
      </c>
      <c r="H695" t="s">
        <v>10</v>
      </c>
      <c r="I695" t="s">
        <v>9</v>
      </c>
    </row>
    <row r="696" spans="1:9" x14ac:dyDescent="0.25">
      <c r="A696" t="s">
        <v>24</v>
      </c>
      <c r="B696">
        <v>1</v>
      </c>
      <c r="C696" t="s">
        <v>11</v>
      </c>
      <c r="D696">
        <v>23100.17</v>
      </c>
      <c r="E696" t="s">
        <v>12</v>
      </c>
      <c r="F696" s="1">
        <v>43769</v>
      </c>
      <c r="G696" t="s">
        <v>13</v>
      </c>
      <c r="H696" t="s">
        <v>10</v>
      </c>
      <c r="I696" t="s">
        <v>9</v>
      </c>
    </row>
    <row r="697" spans="1:9" x14ac:dyDescent="0.25">
      <c r="A697" t="s">
        <v>27</v>
      </c>
      <c r="B697">
        <v>1</v>
      </c>
      <c r="C697" t="s">
        <v>11</v>
      </c>
      <c r="D697">
        <v>1113.92</v>
      </c>
      <c r="E697" t="s">
        <v>12</v>
      </c>
      <c r="F697" s="1">
        <v>43458</v>
      </c>
      <c r="G697" t="s">
        <v>13</v>
      </c>
      <c r="H697" t="s">
        <v>10</v>
      </c>
      <c r="I697" t="s">
        <v>9</v>
      </c>
    </row>
    <row r="698" spans="1:9" x14ac:dyDescent="0.25">
      <c r="A698" t="s">
        <v>28</v>
      </c>
      <c r="B698">
        <v>13</v>
      </c>
      <c r="C698" t="s">
        <v>132</v>
      </c>
      <c r="D698">
        <v>65000</v>
      </c>
      <c r="E698" t="s">
        <v>41</v>
      </c>
      <c r="F698" s="1">
        <v>43349</v>
      </c>
      <c r="G698" t="s">
        <v>13</v>
      </c>
      <c r="H698" t="s">
        <v>23</v>
      </c>
      <c r="I698" t="s">
        <v>9</v>
      </c>
    </row>
    <row r="699" spans="1:9" x14ac:dyDescent="0.25">
      <c r="A699" t="s">
        <v>30</v>
      </c>
      <c r="B699">
        <v>13</v>
      </c>
      <c r="C699" t="s">
        <v>132</v>
      </c>
      <c r="D699">
        <v>2077.5</v>
      </c>
      <c r="E699" t="s">
        <v>41</v>
      </c>
      <c r="F699" s="1">
        <v>43522</v>
      </c>
      <c r="G699" t="s">
        <v>13</v>
      </c>
      <c r="H699" t="s">
        <v>124</v>
      </c>
      <c r="I699" t="s">
        <v>9</v>
      </c>
    </row>
    <row r="700" spans="1:9" x14ac:dyDescent="0.25">
      <c r="A700" t="s">
        <v>31</v>
      </c>
      <c r="B700">
        <v>13</v>
      </c>
      <c r="C700" t="s">
        <v>132</v>
      </c>
      <c r="D700">
        <v>1566.2</v>
      </c>
      <c r="E700" t="s">
        <v>41</v>
      </c>
      <c r="F700" s="1">
        <v>43049</v>
      </c>
      <c r="G700" t="s">
        <v>13</v>
      </c>
      <c r="H700" t="s">
        <v>22</v>
      </c>
      <c r="I700" t="s">
        <v>18</v>
      </c>
    </row>
    <row r="701" spans="1:9" x14ac:dyDescent="0.25">
      <c r="A701" t="s">
        <v>32</v>
      </c>
      <c r="B701">
        <v>13</v>
      </c>
      <c r="C701" t="s">
        <v>132</v>
      </c>
      <c r="D701">
        <v>639.25</v>
      </c>
      <c r="E701" t="s">
        <v>41</v>
      </c>
      <c r="F701" s="1">
        <v>43266</v>
      </c>
      <c r="G701" t="s">
        <v>13</v>
      </c>
      <c r="H701" t="s">
        <v>22</v>
      </c>
      <c r="I701" t="s">
        <v>18</v>
      </c>
    </row>
    <row r="702" spans="1:9" x14ac:dyDescent="0.25">
      <c r="A702" t="s">
        <v>33</v>
      </c>
      <c r="B702">
        <v>13</v>
      </c>
      <c r="C702" t="s">
        <v>132</v>
      </c>
      <c r="D702">
        <v>1180.8800000000001</v>
      </c>
      <c r="E702" t="s">
        <v>41</v>
      </c>
      <c r="F702" s="1">
        <v>43257</v>
      </c>
      <c r="G702" t="s">
        <v>13</v>
      </c>
      <c r="H702" t="s">
        <v>22</v>
      </c>
      <c r="I702" t="s">
        <v>18</v>
      </c>
    </row>
    <row r="703" spans="1:9" x14ac:dyDescent="0.25">
      <c r="A703" t="s">
        <v>34</v>
      </c>
      <c r="B703">
        <v>13</v>
      </c>
      <c r="C703" t="s">
        <v>132</v>
      </c>
      <c r="D703">
        <v>1558.76</v>
      </c>
      <c r="E703" t="s">
        <v>41</v>
      </c>
      <c r="F703" s="1">
        <v>43648</v>
      </c>
      <c r="G703" t="s">
        <v>13</v>
      </c>
      <c r="H703" t="s">
        <v>22</v>
      </c>
      <c r="I703" t="s">
        <v>9</v>
      </c>
    </row>
    <row r="704" spans="1:9" x14ac:dyDescent="0.25">
      <c r="A704" t="s">
        <v>35</v>
      </c>
      <c r="B704">
        <v>13</v>
      </c>
      <c r="C704" t="s">
        <v>132</v>
      </c>
      <c r="D704">
        <v>59375</v>
      </c>
      <c r="E704" t="s">
        <v>41</v>
      </c>
      <c r="F704" s="1">
        <v>43349</v>
      </c>
      <c r="G704" t="s">
        <v>13</v>
      </c>
      <c r="H704" t="s">
        <v>23</v>
      </c>
      <c r="I704" t="s">
        <v>9</v>
      </c>
    </row>
    <row r="705" spans="1:9" x14ac:dyDescent="0.25">
      <c r="A705" t="s">
        <v>36</v>
      </c>
      <c r="B705">
        <v>13</v>
      </c>
      <c r="C705" t="s">
        <v>132</v>
      </c>
      <c r="D705">
        <v>56150.75</v>
      </c>
      <c r="E705" t="s">
        <v>41</v>
      </c>
      <c r="F705" s="1">
        <v>42744</v>
      </c>
      <c r="G705" t="s">
        <v>13</v>
      </c>
      <c r="H705" t="s">
        <v>124</v>
      </c>
      <c r="I705" t="s">
        <v>18</v>
      </c>
    </row>
    <row r="706" spans="1:9" x14ac:dyDescent="0.25">
      <c r="A706" t="s">
        <v>38</v>
      </c>
      <c r="B706">
        <v>13</v>
      </c>
      <c r="C706" t="s">
        <v>132</v>
      </c>
      <c r="D706">
        <v>3132.5</v>
      </c>
      <c r="E706" t="s">
        <v>41</v>
      </c>
      <c r="F706" s="1">
        <v>43049</v>
      </c>
      <c r="G706" t="s">
        <v>13</v>
      </c>
      <c r="H706" t="s">
        <v>22</v>
      </c>
      <c r="I706" t="s">
        <v>18</v>
      </c>
    </row>
    <row r="707" spans="1:9" x14ac:dyDescent="0.25">
      <c r="A707" t="s">
        <v>39</v>
      </c>
      <c r="B707">
        <v>13</v>
      </c>
      <c r="C707" t="s">
        <v>132</v>
      </c>
      <c r="D707">
        <v>30978.63</v>
      </c>
      <c r="E707" t="s">
        <v>41</v>
      </c>
      <c r="F707" s="1">
        <v>43049</v>
      </c>
      <c r="G707" t="s">
        <v>13</v>
      </c>
      <c r="H707" t="s">
        <v>124</v>
      </c>
      <c r="I707" t="s">
        <v>9</v>
      </c>
    </row>
    <row r="708" spans="1:9" x14ac:dyDescent="0.25">
      <c r="A708" t="s">
        <v>42</v>
      </c>
      <c r="B708">
        <v>13</v>
      </c>
      <c r="C708" t="s">
        <v>132</v>
      </c>
      <c r="D708">
        <v>17934.88</v>
      </c>
      <c r="E708" t="s">
        <v>41</v>
      </c>
      <c r="F708" s="1">
        <v>43133</v>
      </c>
      <c r="G708" t="s">
        <v>13</v>
      </c>
      <c r="H708" t="s">
        <v>124</v>
      </c>
      <c r="I708" t="s">
        <v>9</v>
      </c>
    </row>
    <row r="709" spans="1:9" x14ac:dyDescent="0.25">
      <c r="A709" t="s">
        <v>43</v>
      </c>
      <c r="B709">
        <v>13</v>
      </c>
      <c r="C709" t="s">
        <v>132</v>
      </c>
      <c r="D709">
        <v>15668.25</v>
      </c>
      <c r="E709" t="s">
        <v>41</v>
      </c>
      <c r="F709" s="1">
        <v>43152</v>
      </c>
      <c r="G709" t="s">
        <v>13</v>
      </c>
      <c r="H709" t="s">
        <v>124</v>
      </c>
      <c r="I709" t="s">
        <v>9</v>
      </c>
    </row>
    <row r="710" spans="1:9" x14ac:dyDescent="0.25">
      <c r="A710" t="s">
        <v>44</v>
      </c>
      <c r="B710">
        <v>13</v>
      </c>
      <c r="C710" t="s">
        <v>132</v>
      </c>
      <c r="D710">
        <v>11239.38</v>
      </c>
      <c r="E710" t="s">
        <v>41</v>
      </c>
      <c r="F710" s="1">
        <v>43199</v>
      </c>
      <c r="G710" t="s">
        <v>13</v>
      </c>
      <c r="H710" t="s">
        <v>124</v>
      </c>
      <c r="I710" t="s">
        <v>9</v>
      </c>
    </row>
    <row r="711" spans="1:9" x14ac:dyDescent="0.25">
      <c r="A711" t="s">
        <v>45</v>
      </c>
      <c r="B711">
        <v>13</v>
      </c>
      <c r="C711" t="s">
        <v>132</v>
      </c>
      <c r="D711">
        <v>11239.38</v>
      </c>
      <c r="E711" t="s">
        <v>12</v>
      </c>
      <c r="F711" s="1">
        <v>43290</v>
      </c>
      <c r="G711" t="s">
        <v>13</v>
      </c>
      <c r="H711" t="s">
        <v>124</v>
      </c>
      <c r="I711" t="s">
        <v>18</v>
      </c>
    </row>
    <row r="712" spans="1:9" x14ac:dyDescent="0.25">
      <c r="A712" t="s">
        <v>46</v>
      </c>
      <c r="B712">
        <v>13</v>
      </c>
      <c r="C712" t="s">
        <v>132</v>
      </c>
      <c r="D712">
        <v>21442.38</v>
      </c>
      <c r="E712" t="s">
        <v>41</v>
      </c>
      <c r="F712" s="1">
        <v>43758</v>
      </c>
      <c r="G712" t="s">
        <v>13</v>
      </c>
      <c r="H712" t="s">
        <v>124</v>
      </c>
      <c r="I712" t="s">
        <v>9</v>
      </c>
    </row>
    <row r="713" spans="1:9" x14ac:dyDescent="0.25">
      <c r="A713" t="s">
        <v>47</v>
      </c>
      <c r="B713">
        <v>13</v>
      </c>
      <c r="C713" t="s">
        <v>132</v>
      </c>
      <c r="D713">
        <v>21442.75</v>
      </c>
      <c r="E713" t="s">
        <v>41</v>
      </c>
      <c r="F713" s="1">
        <v>43431</v>
      </c>
      <c r="G713" t="s">
        <v>13</v>
      </c>
      <c r="H713" t="s">
        <v>124</v>
      </c>
      <c r="I713" t="s">
        <v>9</v>
      </c>
    </row>
    <row r="714" spans="1:9" x14ac:dyDescent="0.25">
      <c r="A714" t="s">
        <v>48</v>
      </c>
      <c r="B714">
        <v>13</v>
      </c>
      <c r="C714" t="s">
        <v>132</v>
      </c>
      <c r="D714">
        <v>21442.75</v>
      </c>
      <c r="E714" t="s">
        <v>41</v>
      </c>
      <c r="F714" s="1">
        <v>43540</v>
      </c>
      <c r="G714" t="s">
        <v>13</v>
      </c>
      <c r="H714" t="s">
        <v>124</v>
      </c>
      <c r="I714" t="s">
        <v>9</v>
      </c>
    </row>
    <row r="715" spans="1:9" x14ac:dyDescent="0.25">
      <c r="A715" t="s">
        <v>49</v>
      </c>
      <c r="B715">
        <v>13</v>
      </c>
      <c r="C715" t="s">
        <v>132</v>
      </c>
      <c r="D715">
        <v>21442.75</v>
      </c>
      <c r="E715" t="s">
        <v>41</v>
      </c>
      <c r="F715" s="1">
        <v>43649</v>
      </c>
      <c r="G715" t="s">
        <v>13</v>
      </c>
      <c r="H715" t="s">
        <v>124</v>
      </c>
      <c r="I715" t="s">
        <v>9</v>
      </c>
    </row>
    <row r="716" spans="1:9" x14ac:dyDescent="0.25">
      <c r="A716" t="s">
        <v>50</v>
      </c>
      <c r="B716">
        <v>13</v>
      </c>
      <c r="C716" t="s">
        <v>132</v>
      </c>
      <c r="D716">
        <v>27085.5</v>
      </c>
      <c r="E716" t="s">
        <v>41</v>
      </c>
      <c r="F716" s="1">
        <v>43322</v>
      </c>
      <c r="G716" t="s">
        <v>13</v>
      </c>
      <c r="H716" t="s">
        <v>124</v>
      </c>
      <c r="I716" t="s">
        <v>9</v>
      </c>
    </row>
    <row r="717" spans="1:9" x14ac:dyDescent="0.25">
      <c r="A717" t="s">
        <v>51</v>
      </c>
      <c r="B717">
        <v>13</v>
      </c>
      <c r="C717" t="s">
        <v>132</v>
      </c>
      <c r="D717">
        <v>17949.04</v>
      </c>
      <c r="E717" t="s">
        <v>41</v>
      </c>
      <c r="F717" s="1">
        <v>43431</v>
      </c>
      <c r="G717" t="s">
        <v>13</v>
      </c>
      <c r="H717" t="s">
        <v>124</v>
      </c>
      <c r="I717" t="s">
        <v>9</v>
      </c>
    </row>
    <row r="718" spans="1:9" x14ac:dyDescent="0.25">
      <c r="A718" t="s">
        <v>53</v>
      </c>
      <c r="B718">
        <v>13</v>
      </c>
      <c r="C718" t="s">
        <v>132</v>
      </c>
      <c r="D718">
        <v>17949.04</v>
      </c>
      <c r="E718" t="s">
        <v>41</v>
      </c>
      <c r="F718" s="1">
        <v>43540</v>
      </c>
      <c r="G718" t="s">
        <v>13</v>
      </c>
      <c r="H718" t="s">
        <v>124</v>
      </c>
      <c r="I718" t="s">
        <v>9</v>
      </c>
    </row>
    <row r="719" spans="1:9" x14ac:dyDescent="0.25">
      <c r="A719" t="s">
        <v>54</v>
      </c>
      <c r="B719">
        <v>13</v>
      </c>
      <c r="C719" t="s">
        <v>132</v>
      </c>
      <c r="D719">
        <v>17949.04</v>
      </c>
      <c r="E719" t="s">
        <v>41</v>
      </c>
      <c r="F719" s="1">
        <v>43649</v>
      </c>
      <c r="G719" t="s">
        <v>13</v>
      </c>
      <c r="H719" t="s">
        <v>124</v>
      </c>
      <c r="I719" t="s">
        <v>9</v>
      </c>
    </row>
    <row r="720" spans="1:9" x14ac:dyDescent="0.25">
      <c r="A720" t="s">
        <v>55</v>
      </c>
      <c r="B720">
        <v>13</v>
      </c>
      <c r="C720" t="s">
        <v>132</v>
      </c>
      <c r="D720">
        <v>17949.04</v>
      </c>
      <c r="E720" t="s">
        <v>41</v>
      </c>
      <c r="F720" s="1">
        <v>43758</v>
      </c>
      <c r="G720" t="s">
        <v>13</v>
      </c>
      <c r="H720" t="s">
        <v>124</v>
      </c>
      <c r="I720" t="s">
        <v>9</v>
      </c>
    </row>
    <row r="721" spans="1:9" x14ac:dyDescent="0.25">
      <c r="A721" t="s">
        <v>56</v>
      </c>
      <c r="B721">
        <v>13</v>
      </c>
      <c r="C721" t="s">
        <v>132</v>
      </c>
      <c r="D721">
        <v>22672.47</v>
      </c>
      <c r="E721" t="s">
        <v>41</v>
      </c>
      <c r="F721" s="1">
        <v>43322</v>
      </c>
      <c r="G721" t="s">
        <v>13</v>
      </c>
      <c r="H721" t="s">
        <v>124</v>
      </c>
      <c r="I721" t="s">
        <v>9</v>
      </c>
    </row>
    <row r="722" spans="1:9" x14ac:dyDescent="0.25">
      <c r="A722" t="s">
        <v>57</v>
      </c>
      <c r="B722">
        <v>13</v>
      </c>
      <c r="C722" t="s">
        <v>132</v>
      </c>
      <c r="D722">
        <v>11239.38</v>
      </c>
      <c r="E722" t="s">
        <v>41</v>
      </c>
      <c r="F722" s="1">
        <v>43382</v>
      </c>
      <c r="G722" t="s">
        <v>13</v>
      </c>
      <c r="H722" t="s">
        <v>124</v>
      </c>
      <c r="I722" t="s">
        <v>9</v>
      </c>
    </row>
    <row r="723" spans="1:9" x14ac:dyDescent="0.25">
      <c r="A723" t="s">
        <v>58</v>
      </c>
      <c r="B723">
        <v>13</v>
      </c>
      <c r="C723" t="s">
        <v>132</v>
      </c>
      <c r="D723">
        <v>2212.38</v>
      </c>
      <c r="E723" t="s">
        <v>41</v>
      </c>
      <c r="F723" s="1">
        <v>43565</v>
      </c>
      <c r="G723" t="s">
        <v>13</v>
      </c>
      <c r="H723" t="s">
        <v>124</v>
      </c>
      <c r="I723" t="s">
        <v>9</v>
      </c>
    </row>
    <row r="724" spans="1:9" x14ac:dyDescent="0.25">
      <c r="A724" t="s">
        <v>59</v>
      </c>
      <c r="B724">
        <v>13</v>
      </c>
      <c r="C724" t="s">
        <v>132</v>
      </c>
      <c r="D724">
        <v>1363</v>
      </c>
      <c r="E724" t="s">
        <v>41</v>
      </c>
      <c r="F724" s="1">
        <v>43291</v>
      </c>
      <c r="G724" t="s">
        <v>13</v>
      </c>
      <c r="H724" t="s">
        <v>22</v>
      </c>
      <c r="I724" t="s">
        <v>18</v>
      </c>
    </row>
    <row r="725" spans="1:9" x14ac:dyDescent="0.25">
      <c r="A725" t="s">
        <v>60</v>
      </c>
      <c r="B725">
        <v>13</v>
      </c>
      <c r="C725" t="s">
        <v>132</v>
      </c>
      <c r="D725">
        <v>157.5</v>
      </c>
      <c r="E725" t="s">
        <v>41</v>
      </c>
      <c r="F725" s="1">
        <v>43549</v>
      </c>
      <c r="G725" t="s">
        <v>13</v>
      </c>
      <c r="H725" t="s">
        <v>137</v>
      </c>
      <c r="I725" t="s">
        <v>9</v>
      </c>
    </row>
    <row r="726" spans="1:9" x14ac:dyDescent="0.25">
      <c r="A726" t="s">
        <v>61</v>
      </c>
      <c r="B726">
        <v>13</v>
      </c>
      <c r="C726" t="s">
        <v>132</v>
      </c>
      <c r="D726">
        <v>1749.45</v>
      </c>
      <c r="E726" t="s">
        <v>41</v>
      </c>
      <c r="F726" s="1">
        <v>43553</v>
      </c>
      <c r="G726" t="s">
        <v>13</v>
      </c>
      <c r="H726" t="s">
        <v>137</v>
      </c>
      <c r="I726" t="s">
        <v>9</v>
      </c>
    </row>
    <row r="727" spans="1:9" x14ac:dyDescent="0.25">
      <c r="A727" t="s">
        <v>62</v>
      </c>
      <c r="B727">
        <v>1</v>
      </c>
      <c r="C727" t="s">
        <v>11</v>
      </c>
      <c r="D727">
        <v>6250</v>
      </c>
      <c r="E727" t="s">
        <v>12</v>
      </c>
      <c r="F727" s="1">
        <v>43184</v>
      </c>
      <c r="G727" t="s">
        <v>13</v>
      </c>
      <c r="H727" t="s">
        <v>23</v>
      </c>
      <c r="I727" t="s">
        <v>9</v>
      </c>
    </row>
    <row r="728" spans="1:9" x14ac:dyDescent="0.25">
      <c r="A728" t="s">
        <v>63</v>
      </c>
      <c r="B728">
        <v>9</v>
      </c>
      <c r="C728" t="s">
        <v>37</v>
      </c>
      <c r="D728">
        <v>8125</v>
      </c>
      <c r="E728" t="s">
        <v>12</v>
      </c>
      <c r="F728" s="1">
        <v>43549</v>
      </c>
      <c r="G728" t="s">
        <v>13</v>
      </c>
      <c r="H728" t="s">
        <v>23</v>
      </c>
      <c r="I728" t="s">
        <v>9</v>
      </c>
    </row>
    <row r="729" spans="1:9" x14ac:dyDescent="0.25">
      <c r="A729" t="s">
        <v>64</v>
      </c>
      <c r="B729">
        <v>13</v>
      </c>
      <c r="C729" t="s">
        <v>132</v>
      </c>
      <c r="D729">
        <v>2788.75</v>
      </c>
      <c r="E729" t="s">
        <v>41</v>
      </c>
      <c r="F729" s="1">
        <v>43661</v>
      </c>
      <c r="G729" t="s">
        <v>13</v>
      </c>
      <c r="H729" t="s">
        <v>22</v>
      </c>
      <c r="I729" t="s">
        <v>9</v>
      </c>
    </row>
    <row r="730" spans="1:9" x14ac:dyDescent="0.25">
      <c r="A730" t="s">
        <v>65</v>
      </c>
      <c r="B730">
        <v>13</v>
      </c>
      <c r="C730" t="s">
        <v>132</v>
      </c>
      <c r="D730">
        <v>7827.77</v>
      </c>
      <c r="E730" t="s">
        <v>16</v>
      </c>
      <c r="F730" s="1">
        <v>43322</v>
      </c>
      <c r="G730" t="s">
        <v>13</v>
      </c>
      <c r="H730" t="s">
        <v>22</v>
      </c>
      <c r="I730" t="s">
        <v>9</v>
      </c>
    </row>
    <row r="731" spans="1:9" x14ac:dyDescent="0.25">
      <c r="A731" t="s">
        <v>67</v>
      </c>
      <c r="B731">
        <v>13</v>
      </c>
      <c r="C731" t="s">
        <v>132</v>
      </c>
      <c r="D731">
        <v>0</v>
      </c>
      <c r="E731" t="s">
        <v>16</v>
      </c>
      <c r="F731" s="1">
        <v>43398</v>
      </c>
      <c r="G731" t="s">
        <v>29</v>
      </c>
      <c r="H731" t="s">
        <v>22</v>
      </c>
      <c r="I731" t="s">
        <v>9</v>
      </c>
    </row>
    <row r="732" spans="1:9" x14ac:dyDescent="0.25">
      <c r="A732" t="s">
        <v>68</v>
      </c>
      <c r="B732">
        <v>13</v>
      </c>
      <c r="C732" t="s">
        <v>132</v>
      </c>
      <c r="D732">
        <v>4194.8</v>
      </c>
      <c r="E732" t="s">
        <v>16</v>
      </c>
      <c r="F732" s="1">
        <v>43487</v>
      </c>
      <c r="G732" t="s">
        <v>29</v>
      </c>
      <c r="H732" t="s">
        <v>22</v>
      </c>
      <c r="I732" t="s">
        <v>9</v>
      </c>
    </row>
    <row r="733" spans="1:9" x14ac:dyDescent="0.25">
      <c r="A733" t="s">
        <v>69</v>
      </c>
      <c r="B733">
        <v>13</v>
      </c>
      <c r="C733" t="s">
        <v>132</v>
      </c>
      <c r="D733">
        <v>1390.13</v>
      </c>
      <c r="E733" t="s">
        <v>41</v>
      </c>
      <c r="F733" s="1">
        <v>43515</v>
      </c>
      <c r="G733" t="s">
        <v>13</v>
      </c>
      <c r="H733" t="s">
        <v>22</v>
      </c>
      <c r="I733" t="s">
        <v>18</v>
      </c>
    </row>
    <row r="734" spans="1:9" x14ac:dyDescent="0.25">
      <c r="A734" t="s">
        <v>70</v>
      </c>
      <c r="B734">
        <v>13</v>
      </c>
      <c r="C734" t="s">
        <v>132</v>
      </c>
      <c r="D734">
        <v>1390.13</v>
      </c>
      <c r="E734" t="s">
        <v>41</v>
      </c>
      <c r="F734" s="1">
        <v>43969</v>
      </c>
      <c r="G734" t="s">
        <v>13</v>
      </c>
      <c r="H734" t="s">
        <v>22</v>
      </c>
      <c r="I734" t="s">
        <v>9</v>
      </c>
    </row>
    <row r="735" spans="1:9" x14ac:dyDescent="0.25">
      <c r="A735" t="s">
        <v>71</v>
      </c>
      <c r="B735">
        <v>13</v>
      </c>
      <c r="C735" t="s">
        <v>132</v>
      </c>
      <c r="D735">
        <v>7835.19</v>
      </c>
      <c r="E735" t="s">
        <v>41</v>
      </c>
      <c r="F735" s="1">
        <v>43626</v>
      </c>
      <c r="G735" t="s">
        <v>13</v>
      </c>
      <c r="H735" t="s">
        <v>22</v>
      </c>
      <c r="I735" t="s">
        <v>9</v>
      </c>
    </row>
    <row r="736" spans="1:9" x14ac:dyDescent="0.25">
      <c r="A736" t="s">
        <v>72</v>
      </c>
      <c r="B736">
        <v>13</v>
      </c>
      <c r="C736" t="s">
        <v>132</v>
      </c>
      <c r="D736">
        <v>7782.56</v>
      </c>
      <c r="E736" t="s">
        <v>41</v>
      </c>
      <c r="F736" s="1">
        <v>43627</v>
      </c>
      <c r="G736" t="s">
        <v>13</v>
      </c>
      <c r="H736" t="s">
        <v>22</v>
      </c>
      <c r="I736" t="s">
        <v>9</v>
      </c>
    </row>
    <row r="737" spans="1:9" x14ac:dyDescent="0.25">
      <c r="A737" t="s">
        <v>73</v>
      </c>
      <c r="B737">
        <v>13</v>
      </c>
      <c r="C737" t="s">
        <v>132</v>
      </c>
      <c r="D737">
        <v>1558.76</v>
      </c>
      <c r="F737" s="1">
        <v>43648</v>
      </c>
      <c r="G737" t="s">
        <v>13</v>
      </c>
      <c r="H737" t="s">
        <v>22</v>
      </c>
      <c r="I737" t="s">
        <v>9</v>
      </c>
    </row>
    <row r="738" spans="1:9" x14ac:dyDescent="0.25">
      <c r="A738" t="s">
        <v>74</v>
      </c>
      <c r="B738">
        <v>13</v>
      </c>
      <c r="C738" t="s">
        <v>132</v>
      </c>
      <c r="D738">
        <v>3007.5</v>
      </c>
      <c r="E738" t="s">
        <v>41</v>
      </c>
      <c r="F738" s="1">
        <v>43567</v>
      </c>
      <c r="G738" t="s">
        <v>13</v>
      </c>
      <c r="H738" t="s">
        <v>124</v>
      </c>
      <c r="I738" t="s">
        <v>9</v>
      </c>
    </row>
    <row r="739" spans="1:9" x14ac:dyDescent="0.25">
      <c r="A739" t="s">
        <v>75</v>
      </c>
      <c r="B739">
        <v>13</v>
      </c>
      <c r="C739" t="s">
        <v>132</v>
      </c>
      <c r="D739">
        <v>26804.5</v>
      </c>
      <c r="E739" t="s">
        <v>41</v>
      </c>
      <c r="F739" s="1">
        <v>43788</v>
      </c>
      <c r="G739" t="s">
        <v>13</v>
      </c>
      <c r="H739" t="s">
        <v>124</v>
      </c>
      <c r="I739" t="s">
        <v>9</v>
      </c>
    </row>
    <row r="740" spans="1:9" x14ac:dyDescent="0.25">
      <c r="A740" t="s">
        <v>76</v>
      </c>
      <c r="B740">
        <v>3</v>
      </c>
      <c r="C740" t="s">
        <v>40</v>
      </c>
      <c r="D740">
        <v>1771.98</v>
      </c>
      <c r="E740" t="s">
        <v>12</v>
      </c>
      <c r="F740" s="1">
        <v>43191</v>
      </c>
      <c r="G740" t="s">
        <v>13</v>
      </c>
      <c r="H740" t="s">
        <v>22</v>
      </c>
      <c r="I740" t="s">
        <v>18</v>
      </c>
    </row>
    <row r="741" spans="1:9" x14ac:dyDescent="0.25">
      <c r="A741" t="s">
        <v>77</v>
      </c>
      <c r="B741">
        <v>3</v>
      </c>
      <c r="C741" t="s">
        <v>40</v>
      </c>
      <c r="D741">
        <v>681.53</v>
      </c>
      <c r="E741" t="s">
        <v>12</v>
      </c>
      <c r="F741" s="1">
        <v>43191</v>
      </c>
      <c r="G741" t="s">
        <v>13</v>
      </c>
      <c r="H741" t="s">
        <v>22</v>
      </c>
      <c r="I741" t="s">
        <v>18</v>
      </c>
    </row>
    <row r="742" spans="1:9" x14ac:dyDescent="0.25">
      <c r="A742" t="s">
        <v>78</v>
      </c>
      <c r="B742">
        <v>3</v>
      </c>
      <c r="C742" t="s">
        <v>40</v>
      </c>
      <c r="D742">
        <v>272.61</v>
      </c>
      <c r="E742" t="s">
        <v>12</v>
      </c>
      <c r="F742" s="1">
        <v>43191</v>
      </c>
      <c r="G742" t="s">
        <v>13</v>
      </c>
      <c r="H742" t="s">
        <v>22</v>
      </c>
      <c r="I742" t="s">
        <v>18</v>
      </c>
    </row>
    <row r="743" spans="1:9" x14ac:dyDescent="0.25">
      <c r="A743" t="s">
        <v>79</v>
      </c>
      <c r="B743">
        <v>3</v>
      </c>
      <c r="C743" t="s">
        <v>40</v>
      </c>
      <c r="D743">
        <v>4175.3599999999997</v>
      </c>
      <c r="E743" t="s">
        <v>12</v>
      </c>
      <c r="F743" s="1">
        <v>43191</v>
      </c>
      <c r="G743" t="s">
        <v>13</v>
      </c>
      <c r="H743" t="s">
        <v>22</v>
      </c>
      <c r="I743" t="s">
        <v>18</v>
      </c>
    </row>
    <row r="744" spans="1:9" x14ac:dyDescent="0.25">
      <c r="A744" t="s">
        <v>80</v>
      </c>
      <c r="B744">
        <v>3</v>
      </c>
      <c r="C744" t="s">
        <v>40</v>
      </c>
      <c r="D744">
        <v>1605.91</v>
      </c>
      <c r="E744" t="s">
        <v>12</v>
      </c>
      <c r="F744" s="1">
        <v>43191</v>
      </c>
      <c r="G744" t="s">
        <v>13</v>
      </c>
      <c r="H744" t="s">
        <v>22</v>
      </c>
      <c r="I744" t="s">
        <v>18</v>
      </c>
    </row>
    <row r="745" spans="1:9" x14ac:dyDescent="0.25">
      <c r="A745" t="s">
        <v>81</v>
      </c>
      <c r="B745">
        <v>3</v>
      </c>
      <c r="C745" t="s">
        <v>40</v>
      </c>
      <c r="D745">
        <v>642.36</v>
      </c>
      <c r="E745" t="s">
        <v>12</v>
      </c>
      <c r="F745" s="1">
        <v>43191</v>
      </c>
      <c r="G745" t="s">
        <v>13</v>
      </c>
      <c r="H745" t="s">
        <v>22</v>
      </c>
      <c r="I745" t="s">
        <v>18</v>
      </c>
    </row>
    <row r="746" spans="1:9" x14ac:dyDescent="0.25">
      <c r="A746" t="s">
        <v>82</v>
      </c>
      <c r="B746">
        <v>3</v>
      </c>
      <c r="C746" t="s">
        <v>40</v>
      </c>
      <c r="D746">
        <v>23863.13</v>
      </c>
      <c r="E746" t="s">
        <v>12</v>
      </c>
      <c r="F746" s="1">
        <v>76062</v>
      </c>
      <c r="G746" t="s">
        <v>13</v>
      </c>
      <c r="H746" t="s">
        <v>19</v>
      </c>
      <c r="I746" t="s">
        <v>18</v>
      </c>
    </row>
    <row r="747" spans="1:9" x14ac:dyDescent="0.25">
      <c r="A747" t="s">
        <v>84</v>
      </c>
      <c r="B747">
        <v>3</v>
      </c>
      <c r="C747" t="s">
        <v>40</v>
      </c>
      <c r="D747">
        <v>9178.1299999999992</v>
      </c>
      <c r="E747" t="s">
        <v>12</v>
      </c>
      <c r="F747" s="1">
        <v>76062</v>
      </c>
      <c r="G747" t="s">
        <v>13</v>
      </c>
      <c r="H747" t="s">
        <v>19</v>
      </c>
      <c r="I747" t="s">
        <v>18</v>
      </c>
    </row>
    <row r="748" spans="1:9" x14ac:dyDescent="0.25">
      <c r="A748" t="s">
        <v>85</v>
      </c>
      <c r="B748">
        <v>3</v>
      </c>
      <c r="C748" t="s">
        <v>40</v>
      </c>
      <c r="D748">
        <v>3671.25</v>
      </c>
      <c r="E748" t="s">
        <v>12</v>
      </c>
      <c r="F748" s="1">
        <v>76062</v>
      </c>
      <c r="G748" t="s">
        <v>13</v>
      </c>
      <c r="H748" t="s">
        <v>19</v>
      </c>
      <c r="I748" t="s">
        <v>18</v>
      </c>
    </row>
    <row r="749" spans="1:9" x14ac:dyDescent="0.25">
      <c r="A749" t="s">
        <v>87</v>
      </c>
      <c r="B749">
        <v>3</v>
      </c>
      <c r="C749" t="s">
        <v>40</v>
      </c>
      <c r="D749">
        <v>157.13999999999999</v>
      </c>
      <c r="E749" t="s">
        <v>12</v>
      </c>
      <c r="F749" s="1">
        <v>43191</v>
      </c>
      <c r="G749" t="s">
        <v>13</v>
      </c>
      <c r="H749" t="s">
        <v>19</v>
      </c>
      <c r="I749" t="s">
        <v>18</v>
      </c>
    </row>
    <row r="750" spans="1:9" x14ac:dyDescent="0.25">
      <c r="A750" t="s">
        <v>88</v>
      </c>
      <c r="B750">
        <v>3</v>
      </c>
      <c r="C750" t="s">
        <v>40</v>
      </c>
      <c r="D750">
        <v>60.44</v>
      </c>
      <c r="E750" t="s">
        <v>12</v>
      </c>
      <c r="F750" s="1">
        <v>43191</v>
      </c>
      <c r="G750" t="s">
        <v>13</v>
      </c>
      <c r="H750" t="s">
        <v>19</v>
      </c>
      <c r="I750" t="s">
        <v>18</v>
      </c>
    </row>
    <row r="751" spans="1:9" x14ac:dyDescent="0.25">
      <c r="A751" t="s">
        <v>89</v>
      </c>
      <c r="B751">
        <v>3</v>
      </c>
      <c r="C751" t="s">
        <v>40</v>
      </c>
      <c r="D751">
        <v>24.17</v>
      </c>
      <c r="E751" t="s">
        <v>12</v>
      </c>
      <c r="F751" s="1">
        <v>43191</v>
      </c>
      <c r="G751" t="s">
        <v>13</v>
      </c>
      <c r="H751" t="s">
        <v>19</v>
      </c>
      <c r="I751" t="s">
        <v>18</v>
      </c>
    </row>
    <row r="752" spans="1:9" x14ac:dyDescent="0.25">
      <c r="A752" t="s">
        <v>90</v>
      </c>
      <c r="B752">
        <v>3</v>
      </c>
      <c r="C752" t="s">
        <v>40</v>
      </c>
      <c r="D752">
        <v>23753.439999999999</v>
      </c>
      <c r="E752" t="s">
        <v>12</v>
      </c>
      <c r="F752" s="1">
        <v>43191</v>
      </c>
      <c r="G752" t="s">
        <v>13</v>
      </c>
      <c r="H752" t="s">
        <v>19</v>
      </c>
      <c r="I752" t="s">
        <v>9</v>
      </c>
    </row>
    <row r="753" spans="1:9" x14ac:dyDescent="0.25">
      <c r="A753" t="s">
        <v>91</v>
      </c>
      <c r="B753">
        <v>3</v>
      </c>
      <c r="C753" t="s">
        <v>40</v>
      </c>
      <c r="D753">
        <v>9135.94</v>
      </c>
      <c r="E753" t="s">
        <v>12</v>
      </c>
      <c r="F753" s="1">
        <v>43191</v>
      </c>
      <c r="G753" t="s">
        <v>13</v>
      </c>
      <c r="H753" t="s">
        <v>19</v>
      </c>
      <c r="I753" t="s">
        <v>9</v>
      </c>
    </row>
    <row r="754" spans="1:9" x14ac:dyDescent="0.25">
      <c r="A754" t="s">
        <v>92</v>
      </c>
      <c r="B754">
        <v>3</v>
      </c>
      <c r="C754" t="s">
        <v>40</v>
      </c>
      <c r="D754">
        <v>3654.37</v>
      </c>
      <c r="E754" t="s">
        <v>12</v>
      </c>
      <c r="F754" s="1">
        <v>43191</v>
      </c>
      <c r="G754" t="s">
        <v>13</v>
      </c>
      <c r="H754" t="s">
        <v>19</v>
      </c>
      <c r="I754" t="s">
        <v>9</v>
      </c>
    </row>
    <row r="755" spans="1:9" x14ac:dyDescent="0.25">
      <c r="A755" t="s">
        <v>93</v>
      </c>
      <c r="B755">
        <v>3</v>
      </c>
      <c r="C755" t="s">
        <v>40</v>
      </c>
      <c r="D755">
        <v>445.18</v>
      </c>
      <c r="E755" t="s">
        <v>12</v>
      </c>
      <c r="F755" s="1">
        <v>43556</v>
      </c>
      <c r="G755" t="s">
        <v>13</v>
      </c>
      <c r="H755" t="s">
        <v>22</v>
      </c>
      <c r="I755" t="s">
        <v>9</v>
      </c>
    </row>
    <row r="756" spans="1:9" x14ac:dyDescent="0.25">
      <c r="A756" t="s">
        <v>94</v>
      </c>
      <c r="B756">
        <v>3</v>
      </c>
      <c r="C756" t="s">
        <v>40</v>
      </c>
      <c r="D756">
        <v>1598.68</v>
      </c>
      <c r="E756" t="s">
        <v>12</v>
      </c>
      <c r="F756" s="1">
        <v>43191</v>
      </c>
      <c r="G756" t="s">
        <v>13</v>
      </c>
      <c r="H756" t="s">
        <v>22</v>
      </c>
      <c r="I756" t="s">
        <v>18</v>
      </c>
    </row>
    <row r="757" spans="1:9" x14ac:dyDescent="0.25">
      <c r="A757" t="s">
        <v>95</v>
      </c>
      <c r="B757">
        <v>3</v>
      </c>
      <c r="C757" t="s">
        <v>40</v>
      </c>
      <c r="D757">
        <v>614.88</v>
      </c>
      <c r="E757" t="s">
        <v>12</v>
      </c>
      <c r="F757" s="1">
        <v>43191</v>
      </c>
      <c r="G757" t="s">
        <v>13</v>
      </c>
      <c r="H757" t="s">
        <v>22</v>
      </c>
      <c r="I757" t="s">
        <v>18</v>
      </c>
    </row>
    <row r="758" spans="1:9" x14ac:dyDescent="0.25">
      <c r="A758" t="s">
        <v>96</v>
      </c>
      <c r="B758">
        <v>3</v>
      </c>
      <c r="C758" t="s">
        <v>40</v>
      </c>
      <c r="D758">
        <v>245.95</v>
      </c>
      <c r="E758" t="s">
        <v>12</v>
      </c>
      <c r="F758" s="1">
        <v>43191</v>
      </c>
      <c r="G758" t="s">
        <v>13</v>
      </c>
      <c r="H758" t="s">
        <v>22</v>
      </c>
      <c r="I758" t="s">
        <v>18</v>
      </c>
    </row>
    <row r="759" spans="1:9" x14ac:dyDescent="0.25">
      <c r="A759" t="s">
        <v>97</v>
      </c>
      <c r="B759">
        <v>3</v>
      </c>
      <c r="C759" t="s">
        <v>40</v>
      </c>
      <c r="D759">
        <v>2077.5100000000002</v>
      </c>
      <c r="E759" t="s">
        <v>12</v>
      </c>
      <c r="F759" s="1">
        <v>43556</v>
      </c>
      <c r="G759" t="s">
        <v>13</v>
      </c>
      <c r="H759" t="s">
        <v>22</v>
      </c>
      <c r="I759" t="s">
        <v>9</v>
      </c>
    </row>
    <row r="760" spans="1:9" x14ac:dyDescent="0.25">
      <c r="A760" t="s">
        <v>98</v>
      </c>
      <c r="B760">
        <v>3</v>
      </c>
      <c r="C760" t="s">
        <v>40</v>
      </c>
      <c r="D760">
        <v>445.18</v>
      </c>
      <c r="E760" t="s">
        <v>12</v>
      </c>
      <c r="F760" s="1">
        <v>43556</v>
      </c>
      <c r="G760" t="s">
        <v>13</v>
      </c>
      <c r="H760" t="s">
        <v>22</v>
      </c>
      <c r="I760" t="s">
        <v>9</v>
      </c>
    </row>
    <row r="761" spans="1:9" x14ac:dyDescent="0.25">
      <c r="A761" t="s">
        <v>99</v>
      </c>
      <c r="B761">
        <v>1</v>
      </c>
      <c r="C761" t="s">
        <v>11</v>
      </c>
      <c r="D761">
        <v>33484.339999999997</v>
      </c>
      <c r="E761" t="s">
        <v>12</v>
      </c>
      <c r="F761" s="1">
        <v>43450</v>
      </c>
      <c r="G761" t="s">
        <v>13</v>
      </c>
      <c r="H761" t="s">
        <v>19</v>
      </c>
      <c r="I761" t="s">
        <v>9</v>
      </c>
    </row>
    <row r="762" spans="1:9" x14ac:dyDescent="0.25">
      <c r="A762" t="s">
        <v>100</v>
      </c>
      <c r="B762">
        <v>2</v>
      </c>
      <c r="C762" t="s">
        <v>15</v>
      </c>
      <c r="D762">
        <v>109812.12</v>
      </c>
      <c r="E762" t="s">
        <v>12</v>
      </c>
      <c r="F762" s="1">
        <v>43815</v>
      </c>
      <c r="G762" t="s">
        <v>13</v>
      </c>
      <c r="H762" t="s">
        <v>19</v>
      </c>
      <c r="I762" t="s">
        <v>9</v>
      </c>
    </row>
    <row r="763" spans="1:9" x14ac:dyDescent="0.25">
      <c r="A763" t="s">
        <v>101</v>
      </c>
      <c r="B763">
        <v>12</v>
      </c>
      <c r="C763" t="s">
        <v>52</v>
      </c>
      <c r="D763">
        <v>12084.5</v>
      </c>
      <c r="E763" t="s">
        <v>12</v>
      </c>
      <c r="F763" s="1">
        <v>43110</v>
      </c>
      <c r="G763" t="s">
        <v>13</v>
      </c>
      <c r="H763" t="s">
        <v>23</v>
      </c>
      <c r="I763" t="s">
        <v>9</v>
      </c>
    </row>
    <row r="764" spans="1:9" x14ac:dyDescent="0.25">
      <c r="A764" t="s">
        <v>102</v>
      </c>
      <c r="B764">
        <v>13</v>
      </c>
      <c r="C764" t="s">
        <v>132</v>
      </c>
      <c r="D764">
        <v>51965.88</v>
      </c>
      <c r="E764" t="s">
        <v>16</v>
      </c>
      <c r="F764" s="1">
        <v>43185</v>
      </c>
      <c r="G764" t="s">
        <v>13</v>
      </c>
      <c r="H764" t="s">
        <v>124</v>
      </c>
      <c r="I764" t="s">
        <v>18</v>
      </c>
    </row>
    <row r="765" spans="1:9" x14ac:dyDescent="0.25">
      <c r="A765" t="s">
        <v>103</v>
      </c>
      <c r="B765">
        <v>13</v>
      </c>
      <c r="C765" t="s">
        <v>132</v>
      </c>
      <c r="D765">
        <v>25619.25</v>
      </c>
      <c r="E765" t="s">
        <v>41</v>
      </c>
      <c r="F765" s="1">
        <v>43258</v>
      </c>
      <c r="G765" t="s">
        <v>13</v>
      </c>
      <c r="H765" t="s">
        <v>124</v>
      </c>
      <c r="I765" t="s">
        <v>18</v>
      </c>
    </row>
    <row r="766" spans="1:9" x14ac:dyDescent="0.25">
      <c r="A766" t="s">
        <v>104</v>
      </c>
      <c r="B766">
        <v>13</v>
      </c>
      <c r="C766" t="s">
        <v>132</v>
      </c>
      <c r="D766">
        <v>25598</v>
      </c>
      <c r="E766" t="s">
        <v>41</v>
      </c>
      <c r="F766" s="1">
        <v>43642</v>
      </c>
      <c r="G766" t="s">
        <v>13</v>
      </c>
      <c r="H766" t="s">
        <v>124</v>
      </c>
      <c r="I766" t="s">
        <v>9</v>
      </c>
    </row>
    <row r="767" spans="1:9" x14ac:dyDescent="0.25">
      <c r="A767" t="s">
        <v>105</v>
      </c>
      <c r="B767">
        <v>13</v>
      </c>
      <c r="C767" t="s">
        <v>132</v>
      </c>
      <c r="D767">
        <v>25598</v>
      </c>
      <c r="E767" t="s">
        <v>41</v>
      </c>
      <c r="F767" s="1">
        <v>43642</v>
      </c>
      <c r="G767" t="s">
        <v>13</v>
      </c>
      <c r="H767" t="s">
        <v>124</v>
      </c>
      <c r="I767" t="s">
        <v>9</v>
      </c>
    </row>
    <row r="768" spans="1:9" x14ac:dyDescent="0.25">
      <c r="A768" t="s">
        <v>106</v>
      </c>
      <c r="B768">
        <v>13</v>
      </c>
      <c r="C768" t="s">
        <v>132</v>
      </c>
      <c r="D768">
        <v>12643.38</v>
      </c>
      <c r="E768" t="s">
        <v>16</v>
      </c>
      <c r="F768" s="1">
        <v>43791</v>
      </c>
      <c r="G768" t="s">
        <v>13</v>
      </c>
      <c r="H768" t="s">
        <v>124</v>
      </c>
      <c r="I768" t="s">
        <v>9</v>
      </c>
    </row>
    <row r="769" spans="1:9" x14ac:dyDescent="0.25">
      <c r="A769" t="s">
        <v>107</v>
      </c>
      <c r="B769">
        <v>13</v>
      </c>
      <c r="C769" t="s">
        <v>132</v>
      </c>
      <c r="D769">
        <v>25598</v>
      </c>
      <c r="E769" t="s">
        <v>41</v>
      </c>
      <c r="F769" s="1">
        <v>43825</v>
      </c>
      <c r="G769" t="s">
        <v>13</v>
      </c>
      <c r="H769" t="s">
        <v>124</v>
      </c>
      <c r="I769" t="s">
        <v>9</v>
      </c>
    </row>
    <row r="770" spans="1:9" x14ac:dyDescent="0.25">
      <c r="A770" t="s">
        <v>108</v>
      </c>
      <c r="B770">
        <v>10</v>
      </c>
      <c r="C770" t="s">
        <v>26</v>
      </c>
      <c r="D770">
        <v>1474120.36</v>
      </c>
      <c r="E770" t="s">
        <v>12</v>
      </c>
      <c r="F770" s="1">
        <v>43101</v>
      </c>
      <c r="G770" t="s">
        <v>13</v>
      </c>
      <c r="H770" t="s">
        <v>25</v>
      </c>
      <c r="I770" t="s">
        <v>18</v>
      </c>
    </row>
    <row r="771" spans="1:9" x14ac:dyDescent="0.25">
      <c r="A771" t="s">
        <v>109</v>
      </c>
      <c r="B771">
        <v>10</v>
      </c>
      <c r="C771" t="s">
        <v>26</v>
      </c>
      <c r="D771">
        <v>0</v>
      </c>
      <c r="E771" t="s">
        <v>12</v>
      </c>
      <c r="F771" s="1">
        <v>43371</v>
      </c>
      <c r="G771" t="s">
        <v>29</v>
      </c>
      <c r="H771" t="s">
        <v>25</v>
      </c>
      <c r="I771" t="s">
        <v>18</v>
      </c>
    </row>
    <row r="772" spans="1:9" x14ac:dyDescent="0.25">
      <c r="A772" t="s">
        <v>110</v>
      </c>
      <c r="B772">
        <v>10</v>
      </c>
      <c r="C772" t="s">
        <v>26</v>
      </c>
      <c r="D772">
        <v>34349.81</v>
      </c>
      <c r="E772" t="s">
        <v>12</v>
      </c>
      <c r="F772" s="1">
        <v>43101</v>
      </c>
      <c r="G772" t="s">
        <v>13</v>
      </c>
      <c r="H772" t="s">
        <v>25</v>
      </c>
      <c r="I772" t="s">
        <v>18</v>
      </c>
    </row>
    <row r="773" spans="1:9" x14ac:dyDescent="0.25">
      <c r="A773" t="s">
        <v>111</v>
      </c>
      <c r="B773">
        <v>10</v>
      </c>
      <c r="C773" t="s">
        <v>26</v>
      </c>
      <c r="D773">
        <v>51883.58</v>
      </c>
      <c r="E773" t="s">
        <v>12</v>
      </c>
      <c r="F773" s="1">
        <v>43101</v>
      </c>
      <c r="G773" t="s">
        <v>13</v>
      </c>
      <c r="H773" t="s">
        <v>25</v>
      </c>
      <c r="I773" t="s">
        <v>18</v>
      </c>
    </row>
    <row r="774" spans="1:9" x14ac:dyDescent="0.25">
      <c r="A774" t="s">
        <v>112</v>
      </c>
      <c r="B774">
        <v>13</v>
      </c>
      <c r="C774" t="s">
        <v>132</v>
      </c>
      <c r="D774">
        <v>15963.92</v>
      </c>
      <c r="E774" t="s">
        <v>12</v>
      </c>
      <c r="F774" s="1">
        <v>42919</v>
      </c>
      <c r="G774" t="s">
        <v>13</v>
      </c>
      <c r="H774" t="s">
        <v>22</v>
      </c>
      <c r="I774" t="s">
        <v>18</v>
      </c>
    </row>
    <row r="775" spans="1:9" x14ac:dyDescent="0.25">
      <c r="A775" t="s">
        <v>113</v>
      </c>
      <c r="B775">
        <v>13</v>
      </c>
      <c r="C775" t="s">
        <v>132</v>
      </c>
      <c r="D775">
        <v>0</v>
      </c>
      <c r="E775" t="s">
        <v>12</v>
      </c>
      <c r="F775" s="1">
        <v>43284</v>
      </c>
      <c r="G775" t="s">
        <v>13</v>
      </c>
      <c r="H775" t="s">
        <v>22</v>
      </c>
      <c r="I775" t="s">
        <v>18</v>
      </c>
    </row>
    <row r="776" spans="1:9" x14ac:dyDescent="0.25">
      <c r="A776" t="s">
        <v>114</v>
      </c>
      <c r="B776">
        <v>13</v>
      </c>
      <c r="C776" t="s">
        <v>132</v>
      </c>
      <c r="D776">
        <v>956.34</v>
      </c>
      <c r="E776" t="s">
        <v>12</v>
      </c>
      <c r="F776" s="1">
        <v>43649</v>
      </c>
      <c r="G776" t="s">
        <v>13</v>
      </c>
      <c r="H776" t="s">
        <v>22</v>
      </c>
      <c r="I776" t="s">
        <v>9</v>
      </c>
    </row>
    <row r="777" spans="1:9" x14ac:dyDescent="0.25">
      <c r="A777" t="s">
        <v>115</v>
      </c>
      <c r="B777">
        <v>13</v>
      </c>
      <c r="C777" t="s">
        <v>132</v>
      </c>
      <c r="D777">
        <v>5416.62</v>
      </c>
      <c r="E777" t="s">
        <v>16</v>
      </c>
      <c r="F777" s="1">
        <v>43112</v>
      </c>
      <c r="G777" t="s">
        <v>13</v>
      </c>
      <c r="H777" t="s">
        <v>19</v>
      </c>
      <c r="I777" t="s">
        <v>18</v>
      </c>
    </row>
    <row r="778" spans="1:9" x14ac:dyDescent="0.25">
      <c r="A778" t="s">
        <v>116</v>
      </c>
      <c r="B778">
        <v>13</v>
      </c>
      <c r="C778" t="s">
        <v>132</v>
      </c>
      <c r="D778">
        <v>6195.75</v>
      </c>
      <c r="E778" t="s">
        <v>16</v>
      </c>
      <c r="F778" s="1">
        <v>43112</v>
      </c>
      <c r="G778" t="s">
        <v>13</v>
      </c>
      <c r="H778" t="s">
        <v>10</v>
      </c>
      <c r="I778" t="s">
        <v>18</v>
      </c>
    </row>
    <row r="779" spans="1:9" x14ac:dyDescent="0.25">
      <c r="A779" t="s">
        <v>117</v>
      </c>
      <c r="B779">
        <v>13</v>
      </c>
      <c r="C779" t="s">
        <v>132</v>
      </c>
      <c r="D779">
        <v>518.13</v>
      </c>
      <c r="E779" t="s">
        <v>41</v>
      </c>
      <c r="F779" s="1">
        <v>43112</v>
      </c>
      <c r="G779" t="s">
        <v>13</v>
      </c>
      <c r="H779" t="s">
        <v>22</v>
      </c>
      <c r="I779" t="s">
        <v>18</v>
      </c>
    </row>
    <row r="780" spans="1:9" x14ac:dyDescent="0.25">
      <c r="A780" t="s">
        <v>118</v>
      </c>
      <c r="B780">
        <v>13</v>
      </c>
      <c r="C780" t="s">
        <v>132</v>
      </c>
      <c r="D780">
        <v>2767.5</v>
      </c>
      <c r="E780" t="s">
        <v>41</v>
      </c>
      <c r="F780" s="1">
        <v>43392</v>
      </c>
      <c r="G780" t="s">
        <v>13</v>
      </c>
      <c r="H780" t="s">
        <v>22</v>
      </c>
      <c r="I780" t="s">
        <v>18</v>
      </c>
    </row>
    <row r="781" spans="1:9" x14ac:dyDescent="0.25">
      <c r="A781" t="s">
        <v>119</v>
      </c>
      <c r="B781">
        <v>13</v>
      </c>
      <c r="C781" t="s">
        <v>132</v>
      </c>
      <c r="D781">
        <v>8198.25</v>
      </c>
      <c r="E781" t="s">
        <v>41</v>
      </c>
      <c r="F781" s="1">
        <v>43763</v>
      </c>
      <c r="G781" t="s">
        <v>13</v>
      </c>
      <c r="H781" t="s">
        <v>22</v>
      </c>
      <c r="I781" t="s">
        <v>9</v>
      </c>
    </row>
    <row r="782" spans="1:9" x14ac:dyDescent="0.25">
      <c r="A782" t="s">
        <v>120</v>
      </c>
      <c r="B782">
        <v>13</v>
      </c>
      <c r="C782" t="s">
        <v>132</v>
      </c>
      <c r="D782">
        <v>9075</v>
      </c>
      <c r="E782" t="s">
        <v>16</v>
      </c>
      <c r="F782" s="1">
        <v>43477</v>
      </c>
      <c r="G782" t="s">
        <v>13</v>
      </c>
      <c r="H782" t="s">
        <v>10</v>
      </c>
      <c r="I782" t="s">
        <v>9</v>
      </c>
    </row>
    <row r="783" spans="1:9" x14ac:dyDescent="0.25">
      <c r="A783" t="s">
        <v>121</v>
      </c>
      <c r="B783">
        <v>13</v>
      </c>
      <c r="C783" t="s">
        <v>132</v>
      </c>
      <c r="D783">
        <v>9075</v>
      </c>
      <c r="E783" t="s">
        <v>16</v>
      </c>
      <c r="F783" s="1">
        <v>43477</v>
      </c>
      <c r="G783" t="s">
        <v>13</v>
      </c>
      <c r="H783" t="s">
        <v>10</v>
      </c>
      <c r="I783" t="s">
        <v>9</v>
      </c>
    </row>
    <row r="784" spans="1:9" x14ac:dyDescent="0.25">
      <c r="A784" t="s">
        <v>122</v>
      </c>
      <c r="B784">
        <v>13</v>
      </c>
      <c r="C784" t="s">
        <v>132</v>
      </c>
      <c r="D784">
        <v>521.25</v>
      </c>
      <c r="E784" t="s">
        <v>41</v>
      </c>
      <c r="F784" s="1">
        <v>43477</v>
      </c>
      <c r="G784" t="s">
        <v>13</v>
      </c>
      <c r="H784" t="s">
        <v>22</v>
      </c>
      <c r="I784" t="s">
        <v>9</v>
      </c>
    </row>
    <row r="785" spans="1:9" x14ac:dyDescent="0.25">
      <c r="A785" t="s">
        <v>123</v>
      </c>
      <c r="B785">
        <v>13</v>
      </c>
      <c r="C785" t="s">
        <v>132</v>
      </c>
      <c r="D785">
        <v>7889.31</v>
      </c>
      <c r="E785" t="s">
        <v>16</v>
      </c>
      <c r="F785" s="1">
        <v>43477</v>
      </c>
      <c r="G785" t="s">
        <v>13</v>
      </c>
      <c r="H785" t="s">
        <v>19</v>
      </c>
      <c r="I785" t="s">
        <v>9</v>
      </c>
    </row>
    <row r="786" spans="1:9" x14ac:dyDescent="0.25">
      <c r="A786" t="s">
        <v>125</v>
      </c>
      <c r="B786">
        <v>10</v>
      </c>
      <c r="C786" t="s">
        <v>26</v>
      </c>
      <c r="D786">
        <v>90307.75</v>
      </c>
      <c r="E786" t="s">
        <v>12</v>
      </c>
      <c r="F786" s="1">
        <v>43405</v>
      </c>
      <c r="G786" t="s">
        <v>13</v>
      </c>
      <c r="H786" t="s">
        <v>25</v>
      </c>
      <c r="I786" t="s">
        <v>18</v>
      </c>
    </row>
    <row r="787" spans="1:9" x14ac:dyDescent="0.25">
      <c r="A787" t="s">
        <v>126</v>
      </c>
      <c r="B787">
        <v>10</v>
      </c>
      <c r="C787" t="s">
        <v>26</v>
      </c>
      <c r="D787">
        <v>114751.5</v>
      </c>
      <c r="E787" t="s">
        <v>12</v>
      </c>
      <c r="F787" s="1">
        <v>43770</v>
      </c>
      <c r="G787" t="s">
        <v>13</v>
      </c>
      <c r="H787" t="s">
        <v>25</v>
      </c>
      <c r="I787" t="s">
        <v>9</v>
      </c>
    </row>
    <row r="788" spans="1:9" x14ac:dyDescent="0.25">
      <c r="A788" t="s">
        <v>127</v>
      </c>
      <c r="B788">
        <v>3</v>
      </c>
      <c r="C788" t="s">
        <v>40</v>
      </c>
      <c r="D788">
        <v>52751.13</v>
      </c>
      <c r="E788" t="s">
        <v>12</v>
      </c>
      <c r="F788" s="1">
        <v>43405</v>
      </c>
      <c r="G788" t="s">
        <v>13</v>
      </c>
      <c r="H788" t="s">
        <v>23</v>
      </c>
      <c r="I788" t="s">
        <v>9</v>
      </c>
    </row>
    <row r="789" spans="1:9" x14ac:dyDescent="0.25">
      <c r="A789" t="s">
        <v>128</v>
      </c>
      <c r="B789">
        <v>3</v>
      </c>
      <c r="C789" t="s">
        <v>40</v>
      </c>
      <c r="D789">
        <v>53125</v>
      </c>
      <c r="E789" t="s">
        <v>12</v>
      </c>
      <c r="F789" s="1">
        <v>43405</v>
      </c>
      <c r="G789" t="s">
        <v>13</v>
      </c>
      <c r="H789" t="s">
        <v>23</v>
      </c>
      <c r="I789" t="s">
        <v>9</v>
      </c>
    </row>
    <row r="790" spans="1:9" x14ac:dyDescent="0.25">
      <c r="A790" t="s">
        <v>129</v>
      </c>
      <c r="B790">
        <v>3</v>
      </c>
      <c r="C790" t="s">
        <v>40</v>
      </c>
      <c r="D790">
        <v>359.13</v>
      </c>
      <c r="E790" t="s">
        <v>12</v>
      </c>
      <c r="F790" s="1">
        <v>43405</v>
      </c>
      <c r="G790" t="s">
        <v>13</v>
      </c>
      <c r="H790" t="s">
        <v>22</v>
      </c>
      <c r="I790" t="s">
        <v>9</v>
      </c>
    </row>
    <row r="791" spans="1:9" x14ac:dyDescent="0.25">
      <c r="A791" t="s">
        <v>130</v>
      </c>
      <c r="B791">
        <v>3</v>
      </c>
      <c r="C791" t="s">
        <v>40</v>
      </c>
      <c r="D791">
        <v>0</v>
      </c>
      <c r="E791" t="s">
        <v>12</v>
      </c>
      <c r="F791" s="1">
        <v>43405</v>
      </c>
      <c r="G791" t="s">
        <v>13</v>
      </c>
      <c r="H791" t="s">
        <v>22</v>
      </c>
      <c r="I791" t="s">
        <v>9</v>
      </c>
    </row>
    <row r="792" spans="1:9" x14ac:dyDescent="0.25">
      <c r="A792" t="s">
        <v>139</v>
      </c>
      <c r="B792">
        <v>3</v>
      </c>
      <c r="C792" t="s">
        <v>40</v>
      </c>
      <c r="D792">
        <v>0</v>
      </c>
      <c r="E792" t="s">
        <v>12</v>
      </c>
      <c r="F792" s="1">
        <v>43405</v>
      </c>
      <c r="G792" t="s">
        <v>13</v>
      </c>
      <c r="H792" t="s">
        <v>23</v>
      </c>
      <c r="I792" t="s">
        <v>9</v>
      </c>
    </row>
    <row r="793" spans="1:9" x14ac:dyDescent="0.25">
      <c r="A793" t="s">
        <v>139</v>
      </c>
      <c r="B793">
        <v>3</v>
      </c>
      <c r="C793" t="s">
        <v>40</v>
      </c>
      <c r="D793">
        <v>0</v>
      </c>
      <c r="E793" t="s">
        <v>12</v>
      </c>
      <c r="F793" s="1">
        <v>43405</v>
      </c>
      <c r="G793" t="s">
        <v>13</v>
      </c>
      <c r="H793" t="s">
        <v>19</v>
      </c>
      <c r="I793" t="s">
        <v>9</v>
      </c>
    </row>
    <row r="794" spans="1:9" x14ac:dyDescent="0.25">
      <c r="A794" t="s">
        <v>139</v>
      </c>
      <c r="B794">
        <v>10</v>
      </c>
      <c r="C794" t="s">
        <v>26</v>
      </c>
      <c r="D794">
        <v>23387.4</v>
      </c>
      <c r="E794" t="s">
        <v>12</v>
      </c>
      <c r="F794" s="1">
        <v>43466</v>
      </c>
      <c r="G794" t="s">
        <v>13</v>
      </c>
      <c r="H794" t="s">
        <v>25</v>
      </c>
      <c r="I794" t="s">
        <v>9</v>
      </c>
    </row>
    <row r="795" spans="1:9" x14ac:dyDescent="0.25">
      <c r="A795" t="s">
        <v>139</v>
      </c>
      <c r="B795">
        <v>10</v>
      </c>
      <c r="C795" t="s">
        <v>26</v>
      </c>
      <c r="D795">
        <v>914998.58</v>
      </c>
      <c r="E795" t="s">
        <v>12</v>
      </c>
      <c r="F795" s="1">
        <v>43466</v>
      </c>
      <c r="G795" t="s">
        <v>13</v>
      </c>
      <c r="H795" t="s">
        <v>25</v>
      </c>
      <c r="I795" t="s">
        <v>9</v>
      </c>
    </row>
    <row r="796" spans="1:9" x14ac:dyDescent="0.25">
      <c r="A796" t="s">
        <v>139</v>
      </c>
      <c r="B796">
        <v>10</v>
      </c>
      <c r="C796" t="s">
        <v>26</v>
      </c>
      <c r="D796">
        <v>93906.08</v>
      </c>
      <c r="E796" t="s">
        <v>12</v>
      </c>
      <c r="F796" s="1">
        <v>43531</v>
      </c>
      <c r="G796" t="s">
        <v>29</v>
      </c>
      <c r="H796" t="s">
        <v>25</v>
      </c>
      <c r="I796" t="s">
        <v>9</v>
      </c>
    </row>
    <row r="797" spans="1:9" x14ac:dyDescent="0.25">
      <c r="A797" t="s">
        <v>139</v>
      </c>
      <c r="B797">
        <v>10</v>
      </c>
      <c r="C797" t="s">
        <v>26</v>
      </c>
      <c r="D797">
        <v>27435</v>
      </c>
      <c r="E797" t="s">
        <v>12</v>
      </c>
      <c r="F797" s="1">
        <v>43488</v>
      </c>
      <c r="G797" t="s">
        <v>29</v>
      </c>
      <c r="H797" t="s">
        <v>25</v>
      </c>
      <c r="I797" t="s">
        <v>9</v>
      </c>
    </row>
    <row r="798" spans="1:9" x14ac:dyDescent="0.25">
      <c r="A798" t="s">
        <v>139</v>
      </c>
      <c r="B798">
        <v>10</v>
      </c>
      <c r="C798" t="s">
        <v>26</v>
      </c>
      <c r="D798">
        <v>32391.85</v>
      </c>
      <c r="E798" t="s">
        <v>12</v>
      </c>
      <c r="F798" s="1">
        <v>43595</v>
      </c>
      <c r="G798" t="s">
        <v>29</v>
      </c>
      <c r="H798" t="s">
        <v>25</v>
      </c>
      <c r="I798" t="s">
        <v>9</v>
      </c>
    </row>
    <row r="799" spans="1:9" x14ac:dyDescent="0.25">
      <c r="A799" t="s">
        <v>139</v>
      </c>
      <c r="B799">
        <v>10</v>
      </c>
      <c r="C799" t="s">
        <v>26</v>
      </c>
      <c r="D799">
        <v>9941.16</v>
      </c>
      <c r="E799" t="s">
        <v>12</v>
      </c>
      <c r="F799" s="1">
        <v>43656</v>
      </c>
      <c r="G799" t="s">
        <v>29</v>
      </c>
      <c r="H799" t="s">
        <v>25</v>
      </c>
      <c r="I799" t="s">
        <v>9</v>
      </c>
    </row>
    <row r="800" spans="1:9" x14ac:dyDescent="0.25">
      <c r="A800" t="s">
        <v>139</v>
      </c>
      <c r="B800">
        <v>10</v>
      </c>
      <c r="C800" t="s">
        <v>26</v>
      </c>
      <c r="D800">
        <v>27681.48</v>
      </c>
      <c r="E800" t="s">
        <v>12</v>
      </c>
      <c r="F800" s="1">
        <v>43691</v>
      </c>
      <c r="G800" t="s">
        <v>29</v>
      </c>
      <c r="H800" t="s">
        <v>25</v>
      </c>
      <c r="I800" t="s">
        <v>9</v>
      </c>
    </row>
    <row r="801" spans="1:9" x14ac:dyDescent="0.25">
      <c r="A801" t="s">
        <v>139</v>
      </c>
      <c r="B801">
        <v>10</v>
      </c>
      <c r="C801" t="s">
        <v>26</v>
      </c>
      <c r="D801">
        <v>18901.02</v>
      </c>
      <c r="E801" t="s">
        <v>12</v>
      </c>
      <c r="F801" s="1">
        <v>43722</v>
      </c>
      <c r="G801" t="s">
        <v>29</v>
      </c>
      <c r="H801" t="s">
        <v>25</v>
      </c>
      <c r="I801" t="s">
        <v>9</v>
      </c>
    </row>
    <row r="802" spans="1:9" x14ac:dyDescent="0.25">
      <c r="A802" t="s">
        <v>139</v>
      </c>
      <c r="B802">
        <v>10</v>
      </c>
      <c r="C802" t="s">
        <v>26</v>
      </c>
      <c r="D802">
        <v>46994.85</v>
      </c>
      <c r="E802" t="s">
        <v>12</v>
      </c>
      <c r="F802" s="1">
        <v>43494</v>
      </c>
      <c r="G802" t="s">
        <v>29</v>
      </c>
      <c r="H802" t="s">
        <v>25</v>
      </c>
      <c r="I802" t="s">
        <v>9</v>
      </c>
    </row>
    <row r="803" spans="1:9" x14ac:dyDescent="0.25">
      <c r="A803" t="s">
        <v>139</v>
      </c>
      <c r="B803">
        <v>10</v>
      </c>
      <c r="C803" t="s">
        <v>26</v>
      </c>
      <c r="D803">
        <v>17139.5</v>
      </c>
      <c r="E803" t="s">
        <v>12</v>
      </c>
      <c r="F803" s="1">
        <v>43749</v>
      </c>
      <c r="G803" t="s">
        <v>29</v>
      </c>
      <c r="H803" t="s">
        <v>25</v>
      </c>
      <c r="I803" t="s">
        <v>9</v>
      </c>
    </row>
    <row r="804" spans="1:9" x14ac:dyDescent="0.25">
      <c r="A804" t="s">
        <v>139</v>
      </c>
      <c r="B804">
        <v>10</v>
      </c>
      <c r="C804" t="s">
        <v>26</v>
      </c>
      <c r="D804">
        <v>8560.86</v>
      </c>
      <c r="E804" t="s">
        <v>12</v>
      </c>
      <c r="F804" s="1">
        <v>43783</v>
      </c>
      <c r="G804" t="s">
        <v>29</v>
      </c>
      <c r="H804" t="s">
        <v>25</v>
      </c>
      <c r="I804" t="s">
        <v>9</v>
      </c>
    </row>
    <row r="805" spans="1:9" x14ac:dyDescent="0.25">
      <c r="A805" t="s">
        <v>139</v>
      </c>
      <c r="B805">
        <v>10</v>
      </c>
      <c r="C805" t="s">
        <v>26</v>
      </c>
      <c r="D805">
        <v>1288.6600000000001</v>
      </c>
      <c r="E805" t="s">
        <v>12</v>
      </c>
      <c r="F805" s="1">
        <v>43802</v>
      </c>
      <c r="G805" t="s">
        <v>29</v>
      </c>
      <c r="H805" t="s">
        <v>25</v>
      </c>
      <c r="I805" t="s">
        <v>9</v>
      </c>
    </row>
    <row r="806" spans="1:9" x14ac:dyDescent="0.25">
      <c r="A806" t="s">
        <v>139</v>
      </c>
      <c r="B806">
        <v>10</v>
      </c>
      <c r="C806" t="s">
        <v>26</v>
      </c>
      <c r="D806">
        <v>1208.3800000000001</v>
      </c>
      <c r="E806" t="s">
        <v>12</v>
      </c>
      <c r="F806" s="1">
        <v>43818</v>
      </c>
      <c r="G806" t="s">
        <v>29</v>
      </c>
      <c r="H806" t="s">
        <v>25</v>
      </c>
      <c r="I806" t="s">
        <v>9</v>
      </c>
    </row>
    <row r="807" spans="1:9" x14ac:dyDescent="0.25">
      <c r="A807" t="s">
        <v>139</v>
      </c>
      <c r="B807">
        <v>10</v>
      </c>
      <c r="C807" t="s">
        <v>26</v>
      </c>
      <c r="D807">
        <v>18696.68</v>
      </c>
      <c r="E807" t="s">
        <v>12</v>
      </c>
      <c r="F807" s="1">
        <v>43535</v>
      </c>
      <c r="G807" t="s">
        <v>29</v>
      </c>
      <c r="H807" t="s">
        <v>25</v>
      </c>
      <c r="I807" t="s">
        <v>9</v>
      </c>
    </row>
    <row r="808" spans="1:9" x14ac:dyDescent="0.25">
      <c r="A808" t="s">
        <v>139</v>
      </c>
      <c r="B808">
        <v>10</v>
      </c>
      <c r="C808" t="s">
        <v>26</v>
      </c>
      <c r="D808">
        <v>49788.75</v>
      </c>
      <c r="E808" t="s">
        <v>12</v>
      </c>
      <c r="F808" s="1">
        <v>43466</v>
      </c>
      <c r="G808" t="s">
        <v>13</v>
      </c>
      <c r="H808" t="s">
        <v>25</v>
      </c>
      <c r="I808" t="s">
        <v>9</v>
      </c>
    </row>
    <row r="809" spans="1:9" x14ac:dyDescent="0.25">
      <c r="A809" t="s">
        <v>139</v>
      </c>
      <c r="B809">
        <v>10</v>
      </c>
      <c r="C809" t="s">
        <v>26</v>
      </c>
      <c r="D809">
        <v>49026.75</v>
      </c>
      <c r="E809" t="s">
        <v>12</v>
      </c>
      <c r="F809" s="1">
        <v>43494</v>
      </c>
      <c r="G809" t="s">
        <v>29</v>
      </c>
      <c r="H809" t="s">
        <v>25</v>
      </c>
      <c r="I809" t="s">
        <v>9</v>
      </c>
    </row>
    <row r="810" spans="1:9" x14ac:dyDescent="0.25">
      <c r="A810" t="s">
        <v>139</v>
      </c>
      <c r="B810">
        <v>10</v>
      </c>
      <c r="C810" t="s">
        <v>26</v>
      </c>
      <c r="D810">
        <v>1613.78</v>
      </c>
      <c r="E810" t="s">
        <v>12</v>
      </c>
      <c r="F810" s="1">
        <v>43535</v>
      </c>
      <c r="G810" t="s">
        <v>29</v>
      </c>
      <c r="H810" t="s">
        <v>25</v>
      </c>
      <c r="I810" t="s">
        <v>9</v>
      </c>
    </row>
    <row r="811" spans="1:9" x14ac:dyDescent="0.25">
      <c r="A811" t="s">
        <v>139</v>
      </c>
      <c r="B811">
        <v>10</v>
      </c>
      <c r="C811" t="s">
        <v>26</v>
      </c>
      <c r="D811">
        <v>49026.66</v>
      </c>
      <c r="E811" t="s">
        <v>12</v>
      </c>
      <c r="F811" s="1">
        <v>43500</v>
      </c>
      <c r="G811" t="s">
        <v>29</v>
      </c>
      <c r="H811" t="s">
        <v>25</v>
      </c>
      <c r="I811" t="s">
        <v>9</v>
      </c>
    </row>
    <row r="812" spans="1:9" x14ac:dyDescent="0.25">
      <c r="A812" t="s">
        <v>139</v>
      </c>
      <c r="B812">
        <v>3</v>
      </c>
      <c r="C812" t="s">
        <v>40</v>
      </c>
      <c r="D812">
        <v>8117.5</v>
      </c>
      <c r="E812" t="s">
        <v>12</v>
      </c>
      <c r="F812" s="1">
        <v>43259</v>
      </c>
      <c r="G812" t="s">
        <v>13</v>
      </c>
      <c r="H812" t="s">
        <v>22</v>
      </c>
      <c r="I812" t="s">
        <v>9</v>
      </c>
    </row>
    <row r="813" spans="1:9" x14ac:dyDescent="0.25">
      <c r="A813" t="s">
        <v>139</v>
      </c>
      <c r="B813">
        <v>3</v>
      </c>
      <c r="C813" t="s">
        <v>40</v>
      </c>
      <c r="D813">
        <v>21614.86</v>
      </c>
      <c r="E813" t="s">
        <v>12</v>
      </c>
      <c r="F813" s="1">
        <v>43254</v>
      </c>
      <c r="G813" t="s">
        <v>13</v>
      </c>
      <c r="H813" t="s">
        <v>10</v>
      </c>
      <c r="I813" t="s">
        <v>9</v>
      </c>
    </row>
    <row r="814" spans="1:9" x14ac:dyDescent="0.25">
      <c r="A814" t="s">
        <v>139</v>
      </c>
      <c r="B814">
        <v>3</v>
      </c>
      <c r="C814" t="s">
        <v>40</v>
      </c>
      <c r="D814">
        <v>60990.71</v>
      </c>
      <c r="E814" t="s">
        <v>12</v>
      </c>
      <c r="F814" s="1">
        <v>43254</v>
      </c>
      <c r="G814" t="s">
        <v>13</v>
      </c>
      <c r="H814" t="s">
        <v>124</v>
      </c>
      <c r="I814" t="s">
        <v>9</v>
      </c>
    </row>
    <row r="815" spans="1:9" x14ac:dyDescent="0.25">
      <c r="A815" t="s">
        <v>139</v>
      </c>
      <c r="B815">
        <v>3</v>
      </c>
      <c r="C815" t="s">
        <v>40</v>
      </c>
      <c r="D815">
        <v>423.9</v>
      </c>
      <c r="E815" t="s">
        <v>12</v>
      </c>
      <c r="F815" s="1">
        <v>43191</v>
      </c>
      <c r="G815" t="s">
        <v>13</v>
      </c>
      <c r="H815" t="s">
        <v>22</v>
      </c>
      <c r="I815" t="s">
        <v>9</v>
      </c>
    </row>
    <row r="816" spans="1:9" x14ac:dyDescent="0.25">
      <c r="A816" t="s">
        <v>139</v>
      </c>
      <c r="B816">
        <v>3</v>
      </c>
      <c r="C816" t="s">
        <v>40</v>
      </c>
      <c r="D816">
        <v>105.98</v>
      </c>
      <c r="E816" t="s">
        <v>12</v>
      </c>
      <c r="F816" s="1">
        <v>43191</v>
      </c>
      <c r="G816" t="s">
        <v>13</v>
      </c>
      <c r="H816" t="s">
        <v>22</v>
      </c>
      <c r="I816" t="s">
        <v>9</v>
      </c>
    </row>
    <row r="817" spans="1:9" x14ac:dyDescent="0.25">
      <c r="A817" t="s">
        <v>139</v>
      </c>
      <c r="B817">
        <v>3</v>
      </c>
      <c r="C817" t="s">
        <v>40</v>
      </c>
      <c r="D817">
        <v>1897.66</v>
      </c>
      <c r="E817" t="s">
        <v>12</v>
      </c>
      <c r="F817" s="1">
        <v>43191</v>
      </c>
      <c r="G817" t="s">
        <v>13</v>
      </c>
      <c r="H817" t="s">
        <v>22</v>
      </c>
      <c r="I817" t="s">
        <v>9</v>
      </c>
    </row>
    <row r="818" spans="1:9" x14ac:dyDescent="0.25">
      <c r="A818" t="s">
        <v>139</v>
      </c>
      <c r="B818">
        <v>3</v>
      </c>
      <c r="C818" t="s">
        <v>40</v>
      </c>
      <c r="D818">
        <v>474.42</v>
      </c>
      <c r="E818" t="s">
        <v>12</v>
      </c>
      <c r="F818" s="1">
        <v>43191</v>
      </c>
      <c r="G818" t="s">
        <v>13</v>
      </c>
      <c r="H818" t="s">
        <v>22</v>
      </c>
      <c r="I818" t="s">
        <v>9</v>
      </c>
    </row>
    <row r="819" spans="1:9" x14ac:dyDescent="0.25">
      <c r="A819" t="s">
        <v>139</v>
      </c>
      <c r="B819">
        <v>3</v>
      </c>
      <c r="C819" t="s">
        <v>40</v>
      </c>
      <c r="D819">
        <v>44063.25</v>
      </c>
      <c r="E819" t="s">
        <v>12</v>
      </c>
      <c r="F819" s="1">
        <v>43191</v>
      </c>
      <c r="G819" t="s">
        <v>13</v>
      </c>
      <c r="H819" t="s">
        <v>10</v>
      </c>
      <c r="I819" t="s">
        <v>9</v>
      </c>
    </row>
    <row r="820" spans="1:9" x14ac:dyDescent="0.25">
      <c r="A820" t="s">
        <v>139</v>
      </c>
      <c r="B820">
        <v>12</v>
      </c>
      <c r="C820" t="s">
        <v>52</v>
      </c>
      <c r="D820">
        <v>16387.5</v>
      </c>
      <c r="E820" t="s">
        <v>41</v>
      </c>
      <c r="F820" s="1">
        <v>43388</v>
      </c>
      <c r="G820" t="s">
        <v>13</v>
      </c>
      <c r="H820" t="s">
        <v>19</v>
      </c>
      <c r="I820" t="s">
        <v>9</v>
      </c>
    </row>
    <row r="821" spans="1:9" x14ac:dyDescent="0.25">
      <c r="A821" t="s">
        <v>139</v>
      </c>
      <c r="B821">
        <v>3</v>
      </c>
      <c r="C821" t="s">
        <v>40</v>
      </c>
      <c r="D821">
        <v>15899.07</v>
      </c>
      <c r="E821" t="s">
        <v>12</v>
      </c>
      <c r="F821" s="1">
        <v>43191</v>
      </c>
      <c r="G821" t="s">
        <v>13</v>
      </c>
      <c r="H821" t="s">
        <v>19</v>
      </c>
      <c r="I821" t="s">
        <v>9</v>
      </c>
    </row>
    <row r="822" spans="1:9" x14ac:dyDescent="0.25">
      <c r="A822" t="s">
        <v>139</v>
      </c>
      <c r="B822">
        <v>3</v>
      </c>
      <c r="C822" t="s">
        <v>40</v>
      </c>
      <c r="D822">
        <v>3974.77</v>
      </c>
      <c r="E822" t="s">
        <v>12</v>
      </c>
      <c r="F822" s="1">
        <v>43191</v>
      </c>
      <c r="G822" t="s">
        <v>13</v>
      </c>
      <c r="H822" t="s">
        <v>19</v>
      </c>
      <c r="I822" t="s">
        <v>9</v>
      </c>
    </row>
    <row r="823" spans="1:9" x14ac:dyDescent="0.25">
      <c r="A823" t="s">
        <v>139</v>
      </c>
      <c r="B823">
        <v>3</v>
      </c>
      <c r="C823" t="s">
        <v>40</v>
      </c>
      <c r="D823">
        <v>6120.48</v>
      </c>
      <c r="E823" t="s">
        <v>12</v>
      </c>
      <c r="F823" s="1">
        <v>43191</v>
      </c>
      <c r="G823" t="s">
        <v>13</v>
      </c>
      <c r="H823" t="s">
        <v>19</v>
      </c>
      <c r="I823" t="s">
        <v>9</v>
      </c>
    </row>
    <row r="824" spans="1:9" x14ac:dyDescent="0.25">
      <c r="A824" t="s">
        <v>139</v>
      </c>
      <c r="B824">
        <v>3</v>
      </c>
      <c r="C824" t="s">
        <v>40</v>
      </c>
      <c r="D824">
        <v>1530.12</v>
      </c>
      <c r="E824" t="s">
        <v>12</v>
      </c>
      <c r="F824" s="1">
        <v>43191</v>
      </c>
      <c r="G824" t="s">
        <v>13</v>
      </c>
      <c r="H824" t="s">
        <v>19</v>
      </c>
      <c r="I824" t="s">
        <v>9</v>
      </c>
    </row>
    <row r="825" spans="1:9" x14ac:dyDescent="0.25">
      <c r="A825" t="s">
        <v>139</v>
      </c>
      <c r="B825">
        <v>3</v>
      </c>
      <c r="C825" t="s">
        <v>40</v>
      </c>
      <c r="D825">
        <v>32171.200000000001</v>
      </c>
      <c r="E825" t="s">
        <v>12</v>
      </c>
      <c r="F825" s="1">
        <v>43191</v>
      </c>
      <c r="G825" t="s">
        <v>13</v>
      </c>
      <c r="H825" t="s">
        <v>19</v>
      </c>
      <c r="I825" t="s">
        <v>9</v>
      </c>
    </row>
    <row r="826" spans="1:9" x14ac:dyDescent="0.25">
      <c r="A826" t="s">
        <v>139</v>
      </c>
      <c r="B826">
        <v>3</v>
      </c>
      <c r="C826" t="s">
        <v>40</v>
      </c>
      <c r="D826">
        <v>8042.8</v>
      </c>
      <c r="E826" t="s">
        <v>12</v>
      </c>
      <c r="F826" s="1">
        <v>43191</v>
      </c>
      <c r="G826" t="s">
        <v>13</v>
      </c>
      <c r="H826" t="s">
        <v>19</v>
      </c>
      <c r="I826" t="s">
        <v>9</v>
      </c>
    </row>
    <row r="827" spans="1:9" x14ac:dyDescent="0.25">
      <c r="A827" t="s">
        <v>139</v>
      </c>
      <c r="B827">
        <v>3</v>
      </c>
      <c r="C827" t="s">
        <v>40</v>
      </c>
      <c r="D827">
        <v>2925</v>
      </c>
      <c r="E827" t="s">
        <v>12</v>
      </c>
      <c r="F827" s="1">
        <v>43191</v>
      </c>
      <c r="G827" t="s">
        <v>13</v>
      </c>
      <c r="H827" t="s">
        <v>22</v>
      </c>
      <c r="I827" t="s">
        <v>9</v>
      </c>
    </row>
    <row r="828" spans="1:9" x14ac:dyDescent="0.25">
      <c r="A828" t="s">
        <v>139</v>
      </c>
      <c r="B828">
        <v>3</v>
      </c>
      <c r="C828" t="s">
        <v>40</v>
      </c>
      <c r="D828">
        <v>731.25</v>
      </c>
      <c r="E828" t="s">
        <v>12</v>
      </c>
      <c r="F828" s="1">
        <v>43191</v>
      </c>
      <c r="G828" t="s">
        <v>13</v>
      </c>
      <c r="H828" t="s">
        <v>22</v>
      </c>
      <c r="I828" t="s">
        <v>9</v>
      </c>
    </row>
    <row r="829" spans="1:9" x14ac:dyDescent="0.25">
      <c r="A829" t="s">
        <v>139</v>
      </c>
      <c r="B829">
        <v>3</v>
      </c>
      <c r="C829" t="s">
        <v>40</v>
      </c>
      <c r="D829">
        <v>627</v>
      </c>
      <c r="E829" t="s">
        <v>12</v>
      </c>
      <c r="F829" s="1">
        <v>43191</v>
      </c>
      <c r="G829" t="s">
        <v>13</v>
      </c>
      <c r="H829" t="s">
        <v>22</v>
      </c>
      <c r="I829" t="s">
        <v>9</v>
      </c>
    </row>
    <row r="830" spans="1:9" x14ac:dyDescent="0.25">
      <c r="A830" t="s">
        <v>139</v>
      </c>
      <c r="B830">
        <v>3</v>
      </c>
      <c r="C830" t="s">
        <v>40</v>
      </c>
      <c r="D830">
        <v>156.75</v>
      </c>
      <c r="E830" t="s">
        <v>12</v>
      </c>
      <c r="F830" s="1">
        <v>43191</v>
      </c>
      <c r="G830" t="s">
        <v>13</v>
      </c>
      <c r="H830" t="s">
        <v>22</v>
      </c>
      <c r="I830" t="s">
        <v>9</v>
      </c>
    </row>
    <row r="831" spans="1:9" x14ac:dyDescent="0.25">
      <c r="A831" t="s">
        <v>139</v>
      </c>
      <c r="B831">
        <v>3</v>
      </c>
      <c r="C831" t="s">
        <v>40</v>
      </c>
      <c r="D831">
        <v>1186</v>
      </c>
      <c r="E831" t="s">
        <v>12</v>
      </c>
      <c r="F831" s="1">
        <v>43191</v>
      </c>
      <c r="G831" t="s">
        <v>13</v>
      </c>
      <c r="H831" t="s">
        <v>22</v>
      </c>
      <c r="I831" t="s">
        <v>9</v>
      </c>
    </row>
    <row r="832" spans="1:9" x14ac:dyDescent="0.25">
      <c r="A832" t="s">
        <v>139</v>
      </c>
      <c r="B832">
        <v>3</v>
      </c>
      <c r="C832" t="s">
        <v>40</v>
      </c>
      <c r="D832">
        <v>465.9</v>
      </c>
      <c r="E832" t="s">
        <v>12</v>
      </c>
      <c r="F832" s="1">
        <v>43191</v>
      </c>
      <c r="G832" t="s">
        <v>13</v>
      </c>
      <c r="H832" t="s">
        <v>22</v>
      </c>
      <c r="I832" t="s">
        <v>9</v>
      </c>
    </row>
    <row r="833" spans="1:9" x14ac:dyDescent="0.25">
      <c r="A833" t="s">
        <v>139</v>
      </c>
      <c r="B833">
        <v>3</v>
      </c>
      <c r="C833" t="s">
        <v>40</v>
      </c>
      <c r="D833">
        <v>116.48</v>
      </c>
      <c r="E833" t="s">
        <v>12</v>
      </c>
      <c r="F833" s="1">
        <v>43191</v>
      </c>
      <c r="G833" t="s">
        <v>13</v>
      </c>
      <c r="H833" t="s">
        <v>22</v>
      </c>
      <c r="I833" t="s">
        <v>9</v>
      </c>
    </row>
    <row r="834" spans="1:9" x14ac:dyDescent="0.25">
      <c r="A834" t="s">
        <v>139</v>
      </c>
      <c r="B834">
        <v>3</v>
      </c>
      <c r="C834" t="s">
        <v>40</v>
      </c>
      <c r="D834">
        <v>3456.13</v>
      </c>
      <c r="E834" t="s">
        <v>12</v>
      </c>
      <c r="F834" s="1">
        <v>43191</v>
      </c>
      <c r="G834" t="s">
        <v>13</v>
      </c>
      <c r="H834" t="s">
        <v>22</v>
      </c>
      <c r="I834" t="s">
        <v>9</v>
      </c>
    </row>
    <row r="835" spans="1:9" x14ac:dyDescent="0.25">
      <c r="A835" t="s">
        <v>139</v>
      </c>
      <c r="B835">
        <v>10</v>
      </c>
      <c r="C835" t="s">
        <v>26</v>
      </c>
      <c r="D835">
        <v>0</v>
      </c>
      <c r="E835" t="s">
        <v>12</v>
      </c>
      <c r="F835" s="1">
        <v>43191</v>
      </c>
      <c r="G835" t="s">
        <v>13</v>
      </c>
      <c r="H835" t="s">
        <v>25</v>
      </c>
      <c r="I835" t="s">
        <v>18</v>
      </c>
    </row>
    <row r="836" spans="1:9" x14ac:dyDescent="0.25">
      <c r="A836" t="s">
        <v>139</v>
      </c>
      <c r="B836">
        <v>3</v>
      </c>
      <c r="C836" t="s">
        <v>40</v>
      </c>
      <c r="D836">
        <v>976.81</v>
      </c>
      <c r="E836" t="s">
        <v>12</v>
      </c>
      <c r="F836" s="1">
        <v>43229</v>
      </c>
      <c r="G836" t="s">
        <v>13</v>
      </c>
      <c r="H836" t="s">
        <v>19</v>
      </c>
      <c r="I836" t="s">
        <v>9</v>
      </c>
    </row>
    <row r="837" spans="1:9" x14ac:dyDescent="0.25">
      <c r="A837" t="s">
        <v>139</v>
      </c>
      <c r="B837">
        <v>10</v>
      </c>
      <c r="C837" t="s">
        <v>26</v>
      </c>
      <c r="D837">
        <v>26250</v>
      </c>
      <c r="E837" t="s">
        <v>12</v>
      </c>
      <c r="F837" s="1">
        <v>43295</v>
      </c>
      <c r="G837" t="s">
        <v>13</v>
      </c>
      <c r="H837" t="s">
        <v>25</v>
      </c>
      <c r="I837" t="s">
        <v>18</v>
      </c>
    </row>
    <row r="838" spans="1:9" x14ac:dyDescent="0.25">
      <c r="A838" t="s">
        <v>139</v>
      </c>
      <c r="B838">
        <v>10</v>
      </c>
      <c r="C838" t="s">
        <v>26</v>
      </c>
      <c r="D838">
        <v>22245.75</v>
      </c>
      <c r="E838" t="s">
        <v>12</v>
      </c>
      <c r="F838" s="1">
        <v>43660</v>
      </c>
      <c r="G838" t="s">
        <v>13</v>
      </c>
      <c r="H838" t="s">
        <v>25</v>
      </c>
      <c r="I838" t="s">
        <v>9</v>
      </c>
    </row>
    <row r="839" spans="1:9" x14ac:dyDescent="0.25">
      <c r="A839" t="s">
        <v>139</v>
      </c>
      <c r="B839">
        <v>10</v>
      </c>
      <c r="C839" t="s">
        <v>26</v>
      </c>
      <c r="D839">
        <v>3346.95</v>
      </c>
      <c r="E839" t="s">
        <v>12</v>
      </c>
      <c r="F839" s="1">
        <v>43556</v>
      </c>
      <c r="G839" t="s">
        <v>13</v>
      </c>
      <c r="H839" t="s">
        <v>25</v>
      </c>
      <c r="I839" t="s">
        <v>9</v>
      </c>
    </row>
    <row r="840" spans="1:9" x14ac:dyDescent="0.25">
      <c r="A840" t="s">
        <v>139</v>
      </c>
      <c r="B840">
        <v>3</v>
      </c>
      <c r="C840" t="s">
        <v>40</v>
      </c>
      <c r="D840">
        <v>0</v>
      </c>
      <c r="E840" t="s">
        <v>12</v>
      </c>
      <c r="F840" s="1">
        <v>43304</v>
      </c>
      <c r="G840" t="s">
        <v>13</v>
      </c>
      <c r="H840" t="s">
        <v>23</v>
      </c>
      <c r="I840" t="s">
        <v>18</v>
      </c>
    </row>
    <row r="841" spans="1:9" x14ac:dyDescent="0.25">
      <c r="A841" t="s">
        <v>139</v>
      </c>
      <c r="B841">
        <v>3</v>
      </c>
      <c r="C841" t="s">
        <v>40</v>
      </c>
      <c r="D841">
        <v>0</v>
      </c>
      <c r="E841" t="s">
        <v>12</v>
      </c>
      <c r="F841" s="1">
        <v>43669</v>
      </c>
      <c r="G841" t="s">
        <v>13</v>
      </c>
      <c r="H841" t="s">
        <v>23</v>
      </c>
      <c r="I841" t="s">
        <v>9</v>
      </c>
    </row>
    <row r="842" spans="1:9" x14ac:dyDescent="0.25">
      <c r="A842" t="s">
        <v>139</v>
      </c>
      <c r="B842">
        <v>3</v>
      </c>
      <c r="C842" t="s">
        <v>40</v>
      </c>
      <c r="D842">
        <v>19910.88</v>
      </c>
      <c r="E842" t="s">
        <v>12</v>
      </c>
      <c r="F842" s="1">
        <v>43466</v>
      </c>
      <c r="G842" t="s">
        <v>13</v>
      </c>
      <c r="H842" t="s">
        <v>23</v>
      </c>
      <c r="I842" t="s">
        <v>9</v>
      </c>
    </row>
    <row r="843" spans="1:9" x14ac:dyDescent="0.25">
      <c r="A843" t="s">
        <v>139</v>
      </c>
      <c r="B843">
        <v>3</v>
      </c>
      <c r="C843" t="s">
        <v>40</v>
      </c>
      <c r="D843">
        <v>2139.63</v>
      </c>
      <c r="E843" t="s">
        <v>12</v>
      </c>
      <c r="F843" s="1">
        <v>43495</v>
      </c>
      <c r="G843" t="s">
        <v>29</v>
      </c>
      <c r="H843" t="s">
        <v>23</v>
      </c>
      <c r="I843" t="s">
        <v>9</v>
      </c>
    </row>
    <row r="844" spans="1:9" x14ac:dyDescent="0.25">
      <c r="A844" t="s">
        <v>139</v>
      </c>
      <c r="B844">
        <v>3</v>
      </c>
      <c r="C844" t="s">
        <v>40</v>
      </c>
      <c r="D844">
        <v>20814.38</v>
      </c>
      <c r="E844" t="s">
        <v>12</v>
      </c>
      <c r="F844" s="1">
        <v>43101</v>
      </c>
      <c r="G844" t="s">
        <v>13</v>
      </c>
      <c r="H844" t="s">
        <v>23</v>
      </c>
      <c r="I844" t="s">
        <v>18</v>
      </c>
    </row>
    <row r="845" spans="1:9" x14ac:dyDescent="0.25">
      <c r="A845" t="s">
        <v>139</v>
      </c>
      <c r="B845">
        <v>3</v>
      </c>
      <c r="C845" t="s">
        <v>40</v>
      </c>
      <c r="D845">
        <v>126225</v>
      </c>
      <c r="E845" t="s">
        <v>12</v>
      </c>
      <c r="F845" s="1">
        <v>43160</v>
      </c>
      <c r="G845" t="s">
        <v>13</v>
      </c>
      <c r="H845" t="s">
        <v>10</v>
      </c>
      <c r="I845" t="s">
        <v>9</v>
      </c>
    </row>
    <row r="846" spans="1:9" x14ac:dyDescent="0.25">
      <c r="A846" t="s">
        <v>139</v>
      </c>
      <c r="B846">
        <v>3</v>
      </c>
      <c r="C846" t="s">
        <v>40</v>
      </c>
      <c r="D846">
        <v>63112.5</v>
      </c>
      <c r="E846" t="s">
        <v>12</v>
      </c>
      <c r="F846" s="1">
        <v>43160</v>
      </c>
      <c r="G846" t="s">
        <v>13</v>
      </c>
      <c r="H846" t="s">
        <v>10</v>
      </c>
      <c r="I846" t="s">
        <v>18</v>
      </c>
    </row>
    <row r="847" spans="1:9" x14ac:dyDescent="0.25">
      <c r="A847" t="s">
        <v>139</v>
      </c>
      <c r="B847">
        <v>3</v>
      </c>
      <c r="C847" t="s">
        <v>40</v>
      </c>
      <c r="D847">
        <v>148500</v>
      </c>
      <c r="E847" t="s">
        <v>12</v>
      </c>
      <c r="F847" s="1">
        <v>43525</v>
      </c>
      <c r="G847" t="s">
        <v>13</v>
      </c>
      <c r="H847" t="s">
        <v>10</v>
      </c>
      <c r="I847" t="s">
        <v>9</v>
      </c>
    </row>
    <row r="848" spans="1:9" x14ac:dyDescent="0.25">
      <c r="A848" t="s">
        <v>139</v>
      </c>
      <c r="B848">
        <v>1</v>
      </c>
      <c r="C848" t="s">
        <v>11</v>
      </c>
      <c r="D848">
        <v>39762.71</v>
      </c>
      <c r="E848" t="s">
        <v>12</v>
      </c>
      <c r="F848" s="1">
        <v>43281</v>
      </c>
      <c r="G848" t="s">
        <v>13</v>
      </c>
      <c r="H848" t="s">
        <v>19</v>
      </c>
      <c r="I848" t="s">
        <v>9</v>
      </c>
    </row>
    <row r="849" spans="1:9" x14ac:dyDescent="0.25">
      <c r="A849" t="s">
        <v>139</v>
      </c>
      <c r="B849">
        <v>2</v>
      </c>
      <c r="C849" t="s">
        <v>15</v>
      </c>
      <c r="D849">
        <v>28050</v>
      </c>
      <c r="E849" t="s">
        <v>41</v>
      </c>
      <c r="F849" s="1">
        <v>43448</v>
      </c>
      <c r="G849" t="s">
        <v>13</v>
      </c>
      <c r="H849" t="s">
        <v>10</v>
      </c>
      <c r="I849" t="s">
        <v>9</v>
      </c>
    </row>
    <row r="850" spans="1:9" x14ac:dyDescent="0.25">
      <c r="A850" t="s">
        <v>139</v>
      </c>
      <c r="B850">
        <v>2</v>
      </c>
      <c r="C850" t="s">
        <v>15</v>
      </c>
      <c r="D850">
        <v>56100</v>
      </c>
      <c r="E850" t="s">
        <v>41</v>
      </c>
      <c r="F850" s="1">
        <v>43532</v>
      </c>
      <c r="G850" t="s">
        <v>29</v>
      </c>
      <c r="H850" t="s">
        <v>10</v>
      </c>
      <c r="I850" t="s">
        <v>9</v>
      </c>
    </row>
    <row r="851" spans="1:9" x14ac:dyDescent="0.25">
      <c r="A851" t="s">
        <v>139</v>
      </c>
      <c r="B851">
        <v>2</v>
      </c>
      <c r="C851" t="s">
        <v>15</v>
      </c>
      <c r="D851">
        <v>14025</v>
      </c>
      <c r="E851" t="s">
        <v>41</v>
      </c>
      <c r="F851" s="1">
        <v>43760</v>
      </c>
      <c r="G851" t="s">
        <v>29</v>
      </c>
      <c r="H851" t="s">
        <v>10</v>
      </c>
      <c r="I851" t="s">
        <v>9</v>
      </c>
    </row>
    <row r="852" spans="1:9" x14ac:dyDescent="0.25">
      <c r="A852" t="s">
        <v>139</v>
      </c>
      <c r="B852">
        <v>11</v>
      </c>
      <c r="C852" t="s">
        <v>86</v>
      </c>
      <c r="D852">
        <v>59851.63</v>
      </c>
      <c r="E852" t="s">
        <v>12</v>
      </c>
      <c r="F852" s="1">
        <v>43199</v>
      </c>
      <c r="G852" t="s">
        <v>13</v>
      </c>
      <c r="H852" t="s">
        <v>23</v>
      </c>
      <c r="I852" t="s">
        <v>18</v>
      </c>
    </row>
    <row r="853" spans="1:9" x14ac:dyDescent="0.25">
      <c r="A853" t="s">
        <v>139</v>
      </c>
      <c r="B853">
        <v>1</v>
      </c>
      <c r="C853" t="s">
        <v>11</v>
      </c>
      <c r="D853">
        <v>74250</v>
      </c>
      <c r="E853" t="s">
        <v>12</v>
      </c>
      <c r="F853" s="1">
        <v>43564</v>
      </c>
      <c r="G853" t="s">
        <v>13</v>
      </c>
      <c r="H853" t="s">
        <v>23</v>
      </c>
      <c r="I853" t="s">
        <v>9</v>
      </c>
    </row>
    <row r="854" spans="1:9" x14ac:dyDescent="0.25">
      <c r="A854" t="s">
        <v>139</v>
      </c>
      <c r="B854">
        <v>11</v>
      </c>
      <c r="C854" t="s">
        <v>86</v>
      </c>
      <c r="D854">
        <v>68125</v>
      </c>
      <c r="E854" t="s">
        <v>12</v>
      </c>
      <c r="F854" s="1">
        <v>43564</v>
      </c>
      <c r="G854" t="s">
        <v>13</v>
      </c>
      <c r="H854" t="s">
        <v>23</v>
      </c>
      <c r="I854" t="s">
        <v>9</v>
      </c>
    </row>
    <row r="855" spans="1:9" x14ac:dyDescent="0.25">
      <c r="A855" t="s">
        <v>14</v>
      </c>
      <c r="B855">
        <v>6</v>
      </c>
      <c r="C855" t="s">
        <v>66</v>
      </c>
      <c r="D855">
        <v>117812.5</v>
      </c>
      <c r="E855" t="s">
        <v>16</v>
      </c>
      <c r="F855" s="1">
        <v>43191</v>
      </c>
      <c r="G855" t="s">
        <v>13</v>
      </c>
      <c r="H855" t="s">
        <v>23</v>
      </c>
      <c r="I855" t="s">
        <v>18</v>
      </c>
    </row>
    <row r="856" spans="1:9" x14ac:dyDescent="0.25">
      <c r="A856" t="s">
        <v>17</v>
      </c>
      <c r="B856">
        <v>6</v>
      </c>
      <c r="C856" t="s">
        <v>66</v>
      </c>
      <c r="D856">
        <v>115625</v>
      </c>
      <c r="E856" t="s">
        <v>12</v>
      </c>
      <c r="F856" s="1">
        <v>43556</v>
      </c>
      <c r="G856" t="s">
        <v>13</v>
      </c>
      <c r="H856" t="s">
        <v>23</v>
      </c>
      <c r="I856" t="s">
        <v>9</v>
      </c>
    </row>
    <row r="857" spans="1:9" x14ac:dyDescent="0.25">
      <c r="A857" t="s">
        <v>20</v>
      </c>
      <c r="B857">
        <v>1</v>
      </c>
      <c r="C857" t="s">
        <v>11</v>
      </c>
      <c r="D857">
        <v>10427</v>
      </c>
      <c r="E857" t="s">
        <v>12</v>
      </c>
      <c r="F857" s="1">
        <v>43588</v>
      </c>
      <c r="G857" t="s">
        <v>13</v>
      </c>
      <c r="H857" t="s">
        <v>19</v>
      </c>
      <c r="I857" t="s">
        <v>9</v>
      </c>
    </row>
    <row r="858" spans="1:9" x14ac:dyDescent="0.25">
      <c r="A858" t="s">
        <v>21</v>
      </c>
      <c r="B858">
        <v>13</v>
      </c>
      <c r="C858" t="s">
        <v>132</v>
      </c>
      <c r="D858">
        <v>2930.9</v>
      </c>
      <c r="E858" t="s">
        <v>12</v>
      </c>
      <c r="F858" s="1">
        <v>43254</v>
      </c>
      <c r="G858" t="s">
        <v>13</v>
      </c>
      <c r="H858" t="s">
        <v>23</v>
      </c>
      <c r="I858" t="s">
        <v>18</v>
      </c>
    </row>
    <row r="859" spans="1:9" x14ac:dyDescent="0.25">
      <c r="A859" t="s">
        <v>24</v>
      </c>
      <c r="B859">
        <v>13</v>
      </c>
      <c r="C859" t="s">
        <v>132</v>
      </c>
      <c r="D859">
        <v>6213.24</v>
      </c>
      <c r="E859" t="s">
        <v>12</v>
      </c>
      <c r="F859" s="1">
        <v>43649</v>
      </c>
      <c r="G859" t="s">
        <v>13</v>
      </c>
      <c r="H859" t="s">
        <v>23</v>
      </c>
      <c r="I859" t="s">
        <v>9</v>
      </c>
    </row>
    <row r="860" spans="1:9" x14ac:dyDescent="0.25">
      <c r="A860" t="s">
        <v>27</v>
      </c>
      <c r="B860">
        <v>3</v>
      </c>
      <c r="C860" t="s">
        <v>40</v>
      </c>
      <c r="D860">
        <v>1772.75</v>
      </c>
      <c r="E860" t="s">
        <v>12</v>
      </c>
      <c r="F860" s="1">
        <v>43730</v>
      </c>
      <c r="G860" t="s">
        <v>13</v>
      </c>
      <c r="H860" t="s">
        <v>22</v>
      </c>
      <c r="I860" t="s">
        <v>18</v>
      </c>
    </row>
    <row r="861" spans="1:9" x14ac:dyDescent="0.25">
      <c r="A861" t="s">
        <v>28</v>
      </c>
      <c r="B861">
        <v>3</v>
      </c>
      <c r="C861" t="s">
        <v>40</v>
      </c>
      <c r="D861">
        <v>2970</v>
      </c>
      <c r="E861" t="s">
        <v>12</v>
      </c>
      <c r="F861" s="1">
        <v>43730</v>
      </c>
      <c r="G861" t="s">
        <v>13</v>
      </c>
      <c r="H861" t="s">
        <v>22</v>
      </c>
      <c r="I861" t="s">
        <v>9</v>
      </c>
    </row>
    <row r="862" spans="1:9" x14ac:dyDescent="0.25">
      <c r="A862" t="s">
        <v>30</v>
      </c>
      <c r="B862">
        <v>3</v>
      </c>
      <c r="C862" t="s">
        <v>40</v>
      </c>
      <c r="D862">
        <v>5610</v>
      </c>
      <c r="E862" t="s">
        <v>12</v>
      </c>
      <c r="F862" s="1">
        <v>43729</v>
      </c>
      <c r="G862" t="s">
        <v>13</v>
      </c>
      <c r="H862" t="s">
        <v>10</v>
      </c>
      <c r="I862" t="s">
        <v>18</v>
      </c>
    </row>
    <row r="863" spans="1:9" x14ac:dyDescent="0.25">
      <c r="A863" t="s">
        <v>31</v>
      </c>
      <c r="B863">
        <v>3</v>
      </c>
      <c r="C863" t="s">
        <v>40</v>
      </c>
      <c r="D863">
        <v>1980</v>
      </c>
      <c r="E863" t="s">
        <v>12</v>
      </c>
      <c r="F863" s="1">
        <v>43630</v>
      </c>
      <c r="G863" t="s">
        <v>29</v>
      </c>
      <c r="H863" t="s">
        <v>10</v>
      </c>
      <c r="I863" t="s">
        <v>18</v>
      </c>
    </row>
    <row r="864" spans="1:9" x14ac:dyDescent="0.25">
      <c r="A864" t="s">
        <v>32</v>
      </c>
      <c r="B864">
        <v>3</v>
      </c>
      <c r="C864" t="s">
        <v>40</v>
      </c>
      <c r="D864">
        <v>3861.25</v>
      </c>
      <c r="E864" t="s">
        <v>12</v>
      </c>
      <c r="F864" s="1">
        <v>43364</v>
      </c>
      <c r="G864" t="s">
        <v>13</v>
      </c>
      <c r="H864" t="s">
        <v>22</v>
      </c>
      <c r="I864" t="s">
        <v>18</v>
      </c>
    </row>
    <row r="865" spans="1:9" x14ac:dyDescent="0.25">
      <c r="A865" t="s">
        <v>33</v>
      </c>
      <c r="B865">
        <v>3</v>
      </c>
      <c r="C865" t="s">
        <v>40</v>
      </c>
      <c r="D865">
        <v>13036.5</v>
      </c>
      <c r="E865" t="s">
        <v>12</v>
      </c>
      <c r="F865" s="1">
        <v>43364</v>
      </c>
      <c r="G865" t="s">
        <v>13</v>
      </c>
      <c r="H865" t="s">
        <v>22</v>
      </c>
      <c r="I865" t="s">
        <v>18</v>
      </c>
    </row>
    <row r="866" spans="1:9" x14ac:dyDescent="0.25">
      <c r="A866" t="s">
        <v>34</v>
      </c>
      <c r="B866">
        <v>3</v>
      </c>
      <c r="C866" t="s">
        <v>40</v>
      </c>
      <c r="D866">
        <v>8194.25</v>
      </c>
      <c r="E866" t="s">
        <v>12</v>
      </c>
      <c r="F866" s="1">
        <v>43364</v>
      </c>
      <c r="G866" t="s">
        <v>13</v>
      </c>
      <c r="H866" t="s">
        <v>22</v>
      </c>
      <c r="I866" t="s">
        <v>18</v>
      </c>
    </row>
    <row r="867" spans="1:9" x14ac:dyDescent="0.25">
      <c r="A867" t="s">
        <v>35</v>
      </c>
      <c r="B867">
        <v>3</v>
      </c>
      <c r="C867" t="s">
        <v>40</v>
      </c>
      <c r="D867">
        <v>8580</v>
      </c>
      <c r="E867" t="s">
        <v>12</v>
      </c>
      <c r="F867" s="1">
        <v>43729</v>
      </c>
      <c r="G867" t="s">
        <v>13</v>
      </c>
      <c r="H867" t="s">
        <v>10</v>
      </c>
      <c r="I867" t="s">
        <v>9</v>
      </c>
    </row>
    <row r="868" spans="1:9" x14ac:dyDescent="0.25">
      <c r="A868" t="s">
        <v>36</v>
      </c>
      <c r="B868">
        <v>3</v>
      </c>
      <c r="C868" t="s">
        <v>40</v>
      </c>
      <c r="D868">
        <v>4579</v>
      </c>
      <c r="E868" t="s">
        <v>12</v>
      </c>
      <c r="F868" s="1">
        <v>43729</v>
      </c>
      <c r="G868" t="s">
        <v>13</v>
      </c>
      <c r="H868" t="s">
        <v>22</v>
      </c>
      <c r="I868" t="s">
        <v>9</v>
      </c>
    </row>
    <row r="869" spans="1:9" x14ac:dyDescent="0.25">
      <c r="A869" t="s">
        <v>38</v>
      </c>
      <c r="B869">
        <v>3</v>
      </c>
      <c r="C869" t="s">
        <v>40</v>
      </c>
      <c r="D869">
        <v>3330</v>
      </c>
      <c r="E869" t="s">
        <v>12</v>
      </c>
      <c r="F869" s="1">
        <v>43729</v>
      </c>
      <c r="G869" t="s">
        <v>13</v>
      </c>
      <c r="H869" t="s">
        <v>22</v>
      </c>
      <c r="I869" t="s">
        <v>9</v>
      </c>
    </row>
    <row r="870" spans="1:9" x14ac:dyDescent="0.25">
      <c r="A870" t="s">
        <v>39</v>
      </c>
      <c r="B870">
        <v>3</v>
      </c>
      <c r="C870" t="s">
        <v>40</v>
      </c>
      <c r="D870">
        <v>8625.3799999999992</v>
      </c>
      <c r="E870" t="s">
        <v>12</v>
      </c>
      <c r="F870" s="1">
        <v>43729</v>
      </c>
      <c r="G870" t="s">
        <v>13</v>
      </c>
      <c r="H870" t="s">
        <v>22</v>
      </c>
      <c r="I870" t="s">
        <v>9</v>
      </c>
    </row>
    <row r="871" spans="1:9" x14ac:dyDescent="0.25">
      <c r="A871" t="s">
        <v>42</v>
      </c>
      <c r="B871">
        <v>1</v>
      </c>
      <c r="C871" t="s">
        <v>11</v>
      </c>
      <c r="D871">
        <v>150.65</v>
      </c>
      <c r="E871" t="s">
        <v>41</v>
      </c>
      <c r="F871" s="1">
        <v>43574</v>
      </c>
      <c r="G871" t="s">
        <v>13</v>
      </c>
      <c r="H871" t="s">
        <v>10</v>
      </c>
      <c r="I871" t="s">
        <v>9</v>
      </c>
    </row>
    <row r="872" spans="1:9" x14ac:dyDescent="0.25">
      <c r="A872" t="s">
        <v>381</v>
      </c>
      <c r="B872">
        <v>6</v>
      </c>
      <c r="C872" t="s">
        <v>66</v>
      </c>
      <c r="D872">
        <v>115173.38</v>
      </c>
      <c r="E872" t="s">
        <v>16</v>
      </c>
      <c r="F872" s="1">
        <v>43433</v>
      </c>
      <c r="G872" t="s">
        <v>13</v>
      </c>
      <c r="H872" t="s">
        <v>23</v>
      </c>
      <c r="I872" t="s">
        <v>9</v>
      </c>
    </row>
    <row r="873" spans="1:9" x14ac:dyDescent="0.25">
      <c r="A873" t="s">
        <v>44</v>
      </c>
      <c r="B873">
        <v>11</v>
      </c>
      <c r="C873" t="s">
        <v>86</v>
      </c>
      <c r="D873">
        <v>825</v>
      </c>
      <c r="E873" t="s">
        <v>41</v>
      </c>
      <c r="F873" s="1">
        <v>43471</v>
      </c>
      <c r="G873" t="s">
        <v>13</v>
      </c>
      <c r="H873" t="s">
        <v>10</v>
      </c>
      <c r="I873" t="s">
        <v>9</v>
      </c>
    </row>
    <row r="874" spans="1:9" x14ac:dyDescent="0.25">
      <c r="A874" t="s">
        <v>45</v>
      </c>
      <c r="B874">
        <v>11</v>
      </c>
      <c r="C874" t="s">
        <v>86</v>
      </c>
      <c r="D874">
        <v>20625</v>
      </c>
      <c r="E874" t="s">
        <v>12</v>
      </c>
      <c r="F874" s="1">
        <v>43264</v>
      </c>
      <c r="G874" t="s">
        <v>13</v>
      </c>
      <c r="H874" t="s">
        <v>10</v>
      </c>
      <c r="I874" t="s">
        <v>9</v>
      </c>
    </row>
    <row r="875" spans="1:9" x14ac:dyDescent="0.25">
      <c r="A875" t="s">
        <v>46</v>
      </c>
      <c r="B875">
        <v>11</v>
      </c>
      <c r="C875" t="s">
        <v>86</v>
      </c>
      <c r="D875">
        <v>2598.75</v>
      </c>
      <c r="E875" t="s">
        <v>41</v>
      </c>
      <c r="F875" s="1">
        <v>43563</v>
      </c>
      <c r="G875" t="s">
        <v>13</v>
      </c>
      <c r="H875" t="s">
        <v>10</v>
      </c>
      <c r="I875" t="s">
        <v>9</v>
      </c>
    </row>
    <row r="876" spans="1:9" x14ac:dyDescent="0.25">
      <c r="A876" t="s">
        <v>47</v>
      </c>
      <c r="B876">
        <v>11</v>
      </c>
      <c r="C876" t="s">
        <v>86</v>
      </c>
      <c r="D876">
        <v>693</v>
      </c>
      <c r="E876" t="s">
        <v>41</v>
      </c>
      <c r="F876" s="1">
        <v>43563</v>
      </c>
      <c r="G876" t="s">
        <v>13</v>
      </c>
      <c r="H876" t="s">
        <v>10</v>
      </c>
      <c r="I876" t="s">
        <v>9</v>
      </c>
    </row>
    <row r="877" spans="1:9" x14ac:dyDescent="0.25">
      <c r="A877" t="s">
        <v>48</v>
      </c>
      <c r="B877">
        <v>11</v>
      </c>
      <c r="C877" t="s">
        <v>86</v>
      </c>
      <c r="D877">
        <v>357.06</v>
      </c>
      <c r="E877" t="s">
        <v>41</v>
      </c>
      <c r="F877" s="1">
        <v>43577</v>
      </c>
      <c r="G877" t="s">
        <v>13</v>
      </c>
      <c r="H877" t="s">
        <v>10</v>
      </c>
      <c r="I877" t="s">
        <v>9</v>
      </c>
    </row>
    <row r="878" spans="1:9" x14ac:dyDescent="0.25">
      <c r="A878" t="s">
        <v>49</v>
      </c>
      <c r="B878">
        <v>11</v>
      </c>
      <c r="C878" t="s">
        <v>86</v>
      </c>
      <c r="D878">
        <v>41625</v>
      </c>
      <c r="E878" t="s">
        <v>12</v>
      </c>
      <c r="F878" s="1">
        <v>43652</v>
      </c>
      <c r="G878" t="s">
        <v>13</v>
      </c>
      <c r="H878" t="s">
        <v>22</v>
      </c>
      <c r="I878" t="s">
        <v>9</v>
      </c>
    </row>
    <row r="879" spans="1:9" x14ac:dyDescent="0.25">
      <c r="A879" t="s">
        <v>50</v>
      </c>
      <c r="B879">
        <v>11</v>
      </c>
      <c r="C879" t="s">
        <v>86</v>
      </c>
      <c r="D879">
        <v>41625</v>
      </c>
      <c r="E879" t="s">
        <v>12</v>
      </c>
      <c r="F879" s="1">
        <v>43773</v>
      </c>
      <c r="G879" t="s">
        <v>13</v>
      </c>
      <c r="H879" t="s">
        <v>22</v>
      </c>
      <c r="I879" t="s">
        <v>9</v>
      </c>
    </row>
    <row r="880" spans="1:9" x14ac:dyDescent="0.25">
      <c r="A880" t="s">
        <v>51</v>
      </c>
      <c r="B880">
        <v>11</v>
      </c>
      <c r="C880" t="s">
        <v>86</v>
      </c>
      <c r="D880">
        <v>124875</v>
      </c>
      <c r="E880" t="s">
        <v>12</v>
      </c>
      <c r="F880" s="1">
        <v>43531</v>
      </c>
      <c r="G880" t="s">
        <v>13</v>
      </c>
      <c r="H880" t="s">
        <v>22</v>
      </c>
      <c r="I880" t="s">
        <v>9</v>
      </c>
    </row>
    <row r="881" spans="1:9" x14ac:dyDescent="0.25">
      <c r="A881" t="s">
        <v>53</v>
      </c>
      <c r="B881">
        <v>1</v>
      </c>
      <c r="C881" t="s">
        <v>11</v>
      </c>
      <c r="D881">
        <v>42900</v>
      </c>
      <c r="E881" t="s">
        <v>12</v>
      </c>
      <c r="F881" s="1">
        <v>43340</v>
      </c>
      <c r="G881" t="s">
        <v>13</v>
      </c>
      <c r="H881" t="s">
        <v>23</v>
      </c>
      <c r="I881" t="s">
        <v>9</v>
      </c>
    </row>
    <row r="882" spans="1:9" x14ac:dyDescent="0.25">
      <c r="A882" t="s">
        <v>54</v>
      </c>
      <c r="B882">
        <v>1</v>
      </c>
      <c r="C882" t="s">
        <v>11</v>
      </c>
      <c r="D882">
        <v>52800</v>
      </c>
      <c r="E882" t="s">
        <v>12</v>
      </c>
      <c r="F882" s="1">
        <v>43705</v>
      </c>
      <c r="G882" t="s">
        <v>13</v>
      </c>
      <c r="H882" t="s">
        <v>23</v>
      </c>
      <c r="I882" t="s">
        <v>9</v>
      </c>
    </row>
    <row r="883" spans="1:9" x14ac:dyDescent="0.25">
      <c r="A883" t="s">
        <v>55</v>
      </c>
      <c r="B883">
        <v>1</v>
      </c>
      <c r="C883" t="s">
        <v>11</v>
      </c>
      <c r="D883">
        <v>44130.41</v>
      </c>
      <c r="E883" t="s">
        <v>12</v>
      </c>
      <c r="F883" s="1">
        <v>43705</v>
      </c>
      <c r="G883" t="s">
        <v>13</v>
      </c>
      <c r="H883" t="s">
        <v>23</v>
      </c>
      <c r="I883" t="s">
        <v>9</v>
      </c>
    </row>
    <row r="884" spans="1:9" x14ac:dyDescent="0.25">
      <c r="A884" t="s">
        <v>56</v>
      </c>
      <c r="B884">
        <v>10</v>
      </c>
      <c r="C884" t="s">
        <v>26</v>
      </c>
      <c r="D884">
        <v>156000</v>
      </c>
      <c r="E884" t="s">
        <v>12</v>
      </c>
      <c r="F884" s="1">
        <v>43469</v>
      </c>
      <c r="G884" t="s">
        <v>13</v>
      </c>
      <c r="H884" t="s">
        <v>25</v>
      </c>
      <c r="I884" t="s">
        <v>9</v>
      </c>
    </row>
    <row r="885" spans="1:9" x14ac:dyDescent="0.25">
      <c r="A885" t="s">
        <v>57</v>
      </c>
      <c r="B885">
        <v>10</v>
      </c>
      <c r="C885" t="s">
        <v>26</v>
      </c>
      <c r="D885">
        <v>5253.23</v>
      </c>
      <c r="E885" t="s">
        <v>12</v>
      </c>
      <c r="F885" s="1">
        <v>43514</v>
      </c>
      <c r="G885" t="s">
        <v>29</v>
      </c>
      <c r="H885" t="s">
        <v>25</v>
      </c>
      <c r="I885" t="s">
        <v>9</v>
      </c>
    </row>
    <row r="886" spans="1:9" x14ac:dyDescent="0.25">
      <c r="A886" t="s">
        <v>58</v>
      </c>
      <c r="B886">
        <v>10</v>
      </c>
      <c r="C886" t="s">
        <v>26</v>
      </c>
      <c r="D886">
        <v>6769.65</v>
      </c>
      <c r="E886" t="s">
        <v>12</v>
      </c>
      <c r="F886" s="1">
        <v>43631</v>
      </c>
      <c r="G886" t="s">
        <v>29</v>
      </c>
      <c r="H886" t="s">
        <v>25</v>
      </c>
      <c r="I886" t="s">
        <v>9</v>
      </c>
    </row>
    <row r="887" spans="1:9" x14ac:dyDescent="0.25">
      <c r="A887" t="s">
        <v>59</v>
      </c>
      <c r="B887">
        <v>10</v>
      </c>
      <c r="C887" t="s">
        <v>26</v>
      </c>
      <c r="D887">
        <v>8961.98</v>
      </c>
      <c r="E887" t="s">
        <v>12</v>
      </c>
      <c r="F887" s="1">
        <v>43641</v>
      </c>
      <c r="G887" t="s">
        <v>29</v>
      </c>
      <c r="H887" t="s">
        <v>25</v>
      </c>
      <c r="I887" t="s">
        <v>9</v>
      </c>
    </row>
    <row r="888" spans="1:9" x14ac:dyDescent="0.25">
      <c r="A888" t="s">
        <v>60</v>
      </c>
      <c r="B888">
        <v>10</v>
      </c>
      <c r="C888" t="s">
        <v>26</v>
      </c>
      <c r="D888">
        <v>64155.3</v>
      </c>
      <c r="E888" t="s">
        <v>12</v>
      </c>
      <c r="F888" s="1">
        <v>43102</v>
      </c>
      <c r="G888" t="s">
        <v>13</v>
      </c>
      <c r="H888" t="s">
        <v>25</v>
      </c>
      <c r="I888" t="s">
        <v>18</v>
      </c>
    </row>
    <row r="889" spans="1:9" x14ac:dyDescent="0.25">
      <c r="A889" t="s">
        <v>61</v>
      </c>
      <c r="B889">
        <v>10</v>
      </c>
      <c r="C889" t="s">
        <v>26</v>
      </c>
      <c r="D889">
        <v>5404.95</v>
      </c>
      <c r="E889" t="s">
        <v>12</v>
      </c>
      <c r="F889" s="1">
        <v>43102</v>
      </c>
      <c r="G889" t="s">
        <v>13</v>
      </c>
      <c r="H889" t="s">
        <v>25</v>
      </c>
      <c r="I889" t="s">
        <v>18</v>
      </c>
    </row>
    <row r="890" spans="1:9" x14ac:dyDescent="0.25">
      <c r="A890" t="s">
        <v>62</v>
      </c>
      <c r="B890">
        <v>10</v>
      </c>
      <c r="C890" t="s">
        <v>26</v>
      </c>
      <c r="D890">
        <v>5550</v>
      </c>
      <c r="E890" t="s">
        <v>12</v>
      </c>
      <c r="F890" s="1">
        <v>43469</v>
      </c>
      <c r="G890" t="s">
        <v>13</v>
      </c>
      <c r="H890" t="s">
        <v>25</v>
      </c>
      <c r="I890" t="s">
        <v>9</v>
      </c>
    </row>
    <row r="891" spans="1:9" x14ac:dyDescent="0.25">
      <c r="A891" t="s">
        <v>63</v>
      </c>
      <c r="B891">
        <v>13</v>
      </c>
      <c r="C891" t="s">
        <v>132</v>
      </c>
      <c r="D891">
        <v>18750</v>
      </c>
      <c r="E891" t="s">
        <v>12</v>
      </c>
      <c r="F891" s="1">
        <v>43716</v>
      </c>
      <c r="G891" t="s">
        <v>13</v>
      </c>
      <c r="H891" t="s">
        <v>23</v>
      </c>
      <c r="I891" t="s">
        <v>9</v>
      </c>
    </row>
    <row r="892" spans="1:9" x14ac:dyDescent="0.25">
      <c r="A892" t="s">
        <v>64</v>
      </c>
      <c r="B892">
        <v>13</v>
      </c>
      <c r="C892" t="s">
        <v>132</v>
      </c>
      <c r="D892">
        <v>74250</v>
      </c>
      <c r="E892" t="s">
        <v>41</v>
      </c>
      <c r="F892" s="1">
        <v>43556</v>
      </c>
      <c r="G892" t="s">
        <v>13</v>
      </c>
      <c r="H892" t="s">
        <v>23</v>
      </c>
      <c r="I892" t="s">
        <v>9</v>
      </c>
    </row>
    <row r="893" spans="1:9" x14ac:dyDescent="0.25">
      <c r="A893" t="s">
        <v>65</v>
      </c>
      <c r="B893">
        <v>12</v>
      </c>
      <c r="C893" t="s">
        <v>52</v>
      </c>
      <c r="D893">
        <v>48652.25</v>
      </c>
      <c r="E893" t="s">
        <v>12</v>
      </c>
      <c r="F893" s="1">
        <v>43191</v>
      </c>
      <c r="G893" t="s">
        <v>13</v>
      </c>
      <c r="H893" t="s">
        <v>23</v>
      </c>
      <c r="I893" t="s">
        <v>9</v>
      </c>
    </row>
    <row r="894" spans="1:9" x14ac:dyDescent="0.25">
      <c r="A894" t="s">
        <v>67</v>
      </c>
      <c r="B894">
        <v>3</v>
      </c>
      <c r="C894" t="s">
        <v>40</v>
      </c>
      <c r="D894">
        <v>1501.88</v>
      </c>
      <c r="E894" t="s">
        <v>41</v>
      </c>
      <c r="F894" s="1">
        <v>43703</v>
      </c>
      <c r="G894" t="s">
        <v>13</v>
      </c>
      <c r="H894" t="s">
        <v>22</v>
      </c>
      <c r="I894" t="s">
        <v>9</v>
      </c>
    </row>
    <row r="895" spans="1:9" x14ac:dyDescent="0.25">
      <c r="A895" t="s">
        <v>68</v>
      </c>
      <c r="B895">
        <v>3</v>
      </c>
      <c r="C895" t="s">
        <v>40</v>
      </c>
      <c r="D895">
        <v>21157.34</v>
      </c>
      <c r="E895" t="s">
        <v>41</v>
      </c>
      <c r="F895" s="1">
        <v>43466</v>
      </c>
      <c r="G895" t="s">
        <v>13</v>
      </c>
      <c r="H895" t="s">
        <v>10</v>
      </c>
      <c r="I895" t="s">
        <v>9</v>
      </c>
    </row>
    <row r="896" spans="1:9" x14ac:dyDescent="0.25">
      <c r="A896" t="s">
        <v>69</v>
      </c>
      <c r="B896">
        <v>3</v>
      </c>
      <c r="C896" t="s">
        <v>40</v>
      </c>
      <c r="D896">
        <v>12019.2</v>
      </c>
      <c r="E896" t="s">
        <v>41</v>
      </c>
      <c r="F896" s="1">
        <v>43466</v>
      </c>
      <c r="G896" t="s">
        <v>13</v>
      </c>
      <c r="H896" t="s">
        <v>23</v>
      </c>
      <c r="I896" t="s">
        <v>9</v>
      </c>
    </row>
    <row r="897" spans="1:9" x14ac:dyDescent="0.25">
      <c r="A897" t="s">
        <v>70</v>
      </c>
      <c r="B897">
        <v>3</v>
      </c>
      <c r="C897" t="s">
        <v>40</v>
      </c>
      <c r="D897">
        <v>7324.12</v>
      </c>
      <c r="E897" t="s">
        <v>12</v>
      </c>
      <c r="F897" s="1">
        <v>43334</v>
      </c>
      <c r="G897" t="s">
        <v>13</v>
      </c>
      <c r="H897" t="s">
        <v>19</v>
      </c>
      <c r="I897" t="s">
        <v>9</v>
      </c>
    </row>
    <row r="898" spans="1:9" x14ac:dyDescent="0.25">
      <c r="A898" t="s">
        <v>71</v>
      </c>
      <c r="B898">
        <v>3</v>
      </c>
      <c r="C898" t="s">
        <v>40</v>
      </c>
      <c r="D898">
        <v>19316.669999999998</v>
      </c>
      <c r="E898" t="s">
        <v>12</v>
      </c>
      <c r="F898" s="1">
        <v>43334</v>
      </c>
      <c r="G898" t="s">
        <v>13</v>
      </c>
      <c r="H898" t="s">
        <v>19</v>
      </c>
      <c r="I898" t="s">
        <v>9</v>
      </c>
    </row>
    <row r="899" spans="1:9" x14ac:dyDescent="0.25">
      <c r="A899" t="s">
        <v>72</v>
      </c>
      <c r="B899">
        <v>10</v>
      </c>
      <c r="C899" t="s">
        <v>26</v>
      </c>
      <c r="D899">
        <v>23115.200000000001</v>
      </c>
      <c r="E899" t="s">
        <v>12</v>
      </c>
      <c r="F899" s="1">
        <v>43157</v>
      </c>
      <c r="G899" t="s">
        <v>13</v>
      </c>
      <c r="H899" t="s">
        <v>25</v>
      </c>
      <c r="I899" t="s">
        <v>18</v>
      </c>
    </row>
    <row r="900" spans="1:9" x14ac:dyDescent="0.25">
      <c r="A900" t="s">
        <v>73</v>
      </c>
      <c r="B900">
        <v>10</v>
      </c>
      <c r="C900" t="s">
        <v>26</v>
      </c>
      <c r="D900">
        <v>25336.44</v>
      </c>
      <c r="E900" t="s">
        <v>12</v>
      </c>
      <c r="F900" s="1">
        <v>43522</v>
      </c>
      <c r="G900" t="s">
        <v>13</v>
      </c>
      <c r="H900" t="s">
        <v>25</v>
      </c>
      <c r="I900" t="s">
        <v>9</v>
      </c>
    </row>
    <row r="901" spans="1:9" x14ac:dyDescent="0.25">
      <c r="A901" t="s">
        <v>74</v>
      </c>
      <c r="B901">
        <v>10</v>
      </c>
      <c r="C901" t="s">
        <v>26</v>
      </c>
      <c r="D901">
        <v>12699.7</v>
      </c>
      <c r="E901" t="s">
        <v>12</v>
      </c>
      <c r="F901" s="1">
        <v>43159</v>
      </c>
      <c r="G901" t="s">
        <v>13</v>
      </c>
      <c r="H901" t="s">
        <v>25</v>
      </c>
      <c r="I901" t="s">
        <v>18</v>
      </c>
    </row>
    <row r="902" spans="1:9" x14ac:dyDescent="0.25">
      <c r="A902" t="s">
        <v>75</v>
      </c>
      <c r="B902">
        <v>10</v>
      </c>
      <c r="C902" t="s">
        <v>26</v>
      </c>
      <c r="D902">
        <v>0</v>
      </c>
      <c r="E902" t="s">
        <v>12</v>
      </c>
      <c r="F902" s="1">
        <v>43206</v>
      </c>
      <c r="G902" t="s">
        <v>29</v>
      </c>
      <c r="H902" t="s">
        <v>25</v>
      </c>
      <c r="I902" t="s">
        <v>18</v>
      </c>
    </row>
    <row r="903" spans="1:9" x14ac:dyDescent="0.25">
      <c r="A903" t="s">
        <v>76</v>
      </c>
      <c r="B903">
        <v>10</v>
      </c>
      <c r="C903" t="s">
        <v>26</v>
      </c>
      <c r="D903">
        <v>177405.38</v>
      </c>
      <c r="E903" t="s">
        <v>12</v>
      </c>
      <c r="F903" s="1">
        <v>43159</v>
      </c>
      <c r="G903" t="s">
        <v>13</v>
      </c>
      <c r="H903" t="s">
        <v>25</v>
      </c>
      <c r="I903" t="s">
        <v>18</v>
      </c>
    </row>
    <row r="904" spans="1:9" x14ac:dyDescent="0.25">
      <c r="A904" t="s">
        <v>77</v>
      </c>
      <c r="B904">
        <v>10</v>
      </c>
      <c r="C904" t="s">
        <v>26</v>
      </c>
      <c r="D904">
        <v>0</v>
      </c>
      <c r="E904" t="s">
        <v>12</v>
      </c>
      <c r="F904" s="1">
        <v>43299</v>
      </c>
      <c r="G904" t="s">
        <v>29</v>
      </c>
      <c r="H904" t="s">
        <v>25</v>
      </c>
      <c r="I904" t="s">
        <v>18</v>
      </c>
    </row>
    <row r="905" spans="1:9" x14ac:dyDescent="0.25">
      <c r="A905" t="s">
        <v>78</v>
      </c>
      <c r="B905">
        <v>10</v>
      </c>
      <c r="C905" t="s">
        <v>26</v>
      </c>
      <c r="D905">
        <v>0</v>
      </c>
      <c r="E905" t="s">
        <v>12</v>
      </c>
      <c r="F905" s="1">
        <v>43348</v>
      </c>
      <c r="G905" t="s">
        <v>29</v>
      </c>
      <c r="H905" t="s">
        <v>25</v>
      </c>
      <c r="I905" t="s">
        <v>18</v>
      </c>
    </row>
    <row r="906" spans="1:9" x14ac:dyDescent="0.25">
      <c r="A906" t="s">
        <v>79</v>
      </c>
      <c r="B906">
        <v>10</v>
      </c>
      <c r="C906" t="s">
        <v>26</v>
      </c>
      <c r="D906">
        <v>0</v>
      </c>
      <c r="E906" t="s">
        <v>12</v>
      </c>
      <c r="F906" s="1">
        <v>43200</v>
      </c>
      <c r="G906" t="s">
        <v>29</v>
      </c>
      <c r="H906" t="s">
        <v>25</v>
      </c>
      <c r="I906" t="s">
        <v>18</v>
      </c>
    </row>
    <row r="907" spans="1:9" x14ac:dyDescent="0.25">
      <c r="A907" t="s">
        <v>80</v>
      </c>
      <c r="B907">
        <v>10</v>
      </c>
      <c r="C907" t="s">
        <v>26</v>
      </c>
      <c r="D907">
        <v>63872.4</v>
      </c>
      <c r="E907" t="s">
        <v>41</v>
      </c>
      <c r="F907" s="1">
        <v>43263</v>
      </c>
      <c r="G907" t="s">
        <v>13</v>
      </c>
      <c r="H907" t="s">
        <v>25</v>
      </c>
      <c r="I907" t="s">
        <v>18</v>
      </c>
    </row>
    <row r="908" spans="1:9" x14ac:dyDescent="0.25">
      <c r="A908" t="s">
        <v>81</v>
      </c>
      <c r="B908">
        <v>10</v>
      </c>
      <c r="C908" t="s">
        <v>26</v>
      </c>
      <c r="D908">
        <v>0</v>
      </c>
      <c r="E908" t="s">
        <v>41</v>
      </c>
      <c r="F908" s="1">
        <v>43318</v>
      </c>
      <c r="G908" t="s">
        <v>29</v>
      </c>
      <c r="H908" t="s">
        <v>25</v>
      </c>
      <c r="I908" t="s">
        <v>18</v>
      </c>
    </row>
    <row r="909" spans="1:9" x14ac:dyDescent="0.25">
      <c r="A909" t="s">
        <v>82</v>
      </c>
      <c r="B909">
        <v>10</v>
      </c>
      <c r="C909" t="s">
        <v>26</v>
      </c>
      <c r="D909">
        <v>11111.4</v>
      </c>
      <c r="E909" t="s">
        <v>12</v>
      </c>
      <c r="F909" s="1">
        <v>43524</v>
      </c>
      <c r="G909" t="s">
        <v>13</v>
      </c>
      <c r="H909" t="s">
        <v>25</v>
      </c>
      <c r="I909" t="s">
        <v>9</v>
      </c>
    </row>
    <row r="910" spans="1:9" x14ac:dyDescent="0.25">
      <c r="A910" t="s">
        <v>84</v>
      </c>
      <c r="B910">
        <v>10</v>
      </c>
      <c r="C910" t="s">
        <v>26</v>
      </c>
      <c r="D910">
        <v>329250</v>
      </c>
      <c r="E910" t="s">
        <v>12</v>
      </c>
      <c r="F910" s="1">
        <v>43524</v>
      </c>
      <c r="G910" t="s">
        <v>13</v>
      </c>
      <c r="H910" t="s">
        <v>25</v>
      </c>
      <c r="I910" t="s">
        <v>9</v>
      </c>
    </row>
    <row r="911" spans="1:9" x14ac:dyDescent="0.25">
      <c r="A911" t="s">
        <v>85</v>
      </c>
      <c r="B911">
        <v>10</v>
      </c>
      <c r="C911" t="s">
        <v>26</v>
      </c>
      <c r="D911">
        <v>10772.33</v>
      </c>
      <c r="E911" t="s">
        <v>12</v>
      </c>
      <c r="F911" s="1">
        <v>43538</v>
      </c>
      <c r="G911" t="s">
        <v>29</v>
      </c>
      <c r="H911" t="s">
        <v>25</v>
      </c>
      <c r="I911" t="s">
        <v>9</v>
      </c>
    </row>
    <row r="912" spans="1:9" x14ac:dyDescent="0.25">
      <c r="A912" t="s">
        <v>87</v>
      </c>
      <c r="B912">
        <v>10</v>
      </c>
      <c r="C912" t="s">
        <v>26</v>
      </c>
      <c r="D912">
        <v>9283.0499999999993</v>
      </c>
      <c r="E912" t="s">
        <v>12</v>
      </c>
      <c r="F912" s="1">
        <v>43573</v>
      </c>
      <c r="G912" t="s">
        <v>29</v>
      </c>
      <c r="H912" t="s">
        <v>25</v>
      </c>
      <c r="I912" t="s">
        <v>9</v>
      </c>
    </row>
    <row r="913" spans="1:9" x14ac:dyDescent="0.25">
      <c r="A913" t="s">
        <v>88</v>
      </c>
      <c r="B913">
        <v>10</v>
      </c>
      <c r="C913" t="s">
        <v>26</v>
      </c>
      <c r="D913">
        <v>6903.45</v>
      </c>
      <c r="E913" t="s">
        <v>12</v>
      </c>
      <c r="F913" s="1">
        <v>43615</v>
      </c>
      <c r="G913" t="s">
        <v>29</v>
      </c>
      <c r="H913" t="s">
        <v>25</v>
      </c>
      <c r="I913" t="s">
        <v>9</v>
      </c>
    </row>
    <row r="914" spans="1:9" x14ac:dyDescent="0.25">
      <c r="A914" t="s">
        <v>89</v>
      </c>
      <c r="B914">
        <v>10</v>
      </c>
      <c r="C914" t="s">
        <v>26</v>
      </c>
      <c r="D914">
        <v>399.23</v>
      </c>
      <c r="E914" t="s">
        <v>12</v>
      </c>
      <c r="F914" s="1">
        <v>43637</v>
      </c>
      <c r="G914" t="s">
        <v>29</v>
      </c>
      <c r="H914" t="s">
        <v>25</v>
      </c>
      <c r="I914" t="s">
        <v>9</v>
      </c>
    </row>
    <row r="915" spans="1:9" x14ac:dyDescent="0.25">
      <c r="A915" t="s">
        <v>90</v>
      </c>
      <c r="B915">
        <v>10</v>
      </c>
      <c r="C915" t="s">
        <v>26</v>
      </c>
      <c r="D915">
        <v>6259.35</v>
      </c>
      <c r="E915" t="s">
        <v>12</v>
      </c>
      <c r="F915" s="1">
        <v>43637</v>
      </c>
      <c r="G915" t="s">
        <v>29</v>
      </c>
      <c r="H915" t="s">
        <v>25</v>
      </c>
      <c r="I915" t="s">
        <v>9</v>
      </c>
    </row>
    <row r="916" spans="1:9" x14ac:dyDescent="0.25">
      <c r="A916" t="s">
        <v>91</v>
      </c>
      <c r="B916">
        <v>10</v>
      </c>
      <c r="C916" t="s">
        <v>26</v>
      </c>
      <c r="D916">
        <v>7110.45</v>
      </c>
      <c r="E916" t="s">
        <v>12</v>
      </c>
      <c r="F916" s="1">
        <v>43675</v>
      </c>
      <c r="G916" t="s">
        <v>29</v>
      </c>
      <c r="H916" t="s">
        <v>25</v>
      </c>
      <c r="I916" t="s">
        <v>9</v>
      </c>
    </row>
    <row r="917" spans="1:9" x14ac:dyDescent="0.25">
      <c r="A917" t="s">
        <v>92</v>
      </c>
      <c r="B917">
        <v>10</v>
      </c>
      <c r="C917" t="s">
        <v>26</v>
      </c>
      <c r="D917">
        <v>5501.03</v>
      </c>
      <c r="E917" t="s">
        <v>12</v>
      </c>
      <c r="F917" s="1">
        <v>43759</v>
      </c>
      <c r="G917" t="s">
        <v>29</v>
      </c>
      <c r="H917" t="s">
        <v>25</v>
      </c>
      <c r="I917" t="s">
        <v>9</v>
      </c>
    </row>
    <row r="918" spans="1:9" x14ac:dyDescent="0.25">
      <c r="A918" t="s">
        <v>93</v>
      </c>
      <c r="B918">
        <v>10</v>
      </c>
      <c r="C918" t="s">
        <v>26</v>
      </c>
      <c r="D918">
        <v>24311.1</v>
      </c>
      <c r="E918" t="s">
        <v>12</v>
      </c>
      <c r="F918" s="1">
        <v>43777</v>
      </c>
      <c r="G918" t="s">
        <v>13</v>
      </c>
      <c r="H918" t="s">
        <v>25</v>
      </c>
      <c r="I918" t="s">
        <v>9</v>
      </c>
    </row>
    <row r="919" spans="1:9" x14ac:dyDescent="0.25">
      <c r="A919" t="s">
        <v>94</v>
      </c>
      <c r="B919">
        <v>3</v>
      </c>
      <c r="C919" t="s">
        <v>40</v>
      </c>
      <c r="D919">
        <v>42416.75</v>
      </c>
      <c r="E919" t="s">
        <v>12</v>
      </c>
      <c r="F919" s="1">
        <v>43647</v>
      </c>
      <c r="G919" t="s">
        <v>13</v>
      </c>
      <c r="H919" t="s">
        <v>23</v>
      </c>
      <c r="I919" t="s">
        <v>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C0C4A-B3FB-4413-AE35-9A6124411F97}">
  <dimension ref="A1:I50"/>
  <sheetViews>
    <sheetView workbookViewId="0">
      <selection activeCell="A3" sqref="A3"/>
    </sheetView>
  </sheetViews>
  <sheetFormatPr defaultRowHeight="15" x14ac:dyDescent="0.25"/>
  <cols>
    <col min="1" max="1" width="16.7109375" customWidth="1"/>
    <col min="2" max="2" width="28.140625" customWidth="1"/>
    <col min="3" max="3" width="16.28515625" customWidth="1"/>
    <col min="4" max="4" width="19.7109375" customWidth="1"/>
    <col min="5" max="5" width="19.5703125" customWidth="1"/>
    <col min="6" max="6" width="18.7109375" customWidth="1"/>
    <col min="7" max="7" width="19" customWidth="1"/>
    <col min="8" max="8" width="18" customWidth="1"/>
    <col min="9" max="9" width="14.42578125" customWidth="1"/>
    <col min="10" max="10" width="41.7109375" customWidth="1"/>
    <col min="11" max="11" width="18" customWidth="1"/>
    <col min="12" max="12" width="32.7109375" customWidth="1"/>
    <col min="13" max="13" width="50.85546875" customWidth="1"/>
  </cols>
  <sheetData>
    <row r="1" spans="1:9" x14ac:dyDescent="0.25">
      <c r="A1" t="s">
        <v>155</v>
      </c>
      <c r="B1" t="s">
        <v>154</v>
      </c>
      <c r="C1" t="s">
        <v>156</v>
      </c>
      <c r="D1" t="s">
        <v>140</v>
      </c>
      <c r="E1" t="s">
        <v>157</v>
      </c>
      <c r="F1" t="s">
        <v>158</v>
      </c>
      <c r="G1" t="s">
        <v>160</v>
      </c>
      <c r="H1" t="s">
        <v>2</v>
      </c>
      <c r="I1" t="s">
        <v>159</v>
      </c>
    </row>
    <row r="2" spans="1:9" x14ac:dyDescent="0.25">
      <c r="A2" t="s">
        <v>162</v>
      </c>
      <c r="B2" t="s">
        <v>161</v>
      </c>
      <c r="C2">
        <v>3</v>
      </c>
      <c r="D2" t="s">
        <v>40</v>
      </c>
      <c r="E2">
        <v>8000000</v>
      </c>
      <c r="F2">
        <v>400000</v>
      </c>
      <c r="G2" t="s">
        <v>163</v>
      </c>
      <c r="H2" t="s">
        <v>25</v>
      </c>
      <c r="I2" s="1">
        <v>43782</v>
      </c>
    </row>
    <row r="3" spans="1:9" x14ac:dyDescent="0.25">
      <c r="A3" t="s">
        <v>165</v>
      </c>
      <c r="B3" t="s">
        <v>164</v>
      </c>
      <c r="C3">
        <v>1</v>
      </c>
      <c r="D3" t="s">
        <v>11</v>
      </c>
      <c r="E3">
        <v>200000</v>
      </c>
      <c r="F3">
        <v>30000</v>
      </c>
      <c r="G3" t="s">
        <v>163</v>
      </c>
      <c r="H3" t="s">
        <v>25</v>
      </c>
      <c r="I3" s="1">
        <v>43921</v>
      </c>
    </row>
    <row r="4" spans="1:9" x14ac:dyDescent="0.25">
      <c r="A4" t="s">
        <v>167</v>
      </c>
      <c r="B4" t="s">
        <v>166</v>
      </c>
      <c r="C4">
        <v>1</v>
      </c>
      <c r="D4" t="s">
        <v>11</v>
      </c>
      <c r="E4">
        <v>0</v>
      </c>
      <c r="F4">
        <v>100000</v>
      </c>
      <c r="G4" t="s">
        <v>163</v>
      </c>
      <c r="H4" t="s">
        <v>10</v>
      </c>
      <c r="I4" s="1">
        <v>44012</v>
      </c>
    </row>
    <row r="5" spans="1:9" x14ac:dyDescent="0.25">
      <c r="A5" t="s">
        <v>169</v>
      </c>
      <c r="B5" t="s">
        <v>168</v>
      </c>
      <c r="C5">
        <v>1</v>
      </c>
      <c r="D5" t="s">
        <v>11</v>
      </c>
      <c r="E5">
        <v>0</v>
      </c>
      <c r="F5">
        <v>100000</v>
      </c>
      <c r="G5" t="s">
        <v>163</v>
      </c>
      <c r="H5" t="s">
        <v>10</v>
      </c>
      <c r="I5" s="1">
        <v>43921</v>
      </c>
    </row>
    <row r="6" spans="1:9" x14ac:dyDescent="0.25">
      <c r="A6" t="s">
        <v>171</v>
      </c>
      <c r="B6" t="s">
        <v>170</v>
      </c>
      <c r="C6">
        <v>1</v>
      </c>
      <c r="D6" t="s">
        <v>11</v>
      </c>
      <c r="E6">
        <v>1200000</v>
      </c>
      <c r="F6">
        <v>100000</v>
      </c>
      <c r="G6" t="s">
        <v>163</v>
      </c>
      <c r="H6" t="s">
        <v>22</v>
      </c>
      <c r="I6" s="1">
        <v>43921</v>
      </c>
    </row>
    <row r="7" spans="1:9" x14ac:dyDescent="0.25">
      <c r="A7" t="s">
        <v>173</v>
      </c>
      <c r="B7" t="s">
        <v>172</v>
      </c>
      <c r="C7">
        <v>1</v>
      </c>
      <c r="D7" t="s">
        <v>11</v>
      </c>
      <c r="E7">
        <v>0</v>
      </c>
      <c r="F7">
        <v>100000</v>
      </c>
      <c r="G7" t="s">
        <v>163</v>
      </c>
      <c r="H7" t="s">
        <v>23</v>
      </c>
      <c r="I7" s="1">
        <v>43982</v>
      </c>
    </row>
    <row r="8" spans="1:9" x14ac:dyDescent="0.25">
      <c r="A8" t="s">
        <v>175</v>
      </c>
      <c r="B8" t="s">
        <v>174</v>
      </c>
      <c r="C8">
        <v>1</v>
      </c>
      <c r="D8" t="s">
        <v>11</v>
      </c>
      <c r="E8">
        <v>0</v>
      </c>
      <c r="F8">
        <v>100000</v>
      </c>
      <c r="G8" t="s">
        <v>163</v>
      </c>
      <c r="H8" t="s">
        <v>10</v>
      </c>
      <c r="I8" s="1">
        <v>43982</v>
      </c>
    </row>
    <row r="9" spans="1:9" x14ac:dyDescent="0.25">
      <c r="A9" t="s">
        <v>177</v>
      </c>
      <c r="B9" t="s">
        <v>176</v>
      </c>
      <c r="C9">
        <v>1</v>
      </c>
      <c r="D9" t="s">
        <v>11</v>
      </c>
      <c r="E9">
        <v>0</v>
      </c>
      <c r="F9">
        <v>125000</v>
      </c>
      <c r="G9" t="s">
        <v>163</v>
      </c>
      <c r="H9" t="s">
        <v>25</v>
      </c>
      <c r="I9" s="1">
        <v>44012</v>
      </c>
    </row>
    <row r="10" spans="1:9" x14ac:dyDescent="0.25">
      <c r="A10" t="s">
        <v>179</v>
      </c>
      <c r="B10" t="s">
        <v>178</v>
      </c>
      <c r="C10">
        <v>1</v>
      </c>
      <c r="D10" t="s">
        <v>11</v>
      </c>
      <c r="E10">
        <v>0</v>
      </c>
      <c r="F10">
        <v>100000</v>
      </c>
      <c r="G10" t="s">
        <v>163</v>
      </c>
      <c r="H10" t="s">
        <v>10</v>
      </c>
      <c r="I10" s="1">
        <v>43921</v>
      </c>
    </row>
    <row r="11" spans="1:9" x14ac:dyDescent="0.25">
      <c r="A11" t="s">
        <v>181</v>
      </c>
      <c r="B11" t="s">
        <v>180</v>
      </c>
      <c r="C11">
        <v>12</v>
      </c>
      <c r="D11" t="s">
        <v>52</v>
      </c>
      <c r="E11">
        <v>0</v>
      </c>
      <c r="F11">
        <v>200000</v>
      </c>
      <c r="G11" t="s">
        <v>163</v>
      </c>
      <c r="H11" t="s">
        <v>10</v>
      </c>
      <c r="I11" s="1">
        <v>43921</v>
      </c>
    </row>
    <row r="12" spans="1:9" x14ac:dyDescent="0.25">
      <c r="A12" t="s">
        <v>183</v>
      </c>
      <c r="B12" t="s">
        <v>182</v>
      </c>
      <c r="C12">
        <v>12</v>
      </c>
      <c r="D12" t="s">
        <v>52</v>
      </c>
      <c r="E12">
        <v>0</v>
      </c>
      <c r="F12">
        <v>75000</v>
      </c>
      <c r="G12" t="s">
        <v>163</v>
      </c>
      <c r="H12" t="s">
        <v>25</v>
      </c>
      <c r="I12" s="1">
        <v>43921</v>
      </c>
    </row>
    <row r="13" spans="1:9" x14ac:dyDescent="0.25">
      <c r="A13" t="s">
        <v>185</v>
      </c>
      <c r="B13" t="s">
        <v>184</v>
      </c>
      <c r="C13">
        <v>12</v>
      </c>
      <c r="D13" t="s">
        <v>52</v>
      </c>
      <c r="E13">
        <v>0</v>
      </c>
      <c r="F13">
        <v>25000</v>
      </c>
      <c r="G13" t="s">
        <v>163</v>
      </c>
      <c r="H13" t="s">
        <v>25</v>
      </c>
      <c r="I13" s="1">
        <v>43921</v>
      </c>
    </row>
    <row r="14" spans="1:9" x14ac:dyDescent="0.25">
      <c r="A14" t="s">
        <v>187</v>
      </c>
      <c r="B14" t="s">
        <v>186</v>
      </c>
      <c r="C14">
        <v>12</v>
      </c>
      <c r="D14" t="s">
        <v>52</v>
      </c>
      <c r="E14">
        <v>2000000</v>
      </c>
      <c r="F14">
        <v>150000</v>
      </c>
      <c r="G14" t="s">
        <v>163</v>
      </c>
      <c r="H14" t="s">
        <v>25</v>
      </c>
      <c r="I14" s="1">
        <v>43982</v>
      </c>
    </row>
    <row r="15" spans="1:9" x14ac:dyDescent="0.25">
      <c r="A15" t="s">
        <v>189</v>
      </c>
      <c r="B15" t="s">
        <v>188</v>
      </c>
      <c r="C15">
        <v>12</v>
      </c>
      <c r="D15" t="s">
        <v>52</v>
      </c>
      <c r="E15">
        <v>500000</v>
      </c>
      <c r="F15">
        <v>75000</v>
      </c>
      <c r="G15" t="s">
        <v>163</v>
      </c>
      <c r="H15" t="s">
        <v>23</v>
      </c>
      <c r="I15" s="1">
        <v>43982</v>
      </c>
    </row>
    <row r="16" spans="1:9" x14ac:dyDescent="0.25">
      <c r="A16" t="s">
        <v>191</v>
      </c>
      <c r="B16" t="s">
        <v>190</v>
      </c>
      <c r="C16">
        <v>3</v>
      </c>
      <c r="D16" t="s">
        <v>40</v>
      </c>
      <c r="E16">
        <v>2500000</v>
      </c>
      <c r="F16">
        <v>125000</v>
      </c>
      <c r="G16" t="s">
        <v>163</v>
      </c>
      <c r="H16" t="s">
        <v>25</v>
      </c>
      <c r="I16" s="1">
        <v>43800</v>
      </c>
    </row>
    <row r="17" spans="1:9" x14ac:dyDescent="0.25">
      <c r="A17" t="s">
        <v>193</v>
      </c>
      <c r="B17" t="s">
        <v>192</v>
      </c>
      <c r="C17">
        <v>10</v>
      </c>
      <c r="D17" t="s">
        <v>26</v>
      </c>
      <c r="E17">
        <v>1400000</v>
      </c>
      <c r="F17">
        <v>100000</v>
      </c>
      <c r="G17" t="s">
        <v>163</v>
      </c>
      <c r="H17" t="s">
        <v>25</v>
      </c>
      <c r="I17" s="1">
        <v>43808</v>
      </c>
    </row>
    <row r="18" spans="1:9" x14ac:dyDescent="0.25">
      <c r="A18" t="s">
        <v>195</v>
      </c>
      <c r="B18" t="s">
        <v>194</v>
      </c>
      <c r="C18">
        <v>10</v>
      </c>
      <c r="D18" t="s">
        <v>26</v>
      </c>
      <c r="E18">
        <v>4500000</v>
      </c>
      <c r="F18">
        <v>350000</v>
      </c>
      <c r="G18" t="s">
        <v>163</v>
      </c>
      <c r="H18" t="s">
        <v>22</v>
      </c>
      <c r="I18" s="1">
        <v>43810</v>
      </c>
    </row>
    <row r="19" spans="1:9" x14ac:dyDescent="0.25">
      <c r="A19" t="s">
        <v>197</v>
      </c>
      <c r="B19" t="s">
        <v>196</v>
      </c>
      <c r="C19">
        <v>3</v>
      </c>
      <c r="D19" t="s">
        <v>40</v>
      </c>
      <c r="E19">
        <v>9500000</v>
      </c>
      <c r="F19">
        <v>200000</v>
      </c>
      <c r="G19" t="s">
        <v>198</v>
      </c>
      <c r="H19" t="s">
        <v>25</v>
      </c>
      <c r="I19" s="1">
        <v>43738</v>
      </c>
    </row>
    <row r="20" spans="1:9" x14ac:dyDescent="0.25">
      <c r="A20" t="s">
        <v>200</v>
      </c>
      <c r="B20" t="s">
        <v>199</v>
      </c>
      <c r="C20">
        <v>10</v>
      </c>
      <c r="D20" t="s">
        <v>26</v>
      </c>
      <c r="E20">
        <v>4500000</v>
      </c>
      <c r="F20">
        <v>300000</v>
      </c>
      <c r="G20" t="s">
        <v>163</v>
      </c>
      <c r="H20" t="s">
        <v>25</v>
      </c>
      <c r="I20" s="1">
        <v>43767</v>
      </c>
    </row>
    <row r="21" spans="1:9" x14ac:dyDescent="0.25">
      <c r="A21" t="s">
        <v>202</v>
      </c>
      <c r="B21" t="s">
        <v>201</v>
      </c>
      <c r="C21">
        <v>3</v>
      </c>
      <c r="D21" t="s">
        <v>40</v>
      </c>
      <c r="E21">
        <v>0</v>
      </c>
      <c r="F21">
        <v>100000</v>
      </c>
      <c r="G21" t="s">
        <v>163</v>
      </c>
      <c r="H21" t="s">
        <v>25</v>
      </c>
      <c r="I21" s="1">
        <v>43784</v>
      </c>
    </row>
    <row r="22" spans="1:9" x14ac:dyDescent="0.25">
      <c r="A22" t="s">
        <v>204</v>
      </c>
      <c r="B22" t="s">
        <v>203</v>
      </c>
      <c r="C22">
        <v>3</v>
      </c>
      <c r="D22" t="s">
        <v>40</v>
      </c>
      <c r="E22">
        <v>6000000</v>
      </c>
      <c r="F22">
        <v>300000</v>
      </c>
      <c r="G22" t="s">
        <v>163</v>
      </c>
      <c r="H22" t="s">
        <v>25</v>
      </c>
      <c r="I22" s="1">
        <v>43800</v>
      </c>
    </row>
    <row r="23" spans="1:9" x14ac:dyDescent="0.25">
      <c r="A23" t="s">
        <v>206</v>
      </c>
      <c r="B23" t="s">
        <v>205</v>
      </c>
      <c r="C23">
        <v>10</v>
      </c>
      <c r="D23" t="s">
        <v>26</v>
      </c>
      <c r="E23">
        <v>600000</v>
      </c>
      <c r="F23">
        <v>100000</v>
      </c>
      <c r="G23" t="s">
        <v>163</v>
      </c>
      <c r="H23" t="s">
        <v>25</v>
      </c>
      <c r="I23" s="1">
        <v>43799</v>
      </c>
    </row>
    <row r="24" spans="1:9" x14ac:dyDescent="0.25">
      <c r="A24" t="s">
        <v>208</v>
      </c>
      <c r="B24" t="s">
        <v>207</v>
      </c>
      <c r="C24">
        <v>10</v>
      </c>
      <c r="D24" t="s">
        <v>26</v>
      </c>
      <c r="E24">
        <v>210000</v>
      </c>
      <c r="F24">
        <v>35000</v>
      </c>
      <c r="G24" t="s">
        <v>163</v>
      </c>
      <c r="H24" t="s">
        <v>25</v>
      </c>
      <c r="I24" s="1">
        <v>43799</v>
      </c>
    </row>
    <row r="25" spans="1:9" x14ac:dyDescent="0.25">
      <c r="A25" t="s">
        <v>210</v>
      </c>
      <c r="B25" t="s">
        <v>209</v>
      </c>
      <c r="C25">
        <v>10</v>
      </c>
      <c r="D25" t="s">
        <v>26</v>
      </c>
      <c r="E25">
        <v>300000</v>
      </c>
      <c r="F25">
        <v>49500</v>
      </c>
      <c r="G25" t="s">
        <v>198</v>
      </c>
      <c r="H25" t="s">
        <v>23</v>
      </c>
      <c r="I25" s="1">
        <v>43738</v>
      </c>
    </row>
    <row r="26" spans="1:9" x14ac:dyDescent="0.25">
      <c r="A26" t="s">
        <v>212</v>
      </c>
      <c r="B26" t="s">
        <v>211</v>
      </c>
      <c r="C26">
        <v>10</v>
      </c>
      <c r="D26" t="s">
        <v>26</v>
      </c>
      <c r="E26">
        <v>300000</v>
      </c>
      <c r="F26">
        <v>49500</v>
      </c>
      <c r="G26" t="s">
        <v>198</v>
      </c>
      <c r="H26" t="s">
        <v>23</v>
      </c>
      <c r="I26" s="1">
        <v>43738</v>
      </c>
    </row>
    <row r="27" spans="1:9" x14ac:dyDescent="0.25">
      <c r="A27" t="s">
        <v>214</v>
      </c>
      <c r="B27" t="s">
        <v>213</v>
      </c>
      <c r="C27">
        <v>10</v>
      </c>
      <c r="D27" t="s">
        <v>26</v>
      </c>
      <c r="E27">
        <v>5000000</v>
      </c>
      <c r="F27">
        <v>250000</v>
      </c>
      <c r="G27" t="s">
        <v>163</v>
      </c>
      <c r="H27" t="s">
        <v>25</v>
      </c>
      <c r="I27" s="1">
        <v>43799</v>
      </c>
    </row>
    <row r="28" spans="1:9" x14ac:dyDescent="0.25">
      <c r="A28" t="s">
        <v>215</v>
      </c>
      <c r="B28" t="s">
        <v>10</v>
      </c>
      <c r="C28">
        <v>3</v>
      </c>
      <c r="D28" t="s">
        <v>40</v>
      </c>
      <c r="E28">
        <v>0</v>
      </c>
      <c r="F28">
        <v>100000</v>
      </c>
      <c r="G28" t="s">
        <v>198</v>
      </c>
      <c r="H28" t="s">
        <v>10</v>
      </c>
      <c r="I28" s="1">
        <v>43769</v>
      </c>
    </row>
    <row r="29" spans="1:9" x14ac:dyDescent="0.25">
      <c r="A29" t="s">
        <v>217</v>
      </c>
      <c r="B29" t="s">
        <v>216</v>
      </c>
      <c r="C29">
        <v>12</v>
      </c>
      <c r="D29" t="s">
        <v>52</v>
      </c>
      <c r="E29">
        <v>90000000</v>
      </c>
      <c r="F29">
        <v>200000</v>
      </c>
      <c r="G29" t="s">
        <v>163</v>
      </c>
      <c r="H29" t="s">
        <v>19</v>
      </c>
      <c r="I29" s="1">
        <v>44074</v>
      </c>
    </row>
    <row r="30" spans="1:9" x14ac:dyDescent="0.25">
      <c r="A30" t="s">
        <v>219</v>
      </c>
      <c r="B30" t="s">
        <v>218</v>
      </c>
      <c r="C30">
        <v>3</v>
      </c>
      <c r="D30" t="s">
        <v>40</v>
      </c>
      <c r="E30">
        <v>0</v>
      </c>
      <c r="F30">
        <v>10000</v>
      </c>
      <c r="G30" t="s">
        <v>220</v>
      </c>
      <c r="H30" t="s">
        <v>10</v>
      </c>
      <c r="I30" s="1">
        <v>43738</v>
      </c>
    </row>
    <row r="31" spans="1:9" x14ac:dyDescent="0.25">
      <c r="A31" t="s">
        <v>222</v>
      </c>
      <c r="B31" t="s">
        <v>221</v>
      </c>
      <c r="C31">
        <v>6</v>
      </c>
      <c r="D31" t="s">
        <v>66</v>
      </c>
      <c r="E31">
        <v>0</v>
      </c>
      <c r="F31">
        <v>50000</v>
      </c>
      <c r="G31" t="s">
        <v>163</v>
      </c>
      <c r="H31" t="s">
        <v>19</v>
      </c>
      <c r="I31" s="1">
        <v>43921</v>
      </c>
    </row>
    <row r="32" spans="1:9" x14ac:dyDescent="0.25">
      <c r="A32" t="s">
        <v>224</v>
      </c>
      <c r="B32" t="s">
        <v>223</v>
      </c>
      <c r="C32">
        <v>6</v>
      </c>
      <c r="D32" t="s">
        <v>66</v>
      </c>
      <c r="E32">
        <v>300000</v>
      </c>
      <c r="F32">
        <v>30000</v>
      </c>
      <c r="G32" t="s">
        <v>163</v>
      </c>
      <c r="H32" t="s">
        <v>124</v>
      </c>
      <c r="I32" s="1">
        <v>43921</v>
      </c>
    </row>
    <row r="33" spans="1:9" x14ac:dyDescent="0.25">
      <c r="A33" t="s">
        <v>226</v>
      </c>
      <c r="B33" t="s">
        <v>225</v>
      </c>
      <c r="C33">
        <v>6</v>
      </c>
      <c r="D33" t="s">
        <v>66</v>
      </c>
      <c r="E33">
        <v>0</v>
      </c>
      <c r="F33">
        <v>200000</v>
      </c>
      <c r="G33" t="s">
        <v>163</v>
      </c>
      <c r="H33" t="s">
        <v>19</v>
      </c>
      <c r="I33" s="1">
        <v>43921</v>
      </c>
    </row>
    <row r="34" spans="1:9" x14ac:dyDescent="0.25">
      <c r="A34" t="s">
        <v>228</v>
      </c>
      <c r="B34" t="s">
        <v>227</v>
      </c>
      <c r="C34">
        <v>6</v>
      </c>
      <c r="D34" t="s">
        <v>66</v>
      </c>
      <c r="E34">
        <v>300000</v>
      </c>
      <c r="F34">
        <v>50000</v>
      </c>
      <c r="G34" t="s">
        <v>163</v>
      </c>
      <c r="H34" t="s">
        <v>19</v>
      </c>
      <c r="I34" s="1">
        <v>43921</v>
      </c>
    </row>
    <row r="35" spans="1:9" x14ac:dyDescent="0.25">
      <c r="A35" t="s">
        <v>230</v>
      </c>
      <c r="B35" t="s">
        <v>229</v>
      </c>
      <c r="C35">
        <v>6</v>
      </c>
      <c r="D35" t="s">
        <v>66</v>
      </c>
      <c r="E35">
        <v>1000000</v>
      </c>
      <c r="F35">
        <v>100000</v>
      </c>
      <c r="G35" t="s">
        <v>163</v>
      </c>
      <c r="H35" t="s">
        <v>19</v>
      </c>
      <c r="I35" s="1">
        <v>44043</v>
      </c>
    </row>
    <row r="36" spans="1:9" x14ac:dyDescent="0.25">
      <c r="A36" t="s">
        <v>232</v>
      </c>
      <c r="B36" t="s">
        <v>231</v>
      </c>
      <c r="C36">
        <v>6</v>
      </c>
      <c r="D36" t="s">
        <v>66</v>
      </c>
      <c r="E36">
        <v>0</v>
      </c>
      <c r="F36">
        <v>300000</v>
      </c>
      <c r="G36" t="s">
        <v>163</v>
      </c>
      <c r="H36" t="s">
        <v>19</v>
      </c>
      <c r="I36" s="1">
        <v>44012</v>
      </c>
    </row>
    <row r="37" spans="1:9" x14ac:dyDescent="0.25">
      <c r="A37" t="s">
        <v>234</v>
      </c>
      <c r="B37" t="s">
        <v>233</v>
      </c>
      <c r="C37">
        <v>6</v>
      </c>
      <c r="D37" t="s">
        <v>66</v>
      </c>
      <c r="E37">
        <v>0</v>
      </c>
      <c r="F37">
        <v>200000</v>
      </c>
      <c r="G37" t="s">
        <v>163</v>
      </c>
      <c r="H37" t="s">
        <v>19</v>
      </c>
      <c r="I37" s="1">
        <v>44012</v>
      </c>
    </row>
    <row r="38" spans="1:9" x14ac:dyDescent="0.25">
      <c r="A38" t="s">
        <v>236</v>
      </c>
      <c r="B38" t="s">
        <v>235</v>
      </c>
      <c r="C38">
        <v>6</v>
      </c>
      <c r="D38" t="s">
        <v>66</v>
      </c>
      <c r="E38">
        <v>0</v>
      </c>
      <c r="F38">
        <v>200000</v>
      </c>
      <c r="G38" t="s">
        <v>163</v>
      </c>
      <c r="H38" t="s">
        <v>19</v>
      </c>
      <c r="I38" s="1">
        <v>44012</v>
      </c>
    </row>
    <row r="39" spans="1:9" x14ac:dyDescent="0.25">
      <c r="A39" t="s">
        <v>238</v>
      </c>
      <c r="B39" t="s">
        <v>237</v>
      </c>
      <c r="C39">
        <v>6</v>
      </c>
      <c r="D39" t="s">
        <v>66</v>
      </c>
      <c r="E39">
        <v>0</v>
      </c>
      <c r="F39">
        <v>400000</v>
      </c>
      <c r="G39" t="s">
        <v>163</v>
      </c>
      <c r="H39" t="s">
        <v>19</v>
      </c>
      <c r="I39" s="1">
        <v>44012</v>
      </c>
    </row>
    <row r="40" spans="1:9" x14ac:dyDescent="0.25">
      <c r="A40" t="s">
        <v>240</v>
      </c>
      <c r="B40" t="s">
        <v>239</v>
      </c>
      <c r="C40">
        <v>12</v>
      </c>
      <c r="D40" t="s">
        <v>52</v>
      </c>
      <c r="E40">
        <v>0</v>
      </c>
      <c r="F40">
        <v>300000</v>
      </c>
      <c r="G40" t="s">
        <v>163</v>
      </c>
      <c r="H40" t="s">
        <v>241</v>
      </c>
      <c r="I40" s="1">
        <v>44012</v>
      </c>
    </row>
    <row r="41" spans="1:9" x14ac:dyDescent="0.25">
      <c r="A41" t="s">
        <v>243</v>
      </c>
      <c r="B41" t="s">
        <v>242</v>
      </c>
      <c r="C41">
        <v>12</v>
      </c>
      <c r="D41" t="s">
        <v>52</v>
      </c>
      <c r="E41">
        <v>500000</v>
      </c>
      <c r="F41">
        <v>50000</v>
      </c>
      <c r="G41" t="s">
        <v>163</v>
      </c>
      <c r="H41" t="s">
        <v>124</v>
      </c>
      <c r="I41" s="1">
        <v>43830</v>
      </c>
    </row>
    <row r="42" spans="1:9" x14ac:dyDescent="0.25">
      <c r="A42" t="s">
        <v>245</v>
      </c>
      <c r="B42" t="s">
        <v>244</v>
      </c>
      <c r="C42">
        <v>12</v>
      </c>
      <c r="D42" t="s">
        <v>52</v>
      </c>
      <c r="E42">
        <v>1000000</v>
      </c>
      <c r="F42">
        <v>100000</v>
      </c>
      <c r="G42" t="s">
        <v>163</v>
      </c>
      <c r="H42" t="s">
        <v>124</v>
      </c>
      <c r="I42" s="1">
        <v>43738</v>
      </c>
    </row>
    <row r="43" spans="1:9" x14ac:dyDescent="0.25">
      <c r="A43" t="s">
        <v>247</v>
      </c>
      <c r="B43" t="s">
        <v>246</v>
      </c>
      <c r="C43">
        <v>10</v>
      </c>
      <c r="D43" t="s">
        <v>26</v>
      </c>
      <c r="E43">
        <v>500000</v>
      </c>
      <c r="F43">
        <v>62000</v>
      </c>
      <c r="G43" t="s">
        <v>163</v>
      </c>
      <c r="H43" t="s">
        <v>124</v>
      </c>
      <c r="I43" s="1">
        <v>43738</v>
      </c>
    </row>
    <row r="44" spans="1:9" x14ac:dyDescent="0.25">
      <c r="A44" t="s">
        <v>249</v>
      </c>
      <c r="B44" t="s">
        <v>248</v>
      </c>
      <c r="C44">
        <v>10</v>
      </c>
      <c r="D44" t="s">
        <v>26</v>
      </c>
      <c r="E44">
        <v>300000</v>
      </c>
      <c r="F44">
        <v>37500</v>
      </c>
      <c r="G44" t="s">
        <v>163</v>
      </c>
      <c r="H44" t="s">
        <v>124</v>
      </c>
      <c r="I44" s="1">
        <v>43738</v>
      </c>
    </row>
    <row r="45" spans="1:9" x14ac:dyDescent="0.25">
      <c r="A45" t="s">
        <v>251</v>
      </c>
      <c r="B45" t="s">
        <v>250</v>
      </c>
      <c r="C45">
        <v>3</v>
      </c>
      <c r="D45" t="s">
        <v>40</v>
      </c>
      <c r="E45">
        <v>700000</v>
      </c>
      <c r="F45">
        <v>100000</v>
      </c>
      <c r="G45" t="s">
        <v>163</v>
      </c>
      <c r="H45" t="s">
        <v>19</v>
      </c>
      <c r="I45" s="1">
        <v>43830</v>
      </c>
    </row>
    <row r="46" spans="1:9" x14ac:dyDescent="0.25">
      <c r="A46" t="s">
        <v>253</v>
      </c>
      <c r="B46" t="s">
        <v>252</v>
      </c>
      <c r="C46">
        <v>10</v>
      </c>
      <c r="D46" t="s">
        <v>26</v>
      </c>
      <c r="E46">
        <v>800000</v>
      </c>
      <c r="F46">
        <v>50000</v>
      </c>
      <c r="G46" t="s">
        <v>163</v>
      </c>
      <c r="H46" t="s">
        <v>124</v>
      </c>
      <c r="I46" s="1">
        <v>43738</v>
      </c>
    </row>
    <row r="47" spans="1:9" x14ac:dyDescent="0.25">
      <c r="A47" t="s">
        <v>254</v>
      </c>
      <c r="B47" t="s">
        <v>19</v>
      </c>
      <c r="C47">
        <v>3</v>
      </c>
      <c r="D47" t="s">
        <v>40</v>
      </c>
      <c r="E47">
        <v>0</v>
      </c>
      <c r="F47">
        <v>500000</v>
      </c>
      <c r="G47" t="s">
        <v>198</v>
      </c>
      <c r="H47" t="s">
        <v>19</v>
      </c>
      <c r="I47" s="1">
        <v>43739</v>
      </c>
    </row>
    <row r="48" spans="1:9" x14ac:dyDescent="0.25">
      <c r="A48" t="s">
        <v>256</v>
      </c>
      <c r="B48" t="s">
        <v>255</v>
      </c>
      <c r="C48">
        <v>12</v>
      </c>
      <c r="D48" t="s">
        <v>52</v>
      </c>
      <c r="E48">
        <v>1000000</v>
      </c>
      <c r="F48">
        <v>100000</v>
      </c>
      <c r="G48" t="s">
        <v>163</v>
      </c>
      <c r="H48" t="s">
        <v>19</v>
      </c>
      <c r="I48" s="1">
        <v>43830</v>
      </c>
    </row>
    <row r="49" spans="1:9" x14ac:dyDescent="0.25">
      <c r="A49" t="s">
        <v>258</v>
      </c>
      <c r="B49" t="s">
        <v>257</v>
      </c>
      <c r="C49">
        <v>3</v>
      </c>
      <c r="D49" t="s">
        <v>40</v>
      </c>
      <c r="E49">
        <v>0</v>
      </c>
      <c r="F49">
        <v>50000</v>
      </c>
      <c r="G49" t="s">
        <v>220</v>
      </c>
      <c r="H49" t="s">
        <v>19</v>
      </c>
      <c r="I49" s="1">
        <v>43738</v>
      </c>
    </row>
    <row r="50" spans="1:9" x14ac:dyDescent="0.25">
      <c r="A50" t="s">
        <v>260</v>
      </c>
      <c r="B50" t="s">
        <v>259</v>
      </c>
      <c r="C50">
        <v>12</v>
      </c>
      <c r="D50" t="s">
        <v>52</v>
      </c>
      <c r="E50">
        <v>0</v>
      </c>
      <c r="F50">
        <v>50000</v>
      </c>
      <c r="G50" t="s">
        <v>163</v>
      </c>
      <c r="H50" t="s">
        <v>23</v>
      </c>
      <c r="I50" s="1">
        <v>43921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85B07-6D3E-4650-9532-EE74690A3485}">
  <dimension ref="A1:D35"/>
  <sheetViews>
    <sheetView topLeftCell="A4" workbookViewId="0"/>
  </sheetViews>
  <sheetFormatPr defaultRowHeight="15" x14ac:dyDescent="0.25"/>
  <cols>
    <col min="1" max="1" width="16.42578125" customWidth="1"/>
    <col min="2" max="2" width="19.7109375" customWidth="1"/>
    <col min="3" max="3" width="20.5703125" customWidth="1"/>
    <col min="4" max="5" width="15.85546875" customWidth="1"/>
  </cols>
  <sheetData>
    <row r="1" spans="1:4" x14ac:dyDescent="0.25">
      <c r="A1" t="s">
        <v>3</v>
      </c>
      <c r="B1" t="s">
        <v>140</v>
      </c>
      <c r="C1" t="s">
        <v>368</v>
      </c>
      <c r="D1" t="s">
        <v>369</v>
      </c>
    </row>
    <row r="2" spans="1:4" x14ac:dyDescent="0.25">
      <c r="A2">
        <v>2</v>
      </c>
      <c r="B2" t="s">
        <v>15</v>
      </c>
      <c r="C2" t="s">
        <v>264</v>
      </c>
      <c r="D2" s="1">
        <v>43755</v>
      </c>
    </row>
    <row r="3" spans="1:4" x14ac:dyDescent="0.25">
      <c r="A3">
        <v>2</v>
      </c>
      <c r="B3" t="s">
        <v>15</v>
      </c>
      <c r="C3" t="s">
        <v>265</v>
      </c>
      <c r="D3" s="1">
        <v>43755</v>
      </c>
    </row>
    <row r="4" spans="1:4" x14ac:dyDescent="0.25">
      <c r="A4">
        <v>2</v>
      </c>
      <c r="B4" t="s">
        <v>15</v>
      </c>
      <c r="C4" t="s">
        <v>266</v>
      </c>
      <c r="D4" s="1">
        <v>43823</v>
      </c>
    </row>
    <row r="5" spans="1:4" x14ac:dyDescent="0.25">
      <c r="A5">
        <v>2</v>
      </c>
      <c r="B5" t="s">
        <v>15</v>
      </c>
      <c r="C5" t="s">
        <v>267</v>
      </c>
      <c r="D5" s="1">
        <v>43833</v>
      </c>
    </row>
    <row r="6" spans="1:4" x14ac:dyDescent="0.25">
      <c r="A6">
        <v>2</v>
      </c>
      <c r="B6" t="s">
        <v>15</v>
      </c>
      <c r="C6" t="s">
        <v>268</v>
      </c>
      <c r="D6" s="1">
        <v>43838</v>
      </c>
    </row>
    <row r="7" spans="1:4" x14ac:dyDescent="0.25">
      <c r="A7">
        <v>2</v>
      </c>
      <c r="B7" t="s">
        <v>15</v>
      </c>
      <c r="C7" t="s">
        <v>269</v>
      </c>
      <c r="D7" s="1">
        <v>43838</v>
      </c>
    </row>
    <row r="8" spans="1:4" x14ac:dyDescent="0.25">
      <c r="A8">
        <v>2</v>
      </c>
      <c r="B8" t="s">
        <v>15</v>
      </c>
      <c r="C8" t="s">
        <v>270</v>
      </c>
      <c r="D8" s="1">
        <v>43839</v>
      </c>
    </row>
    <row r="9" spans="1:4" x14ac:dyDescent="0.25">
      <c r="A9">
        <v>1</v>
      </c>
      <c r="B9" t="s">
        <v>11</v>
      </c>
      <c r="C9" t="s">
        <v>271</v>
      </c>
      <c r="D9" s="1">
        <v>43832</v>
      </c>
    </row>
    <row r="10" spans="1:4" x14ac:dyDescent="0.25">
      <c r="A10">
        <v>1</v>
      </c>
      <c r="B10" t="s">
        <v>11</v>
      </c>
      <c r="C10" t="s">
        <v>272</v>
      </c>
      <c r="D10" s="1">
        <v>43833</v>
      </c>
    </row>
    <row r="11" spans="1:4" x14ac:dyDescent="0.25">
      <c r="A11">
        <v>1</v>
      </c>
      <c r="B11" t="s">
        <v>11</v>
      </c>
      <c r="C11" t="s">
        <v>273</v>
      </c>
      <c r="D11" s="1">
        <v>43836</v>
      </c>
    </row>
    <row r="12" spans="1:4" x14ac:dyDescent="0.25">
      <c r="A12">
        <v>1</v>
      </c>
      <c r="B12" t="s">
        <v>11</v>
      </c>
      <c r="C12" t="s">
        <v>274</v>
      </c>
      <c r="D12" s="1">
        <v>43837</v>
      </c>
    </row>
    <row r="13" spans="1:4" x14ac:dyDescent="0.25">
      <c r="A13">
        <v>1</v>
      </c>
      <c r="B13" t="s">
        <v>11</v>
      </c>
      <c r="C13" t="s">
        <v>275</v>
      </c>
      <c r="D13" s="1">
        <v>43838</v>
      </c>
    </row>
    <row r="14" spans="1:4" x14ac:dyDescent="0.25">
      <c r="A14">
        <v>3</v>
      </c>
      <c r="B14" t="s">
        <v>40</v>
      </c>
      <c r="C14" t="s">
        <v>276</v>
      </c>
      <c r="D14" s="1">
        <v>43843</v>
      </c>
    </row>
    <row r="15" spans="1:4" x14ac:dyDescent="0.25">
      <c r="A15">
        <v>3</v>
      </c>
      <c r="B15" t="s">
        <v>40</v>
      </c>
      <c r="C15" t="s">
        <v>277</v>
      </c>
      <c r="D15" s="1">
        <v>43843</v>
      </c>
    </row>
    <row r="16" spans="1:4" x14ac:dyDescent="0.25">
      <c r="A16">
        <v>3</v>
      </c>
      <c r="B16" t="s">
        <v>40</v>
      </c>
      <c r="C16" t="s">
        <v>278</v>
      </c>
      <c r="D16" s="1">
        <v>43839</v>
      </c>
    </row>
    <row r="17" spans="1:4" x14ac:dyDescent="0.25">
      <c r="A17">
        <v>3</v>
      </c>
      <c r="B17" t="s">
        <v>40</v>
      </c>
      <c r="C17" t="s">
        <v>279</v>
      </c>
      <c r="D17" s="1">
        <v>43840</v>
      </c>
    </row>
    <row r="18" spans="1:4" x14ac:dyDescent="0.25">
      <c r="A18">
        <v>6</v>
      </c>
      <c r="B18" t="s">
        <v>66</v>
      </c>
      <c r="C18" t="s">
        <v>280</v>
      </c>
      <c r="D18" s="1">
        <v>43833</v>
      </c>
    </row>
    <row r="19" spans="1:4" x14ac:dyDescent="0.25">
      <c r="A19">
        <v>6</v>
      </c>
      <c r="B19" t="s">
        <v>66</v>
      </c>
      <c r="C19" t="s">
        <v>281</v>
      </c>
      <c r="D19" s="1">
        <v>43838</v>
      </c>
    </row>
    <row r="20" spans="1:4" x14ac:dyDescent="0.25">
      <c r="A20">
        <v>6</v>
      </c>
      <c r="B20" t="s">
        <v>66</v>
      </c>
      <c r="C20" t="s">
        <v>282</v>
      </c>
      <c r="D20" s="1">
        <v>43843</v>
      </c>
    </row>
    <row r="21" spans="1:4" x14ac:dyDescent="0.25">
      <c r="A21">
        <v>6</v>
      </c>
      <c r="B21" t="s">
        <v>66</v>
      </c>
      <c r="C21" t="s">
        <v>283</v>
      </c>
      <c r="D21" s="1">
        <v>43839</v>
      </c>
    </row>
    <row r="22" spans="1:4" x14ac:dyDescent="0.25">
      <c r="A22">
        <v>4</v>
      </c>
      <c r="B22" t="s">
        <v>135</v>
      </c>
      <c r="C22" t="s">
        <v>284</v>
      </c>
      <c r="D22" s="1">
        <v>43836</v>
      </c>
    </row>
    <row r="23" spans="1:4" x14ac:dyDescent="0.25">
      <c r="A23">
        <v>4</v>
      </c>
      <c r="B23" t="s">
        <v>135</v>
      </c>
      <c r="C23" t="s">
        <v>285</v>
      </c>
      <c r="D23" s="1">
        <v>43850</v>
      </c>
    </row>
    <row r="24" spans="1:4" x14ac:dyDescent="0.25">
      <c r="A24">
        <v>4</v>
      </c>
      <c r="B24" t="s">
        <v>135</v>
      </c>
      <c r="C24" t="s">
        <v>286</v>
      </c>
      <c r="D24" s="1">
        <v>43850</v>
      </c>
    </row>
    <row r="25" spans="1:4" x14ac:dyDescent="0.25">
      <c r="A25">
        <v>12</v>
      </c>
      <c r="B25" t="s">
        <v>52</v>
      </c>
      <c r="C25" t="s">
        <v>287</v>
      </c>
      <c r="D25" s="1">
        <v>43851</v>
      </c>
    </row>
    <row r="26" spans="1:4" x14ac:dyDescent="0.25">
      <c r="A26">
        <v>12</v>
      </c>
      <c r="B26" t="s">
        <v>52</v>
      </c>
      <c r="C26" t="s">
        <v>288</v>
      </c>
      <c r="D26" s="1">
        <v>43851</v>
      </c>
    </row>
    <row r="27" spans="1:4" x14ac:dyDescent="0.25">
      <c r="A27">
        <v>12</v>
      </c>
      <c r="B27" t="s">
        <v>52</v>
      </c>
      <c r="C27" t="s">
        <v>289</v>
      </c>
      <c r="D27" s="1">
        <v>43851</v>
      </c>
    </row>
    <row r="28" spans="1:4" x14ac:dyDescent="0.25">
      <c r="A28">
        <v>12</v>
      </c>
      <c r="B28" t="s">
        <v>52</v>
      </c>
      <c r="C28" t="s">
        <v>290</v>
      </c>
      <c r="D28" s="1">
        <v>43852</v>
      </c>
    </row>
    <row r="29" spans="1:4" x14ac:dyDescent="0.25">
      <c r="A29">
        <v>9</v>
      </c>
      <c r="B29" t="s">
        <v>37</v>
      </c>
      <c r="C29" t="s">
        <v>291</v>
      </c>
      <c r="D29" s="1">
        <v>43843</v>
      </c>
    </row>
    <row r="30" spans="1:4" x14ac:dyDescent="0.25">
      <c r="A30">
        <v>9</v>
      </c>
      <c r="B30" t="s">
        <v>37</v>
      </c>
      <c r="C30" t="s">
        <v>292</v>
      </c>
      <c r="D30" s="1">
        <v>43839</v>
      </c>
    </row>
    <row r="31" spans="1:4" x14ac:dyDescent="0.25">
      <c r="A31">
        <v>9</v>
      </c>
      <c r="B31" t="s">
        <v>37</v>
      </c>
      <c r="C31" t="s">
        <v>293</v>
      </c>
      <c r="D31" s="1">
        <v>43851</v>
      </c>
    </row>
    <row r="32" spans="1:4" x14ac:dyDescent="0.25">
      <c r="A32">
        <v>11</v>
      </c>
      <c r="B32" t="s">
        <v>86</v>
      </c>
      <c r="C32" t="s">
        <v>294</v>
      </c>
      <c r="D32" s="1">
        <v>43852</v>
      </c>
    </row>
    <row r="33" spans="1:4" x14ac:dyDescent="0.25">
      <c r="A33">
        <v>11</v>
      </c>
      <c r="B33" t="s">
        <v>86</v>
      </c>
      <c r="C33" t="s">
        <v>295</v>
      </c>
      <c r="D33" s="1">
        <v>43850</v>
      </c>
    </row>
    <row r="34" spans="1:4" x14ac:dyDescent="0.25">
      <c r="A34">
        <v>10</v>
      </c>
      <c r="B34" t="s">
        <v>26</v>
      </c>
      <c r="C34" t="s">
        <v>296</v>
      </c>
      <c r="D34" s="1">
        <v>43852</v>
      </c>
    </row>
    <row r="35" spans="1:4" x14ac:dyDescent="0.25">
      <c r="A35">
        <v>10</v>
      </c>
      <c r="B35" t="s">
        <v>26</v>
      </c>
      <c r="C35" t="s">
        <v>297</v>
      </c>
      <c r="D35" s="1">
        <v>43843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60FA0-E607-4060-B4BA-3E45DBDAC7ED}">
  <dimension ref="A1:I205"/>
  <sheetViews>
    <sheetView topLeftCell="A4" workbookViewId="0"/>
  </sheetViews>
  <sheetFormatPr defaultRowHeight="15" x14ac:dyDescent="0.25"/>
  <cols>
    <col min="1" max="1" width="17.85546875" customWidth="1"/>
    <col min="2" max="2" width="14.7109375" customWidth="1"/>
    <col min="3" max="3" width="20.5703125" customWidth="1"/>
    <col min="4" max="4" width="16.42578125" customWidth="1"/>
    <col min="5" max="5" width="19.7109375" customWidth="1"/>
    <col min="6" max="6" width="10.42578125" customWidth="1"/>
    <col min="7" max="7" width="15" customWidth="1"/>
    <col min="8" max="8" width="19.5703125" customWidth="1"/>
    <col min="9" max="9" width="27" customWidth="1"/>
    <col min="10" max="10" width="30" customWidth="1"/>
    <col min="11" max="11" width="10.42578125" customWidth="1"/>
    <col min="12" max="12" width="19.5703125" customWidth="1"/>
  </cols>
  <sheetData>
    <row r="1" spans="1:9" x14ac:dyDescent="0.25">
      <c r="A1" t="s">
        <v>261</v>
      </c>
      <c r="B1" t="s">
        <v>262</v>
      </c>
      <c r="C1" t="s">
        <v>263</v>
      </c>
      <c r="D1" t="s">
        <v>3</v>
      </c>
      <c r="E1" t="s">
        <v>140</v>
      </c>
      <c r="F1" t="s">
        <v>5</v>
      </c>
      <c r="G1" t="s">
        <v>4</v>
      </c>
      <c r="H1" t="s">
        <v>6</v>
      </c>
      <c r="I1" t="s">
        <v>7</v>
      </c>
    </row>
    <row r="2" spans="1:9" x14ac:dyDescent="0.25">
      <c r="A2">
        <v>1900001087</v>
      </c>
      <c r="B2" s="1">
        <v>43566</v>
      </c>
      <c r="C2" t="s">
        <v>14</v>
      </c>
      <c r="D2">
        <v>10</v>
      </c>
      <c r="E2" t="s">
        <v>26</v>
      </c>
      <c r="F2">
        <v>84746</v>
      </c>
      <c r="G2" t="s">
        <v>16</v>
      </c>
      <c r="H2" s="1">
        <v>43565</v>
      </c>
      <c r="I2" t="s">
        <v>142</v>
      </c>
    </row>
    <row r="3" spans="1:9" x14ac:dyDescent="0.25">
      <c r="A3">
        <v>1900001106</v>
      </c>
      <c r="B3" s="1">
        <v>43602</v>
      </c>
      <c r="C3" t="s">
        <v>17</v>
      </c>
      <c r="D3">
        <v>4</v>
      </c>
      <c r="E3" t="s">
        <v>135</v>
      </c>
      <c r="F3">
        <v>86724</v>
      </c>
      <c r="G3" t="s">
        <v>12</v>
      </c>
      <c r="H3" s="1">
        <v>43466</v>
      </c>
      <c r="I3" t="s">
        <v>13</v>
      </c>
    </row>
    <row r="4" spans="1:9" x14ac:dyDescent="0.25">
      <c r="A4">
        <v>1900001110</v>
      </c>
      <c r="B4" s="1">
        <v>43602</v>
      </c>
      <c r="C4" t="s">
        <v>20</v>
      </c>
      <c r="D4">
        <v>4</v>
      </c>
      <c r="E4" t="s">
        <v>135</v>
      </c>
      <c r="F4">
        <v>148500</v>
      </c>
      <c r="G4" t="s">
        <v>12</v>
      </c>
      <c r="H4" s="1">
        <v>43525</v>
      </c>
      <c r="I4" t="s">
        <v>13</v>
      </c>
    </row>
    <row r="5" spans="1:9" x14ac:dyDescent="0.25">
      <c r="A5">
        <v>1900001136</v>
      </c>
      <c r="B5" s="1">
        <v>43615</v>
      </c>
      <c r="C5" t="s">
        <v>21</v>
      </c>
      <c r="D5">
        <v>1</v>
      </c>
      <c r="E5" t="s">
        <v>11</v>
      </c>
      <c r="F5">
        <v>12019</v>
      </c>
      <c r="G5" t="s">
        <v>41</v>
      </c>
      <c r="H5" s="1">
        <v>43466</v>
      </c>
      <c r="I5" t="s">
        <v>13</v>
      </c>
    </row>
    <row r="6" spans="1:9" x14ac:dyDescent="0.25">
      <c r="A6">
        <v>1900001164</v>
      </c>
      <c r="B6" s="1">
        <v>43627</v>
      </c>
      <c r="C6" t="s">
        <v>24</v>
      </c>
      <c r="D6">
        <v>4</v>
      </c>
      <c r="E6" t="s">
        <v>135</v>
      </c>
      <c r="F6">
        <v>12500</v>
      </c>
      <c r="G6" t="s">
        <v>12</v>
      </c>
      <c r="H6" s="1">
        <v>43522</v>
      </c>
      <c r="I6" t="s">
        <v>13</v>
      </c>
    </row>
    <row r="7" spans="1:9" x14ac:dyDescent="0.25">
      <c r="A7">
        <v>1900001165</v>
      </c>
      <c r="B7" s="1">
        <v>43627</v>
      </c>
      <c r="C7" t="s">
        <v>27</v>
      </c>
      <c r="D7">
        <v>5</v>
      </c>
      <c r="E7" t="s">
        <v>83</v>
      </c>
      <c r="F7">
        <v>58300</v>
      </c>
      <c r="G7" t="s">
        <v>16</v>
      </c>
      <c r="H7" s="1">
        <v>43512</v>
      </c>
      <c r="I7" t="s">
        <v>13</v>
      </c>
    </row>
    <row r="8" spans="1:9" x14ac:dyDescent="0.25">
      <c r="A8">
        <v>1900001167</v>
      </c>
      <c r="B8" s="1">
        <v>43629</v>
      </c>
      <c r="C8" t="s">
        <v>28</v>
      </c>
      <c r="D8">
        <v>1</v>
      </c>
      <c r="E8" t="s">
        <v>11</v>
      </c>
      <c r="F8">
        <v>12019</v>
      </c>
      <c r="G8" t="s">
        <v>41</v>
      </c>
      <c r="H8" s="1">
        <v>43466</v>
      </c>
      <c r="I8" t="s">
        <v>13</v>
      </c>
    </row>
    <row r="9" spans="1:9" x14ac:dyDescent="0.25">
      <c r="A9">
        <v>1900001168</v>
      </c>
      <c r="B9" s="1">
        <v>43629</v>
      </c>
      <c r="C9" t="s">
        <v>30</v>
      </c>
      <c r="D9">
        <v>1</v>
      </c>
      <c r="E9" t="s">
        <v>11</v>
      </c>
      <c r="F9">
        <v>30048</v>
      </c>
      <c r="G9" t="s">
        <v>41</v>
      </c>
      <c r="H9" s="1">
        <v>43466</v>
      </c>
      <c r="I9" t="s">
        <v>13</v>
      </c>
    </row>
    <row r="10" spans="1:9" x14ac:dyDescent="0.25">
      <c r="A10">
        <v>1900001169</v>
      </c>
      <c r="B10" s="1">
        <v>43629</v>
      </c>
      <c r="C10" t="s">
        <v>31</v>
      </c>
      <c r="D10">
        <v>4</v>
      </c>
      <c r="E10" t="s">
        <v>135</v>
      </c>
      <c r="F10">
        <v>14394</v>
      </c>
      <c r="G10" t="s">
        <v>12</v>
      </c>
      <c r="H10" s="1">
        <v>43467</v>
      </c>
      <c r="I10" t="s">
        <v>13</v>
      </c>
    </row>
    <row r="11" spans="1:9" x14ac:dyDescent="0.25">
      <c r="A11">
        <v>1900001282</v>
      </c>
      <c r="B11" s="1">
        <v>43659</v>
      </c>
      <c r="C11" t="s">
        <v>32</v>
      </c>
      <c r="D11">
        <v>6</v>
      </c>
      <c r="E11" t="s">
        <v>66</v>
      </c>
      <c r="F11">
        <v>32392</v>
      </c>
      <c r="G11" t="s">
        <v>16</v>
      </c>
      <c r="H11" s="1">
        <v>43595</v>
      </c>
      <c r="I11" t="s">
        <v>13</v>
      </c>
    </row>
    <row r="12" spans="1:9" x14ac:dyDescent="0.25">
      <c r="A12">
        <v>1900001293</v>
      </c>
      <c r="B12" s="1">
        <v>43662</v>
      </c>
      <c r="C12" t="s">
        <v>33</v>
      </c>
      <c r="D12">
        <v>13</v>
      </c>
      <c r="E12" t="s">
        <v>152</v>
      </c>
      <c r="F12">
        <v>162500</v>
      </c>
      <c r="G12" t="s">
        <v>41</v>
      </c>
      <c r="H12" s="1">
        <v>43560</v>
      </c>
      <c r="I12" t="s">
        <v>13</v>
      </c>
    </row>
    <row r="13" spans="1:9" x14ac:dyDescent="0.25">
      <c r="A13">
        <v>1900001294</v>
      </c>
      <c r="B13" s="1">
        <v>43662</v>
      </c>
      <c r="C13" t="s">
        <v>34</v>
      </c>
      <c r="D13">
        <v>13</v>
      </c>
      <c r="E13" t="s">
        <v>152</v>
      </c>
      <c r="F13">
        <v>250000</v>
      </c>
      <c r="G13" t="s">
        <v>41</v>
      </c>
      <c r="H13" s="1">
        <v>43573</v>
      </c>
      <c r="I13" t="s">
        <v>13</v>
      </c>
    </row>
    <row r="14" spans="1:9" x14ac:dyDescent="0.25">
      <c r="A14">
        <v>1900001304</v>
      </c>
      <c r="B14" s="1">
        <v>43663</v>
      </c>
      <c r="C14" t="s">
        <v>35</v>
      </c>
      <c r="D14">
        <v>1</v>
      </c>
      <c r="E14" t="s">
        <v>11</v>
      </c>
      <c r="F14">
        <v>2646</v>
      </c>
      <c r="G14" t="s">
        <v>41</v>
      </c>
      <c r="H14" s="1">
        <v>43535</v>
      </c>
      <c r="I14" t="s">
        <v>13</v>
      </c>
    </row>
    <row r="15" spans="1:9" x14ac:dyDescent="0.25">
      <c r="A15">
        <v>1900001305</v>
      </c>
      <c r="B15" s="1">
        <v>43663</v>
      </c>
      <c r="C15" t="s">
        <v>36</v>
      </c>
      <c r="D15">
        <v>4</v>
      </c>
      <c r="E15" t="s">
        <v>135</v>
      </c>
      <c r="F15">
        <v>18150</v>
      </c>
      <c r="G15" t="s">
        <v>16</v>
      </c>
      <c r="H15" s="1">
        <v>43468</v>
      </c>
      <c r="I15" t="s">
        <v>13</v>
      </c>
    </row>
    <row r="16" spans="1:9" x14ac:dyDescent="0.25">
      <c r="A16">
        <v>1900001306</v>
      </c>
      <c r="B16" s="1">
        <v>43663</v>
      </c>
      <c r="C16" t="s">
        <v>38</v>
      </c>
      <c r="D16">
        <v>2</v>
      </c>
      <c r="E16" t="s">
        <v>15</v>
      </c>
      <c r="F16">
        <v>60025</v>
      </c>
      <c r="G16" t="s">
        <v>41</v>
      </c>
      <c r="H16" s="1">
        <v>43577</v>
      </c>
      <c r="I16" t="s">
        <v>13</v>
      </c>
    </row>
    <row r="17" spans="1:9" x14ac:dyDescent="0.25">
      <c r="A17">
        <v>1900001308</v>
      </c>
      <c r="B17" s="1">
        <v>43663</v>
      </c>
      <c r="C17" t="s">
        <v>39</v>
      </c>
      <c r="D17">
        <v>3</v>
      </c>
      <c r="E17" t="s">
        <v>40</v>
      </c>
      <c r="F17">
        <v>134736</v>
      </c>
      <c r="G17" t="s">
        <v>41</v>
      </c>
      <c r="H17" s="1">
        <v>43580</v>
      </c>
      <c r="I17" t="s">
        <v>13</v>
      </c>
    </row>
    <row r="18" spans="1:9" x14ac:dyDescent="0.25">
      <c r="A18">
        <v>1900001342</v>
      </c>
      <c r="B18" s="1">
        <v>43669</v>
      </c>
      <c r="C18" t="s">
        <v>42</v>
      </c>
      <c r="D18">
        <v>6</v>
      </c>
      <c r="E18" t="s">
        <v>66</v>
      </c>
      <c r="F18">
        <v>914999</v>
      </c>
      <c r="G18" t="s">
        <v>12</v>
      </c>
      <c r="H18" s="1">
        <v>43466</v>
      </c>
      <c r="I18" t="s">
        <v>13</v>
      </c>
    </row>
    <row r="19" spans="1:9" x14ac:dyDescent="0.25">
      <c r="A19">
        <v>1900001354</v>
      </c>
      <c r="B19" s="1">
        <v>43670</v>
      </c>
      <c r="C19" t="s">
        <v>43</v>
      </c>
      <c r="D19">
        <v>1</v>
      </c>
      <c r="E19" t="s">
        <v>11</v>
      </c>
      <c r="F19">
        <v>2942</v>
      </c>
      <c r="G19" t="s">
        <v>41</v>
      </c>
      <c r="H19" s="1">
        <v>43566</v>
      </c>
      <c r="I19" t="s">
        <v>13</v>
      </c>
    </row>
    <row r="20" spans="1:9" x14ac:dyDescent="0.25">
      <c r="A20">
        <v>1900001355</v>
      </c>
      <c r="B20" s="1">
        <v>43670</v>
      </c>
      <c r="C20" t="s">
        <v>44</v>
      </c>
      <c r="D20">
        <v>1</v>
      </c>
      <c r="E20" t="s">
        <v>11</v>
      </c>
      <c r="F20">
        <v>6740</v>
      </c>
      <c r="G20" t="s">
        <v>41</v>
      </c>
      <c r="H20" s="1">
        <v>43528</v>
      </c>
      <c r="I20" t="s">
        <v>13</v>
      </c>
    </row>
    <row r="21" spans="1:9" x14ac:dyDescent="0.25">
      <c r="A21">
        <v>1900001356</v>
      </c>
      <c r="B21" s="1">
        <v>43670</v>
      </c>
      <c r="C21" t="s">
        <v>45</v>
      </c>
      <c r="D21">
        <v>4</v>
      </c>
      <c r="E21" t="s">
        <v>135</v>
      </c>
      <c r="F21">
        <v>6740</v>
      </c>
      <c r="G21" t="s">
        <v>12</v>
      </c>
      <c r="H21" s="1">
        <v>43513</v>
      </c>
      <c r="I21" t="s">
        <v>13</v>
      </c>
    </row>
    <row r="22" spans="1:9" x14ac:dyDescent="0.25">
      <c r="A22">
        <v>1900001361</v>
      </c>
      <c r="B22" s="1">
        <v>43673</v>
      </c>
      <c r="C22" t="s">
        <v>46</v>
      </c>
      <c r="D22">
        <v>3</v>
      </c>
      <c r="E22" t="s">
        <v>40</v>
      </c>
      <c r="F22">
        <v>74250</v>
      </c>
      <c r="G22" t="s">
        <v>41</v>
      </c>
      <c r="H22" s="1">
        <v>43556</v>
      </c>
      <c r="I22" t="s">
        <v>13</v>
      </c>
    </row>
    <row r="23" spans="1:9" x14ac:dyDescent="0.25">
      <c r="A23">
        <v>1900001376</v>
      </c>
      <c r="B23" s="1">
        <v>43675</v>
      </c>
      <c r="C23" t="s">
        <v>47</v>
      </c>
      <c r="D23">
        <v>6</v>
      </c>
      <c r="E23" t="s">
        <v>66</v>
      </c>
      <c r="F23">
        <v>1614</v>
      </c>
      <c r="G23" t="s">
        <v>16</v>
      </c>
      <c r="H23" s="1">
        <v>43535</v>
      </c>
      <c r="I23" t="s">
        <v>13</v>
      </c>
    </row>
    <row r="24" spans="1:9" x14ac:dyDescent="0.25">
      <c r="A24">
        <v>1900001377</v>
      </c>
      <c r="B24" s="1">
        <v>43675</v>
      </c>
      <c r="C24" t="s">
        <v>48</v>
      </c>
      <c r="D24">
        <v>13</v>
      </c>
      <c r="E24" t="s">
        <v>152</v>
      </c>
      <c r="F24">
        <v>11540</v>
      </c>
      <c r="G24" t="s">
        <v>41</v>
      </c>
      <c r="H24" s="1">
        <v>43494</v>
      </c>
      <c r="I24" t="s">
        <v>13</v>
      </c>
    </row>
    <row r="25" spans="1:9" x14ac:dyDescent="0.25">
      <c r="A25">
        <v>1900001385</v>
      </c>
      <c r="B25" s="1">
        <v>43677</v>
      </c>
      <c r="C25" t="s">
        <v>49</v>
      </c>
      <c r="D25">
        <v>4</v>
      </c>
      <c r="E25" t="s">
        <v>135</v>
      </c>
      <c r="F25">
        <v>2140</v>
      </c>
      <c r="G25" t="s">
        <v>16</v>
      </c>
      <c r="H25" s="1">
        <v>43495</v>
      </c>
      <c r="I25" t="s">
        <v>13</v>
      </c>
    </row>
    <row r="26" spans="1:9" x14ac:dyDescent="0.25">
      <c r="A26">
        <v>1900001388</v>
      </c>
      <c r="B26" s="1">
        <v>43677</v>
      </c>
      <c r="C26" t="s">
        <v>50</v>
      </c>
      <c r="D26">
        <v>4</v>
      </c>
      <c r="E26" t="s">
        <v>135</v>
      </c>
      <c r="F26">
        <v>45375</v>
      </c>
      <c r="G26" t="s">
        <v>12</v>
      </c>
      <c r="H26" s="1">
        <v>43525</v>
      </c>
      <c r="I26" t="s">
        <v>13</v>
      </c>
    </row>
    <row r="27" spans="1:9" x14ac:dyDescent="0.25">
      <c r="A27">
        <v>1900001390</v>
      </c>
      <c r="B27" s="1">
        <v>43677</v>
      </c>
      <c r="C27" t="s">
        <v>51</v>
      </c>
      <c r="D27">
        <v>1</v>
      </c>
      <c r="E27" t="s">
        <v>11</v>
      </c>
      <c r="F27">
        <v>11593</v>
      </c>
      <c r="G27" t="s">
        <v>41</v>
      </c>
      <c r="H27" s="1">
        <v>43556</v>
      </c>
      <c r="I27" t="s">
        <v>13</v>
      </c>
    </row>
    <row r="28" spans="1:9" x14ac:dyDescent="0.25">
      <c r="A28">
        <v>1900001392</v>
      </c>
      <c r="B28" s="1">
        <v>43677</v>
      </c>
      <c r="C28" t="s">
        <v>53</v>
      </c>
      <c r="D28">
        <v>6</v>
      </c>
      <c r="E28" t="s">
        <v>66</v>
      </c>
      <c r="F28">
        <v>46995</v>
      </c>
      <c r="G28" t="s">
        <v>16</v>
      </c>
      <c r="H28" s="1">
        <v>43494</v>
      </c>
      <c r="I28" t="s">
        <v>13</v>
      </c>
    </row>
    <row r="29" spans="1:9" x14ac:dyDescent="0.25">
      <c r="A29">
        <v>1900001393</v>
      </c>
      <c r="B29" s="1">
        <v>43677</v>
      </c>
      <c r="C29" t="s">
        <v>54</v>
      </c>
      <c r="D29">
        <v>1</v>
      </c>
      <c r="E29" t="s">
        <v>11</v>
      </c>
      <c r="F29">
        <v>529</v>
      </c>
      <c r="G29" t="s">
        <v>41</v>
      </c>
      <c r="H29" s="1">
        <v>43514</v>
      </c>
      <c r="I29" t="s">
        <v>13</v>
      </c>
    </row>
    <row r="30" spans="1:9" x14ac:dyDescent="0.25">
      <c r="A30">
        <v>1900001394</v>
      </c>
      <c r="B30" s="1">
        <v>43677</v>
      </c>
      <c r="C30" t="s">
        <v>55</v>
      </c>
      <c r="D30">
        <v>4</v>
      </c>
      <c r="E30" t="s">
        <v>135</v>
      </c>
      <c r="F30">
        <v>18563</v>
      </c>
      <c r="G30" t="s">
        <v>12</v>
      </c>
      <c r="H30" s="1">
        <v>43525</v>
      </c>
      <c r="I30" t="s">
        <v>13</v>
      </c>
    </row>
    <row r="31" spans="1:9" x14ac:dyDescent="0.25">
      <c r="A31">
        <v>1900001396</v>
      </c>
      <c r="B31" s="1">
        <v>43677</v>
      </c>
      <c r="C31" t="s">
        <v>56</v>
      </c>
      <c r="D31">
        <v>6</v>
      </c>
      <c r="E31" t="s">
        <v>66</v>
      </c>
      <c r="F31">
        <v>27435</v>
      </c>
      <c r="G31" t="s">
        <v>16</v>
      </c>
      <c r="H31" s="1">
        <v>43488</v>
      </c>
      <c r="I31" t="s">
        <v>13</v>
      </c>
    </row>
    <row r="32" spans="1:9" x14ac:dyDescent="0.25">
      <c r="A32">
        <v>1900001397</v>
      </c>
      <c r="B32" s="1">
        <v>43677</v>
      </c>
      <c r="C32" t="s">
        <v>57</v>
      </c>
      <c r="D32">
        <v>6</v>
      </c>
      <c r="E32" t="s">
        <v>66</v>
      </c>
      <c r="F32">
        <v>25336</v>
      </c>
      <c r="G32" t="s">
        <v>12</v>
      </c>
      <c r="H32" s="1">
        <v>43522</v>
      </c>
      <c r="I32" t="s">
        <v>13</v>
      </c>
    </row>
    <row r="33" spans="1:9" x14ac:dyDescent="0.25">
      <c r="A33">
        <v>1900001398</v>
      </c>
      <c r="B33" s="1">
        <v>43677</v>
      </c>
      <c r="C33" t="s">
        <v>58</v>
      </c>
      <c r="D33">
        <v>6</v>
      </c>
      <c r="E33" t="s">
        <v>66</v>
      </c>
      <c r="F33">
        <v>10772</v>
      </c>
      <c r="G33" t="s">
        <v>41</v>
      </c>
      <c r="H33" s="1">
        <v>43538</v>
      </c>
      <c r="I33" t="s">
        <v>13</v>
      </c>
    </row>
    <row r="34" spans="1:9" x14ac:dyDescent="0.25">
      <c r="A34">
        <v>1900001403</v>
      </c>
      <c r="B34" s="1">
        <v>43677</v>
      </c>
      <c r="C34" t="s">
        <v>59</v>
      </c>
      <c r="D34">
        <v>6</v>
      </c>
      <c r="E34" t="s">
        <v>66</v>
      </c>
      <c r="F34">
        <v>9283</v>
      </c>
      <c r="G34" t="s">
        <v>41</v>
      </c>
      <c r="H34" s="1">
        <v>43573</v>
      </c>
      <c r="I34" t="s">
        <v>13</v>
      </c>
    </row>
    <row r="35" spans="1:9" x14ac:dyDescent="0.25">
      <c r="A35">
        <v>1900001404</v>
      </c>
      <c r="B35" s="1">
        <v>43677</v>
      </c>
      <c r="C35" t="s">
        <v>60</v>
      </c>
      <c r="D35">
        <v>6</v>
      </c>
      <c r="E35" t="s">
        <v>66</v>
      </c>
      <c r="F35">
        <v>6903</v>
      </c>
      <c r="G35" t="s">
        <v>41</v>
      </c>
      <c r="H35" s="1">
        <v>43615</v>
      </c>
      <c r="I35" t="s">
        <v>13</v>
      </c>
    </row>
    <row r="36" spans="1:9" x14ac:dyDescent="0.25">
      <c r="A36">
        <v>1900001405</v>
      </c>
      <c r="B36" s="1">
        <v>43677</v>
      </c>
      <c r="C36" t="s">
        <v>61</v>
      </c>
      <c r="D36">
        <v>13</v>
      </c>
      <c r="E36" t="s">
        <v>152</v>
      </c>
      <c r="F36">
        <v>90663</v>
      </c>
      <c r="G36" t="s">
        <v>12</v>
      </c>
      <c r="H36" s="1">
        <v>43556</v>
      </c>
      <c r="I36" t="s">
        <v>13</v>
      </c>
    </row>
    <row r="37" spans="1:9" x14ac:dyDescent="0.25">
      <c r="A37">
        <v>1900001583</v>
      </c>
      <c r="B37" s="1">
        <v>43691</v>
      </c>
      <c r="C37" t="s">
        <v>62</v>
      </c>
      <c r="D37">
        <v>6</v>
      </c>
      <c r="E37" t="s">
        <v>66</v>
      </c>
      <c r="F37">
        <v>156000</v>
      </c>
      <c r="G37" t="s">
        <v>12</v>
      </c>
      <c r="H37" s="1">
        <v>43469</v>
      </c>
      <c r="I37" t="s">
        <v>13</v>
      </c>
    </row>
    <row r="38" spans="1:9" x14ac:dyDescent="0.25">
      <c r="A38">
        <v>1900001602</v>
      </c>
      <c r="B38" s="1">
        <v>43694</v>
      </c>
      <c r="C38" t="s">
        <v>63</v>
      </c>
      <c r="D38">
        <v>1</v>
      </c>
      <c r="E38" t="s">
        <v>11</v>
      </c>
      <c r="F38">
        <v>21157</v>
      </c>
      <c r="G38" t="s">
        <v>41</v>
      </c>
      <c r="H38" s="1">
        <v>43466</v>
      </c>
      <c r="I38" t="s">
        <v>13</v>
      </c>
    </row>
    <row r="39" spans="1:9" x14ac:dyDescent="0.25">
      <c r="A39">
        <v>1900001603</v>
      </c>
      <c r="B39" s="1">
        <v>43694</v>
      </c>
      <c r="C39" t="s">
        <v>64</v>
      </c>
      <c r="D39">
        <v>1</v>
      </c>
      <c r="E39" t="s">
        <v>11</v>
      </c>
      <c r="F39">
        <v>77787</v>
      </c>
      <c r="G39" t="s">
        <v>41</v>
      </c>
      <c r="H39" s="1">
        <v>43466</v>
      </c>
      <c r="I39" t="s">
        <v>13</v>
      </c>
    </row>
    <row r="40" spans="1:9" x14ac:dyDescent="0.25">
      <c r="A40">
        <v>1900001604</v>
      </c>
      <c r="B40" s="1">
        <v>43694</v>
      </c>
      <c r="C40" t="s">
        <v>65</v>
      </c>
      <c r="D40">
        <v>1</v>
      </c>
      <c r="E40" t="s">
        <v>11</v>
      </c>
      <c r="F40">
        <v>8468</v>
      </c>
      <c r="G40" t="s">
        <v>41</v>
      </c>
      <c r="H40" s="1">
        <v>43514</v>
      </c>
      <c r="I40" t="s">
        <v>13</v>
      </c>
    </row>
    <row r="41" spans="1:9" x14ac:dyDescent="0.25">
      <c r="A41">
        <v>1900001605</v>
      </c>
      <c r="B41" s="1">
        <v>43694</v>
      </c>
      <c r="C41" t="s">
        <v>67</v>
      </c>
      <c r="D41">
        <v>6</v>
      </c>
      <c r="E41" t="s">
        <v>66</v>
      </c>
      <c r="F41">
        <v>1825</v>
      </c>
      <c r="G41" t="s">
        <v>12</v>
      </c>
      <c r="H41" s="1">
        <v>43497</v>
      </c>
      <c r="I41" t="s">
        <v>13</v>
      </c>
    </row>
    <row r="42" spans="1:9" x14ac:dyDescent="0.25">
      <c r="A42">
        <v>1900001606</v>
      </c>
      <c r="B42" s="1">
        <v>43694</v>
      </c>
      <c r="C42" t="s">
        <v>68</v>
      </c>
      <c r="D42">
        <v>6</v>
      </c>
      <c r="E42" t="s">
        <v>66</v>
      </c>
      <c r="F42">
        <v>329250</v>
      </c>
      <c r="G42" t="s">
        <v>12</v>
      </c>
      <c r="H42" s="1">
        <v>43524</v>
      </c>
      <c r="I42" t="s">
        <v>13</v>
      </c>
    </row>
    <row r="43" spans="1:9" x14ac:dyDescent="0.25">
      <c r="A43">
        <v>1900001607</v>
      </c>
      <c r="B43" s="1">
        <v>43694</v>
      </c>
      <c r="C43" t="s">
        <v>69</v>
      </c>
      <c r="D43">
        <v>4</v>
      </c>
      <c r="E43" t="s">
        <v>135</v>
      </c>
      <c r="F43">
        <v>344794</v>
      </c>
      <c r="G43" t="s">
        <v>12</v>
      </c>
      <c r="H43" s="1">
        <v>43556</v>
      </c>
      <c r="I43" t="s">
        <v>13</v>
      </c>
    </row>
    <row r="44" spans="1:9" x14ac:dyDescent="0.25">
      <c r="A44">
        <v>1900001608</v>
      </c>
      <c r="B44" s="1">
        <v>43694</v>
      </c>
      <c r="C44" t="s">
        <v>70</v>
      </c>
      <c r="D44">
        <v>4</v>
      </c>
      <c r="E44" t="s">
        <v>135</v>
      </c>
      <c r="F44">
        <v>37500</v>
      </c>
      <c r="G44" t="s">
        <v>12</v>
      </c>
      <c r="H44" s="1">
        <v>43556</v>
      </c>
      <c r="I44" t="s">
        <v>13</v>
      </c>
    </row>
    <row r="45" spans="1:9" x14ac:dyDescent="0.25">
      <c r="A45">
        <v>1900001609</v>
      </c>
      <c r="B45" s="1">
        <v>43694</v>
      </c>
      <c r="C45" t="s">
        <v>71</v>
      </c>
      <c r="D45">
        <v>6</v>
      </c>
      <c r="E45" t="s">
        <v>66</v>
      </c>
      <c r="F45">
        <v>49789</v>
      </c>
      <c r="G45" t="s">
        <v>12</v>
      </c>
      <c r="H45" s="1">
        <v>43466</v>
      </c>
      <c r="I45" t="s">
        <v>13</v>
      </c>
    </row>
    <row r="46" spans="1:9" x14ac:dyDescent="0.25">
      <c r="A46">
        <v>1900001610</v>
      </c>
      <c r="B46" s="1">
        <v>43694</v>
      </c>
      <c r="C46" t="s">
        <v>72</v>
      </c>
      <c r="D46">
        <v>4</v>
      </c>
      <c r="E46" t="s">
        <v>135</v>
      </c>
      <c r="F46">
        <v>64</v>
      </c>
      <c r="G46" t="s">
        <v>12</v>
      </c>
      <c r="H46" s="1">
        <v>43540</v>
      </c>
      <c r="I46" t="s">
        <v>13</v>
      </c>
    </row>
    <row r="47" spans="1:9" x14ac:dyDescent="0.25">
      <c r="A47">
        <v>1900001611</v>
      </c>
      <c r="B47" s="1">
        <v>43694</v>
      </c>
      <c r="C47" t="s">
        <v>73</v>
      </c>
      <c r="D47">
        <v>4</v>
      </c>
      <c r="E47" t="s">
        <v>135</v>
      </c>
      <c r="F47">
        <v>6250</v>
      </c>
      <c r="G47" t="s">
        <v>12</v>
      </c>
      <c r="H47" s="1">
        <v>43520</v>
      </c>
      <c r="I47" t="s">
        <v>13</v>
      </c>
    </row>
    <row r="48" spans="1:9" x14ac:dyDescent="0.25">
      <c r="A48">
        <v>1900002041</v>
      </c>
      <c r="B48" s="1">
        <v>43705</v>
      </c>
      <c r="C48" t="s">
        <v>74</v>
      </c>
      <c r="D48">
        <v>1</v>
      </c>
      <c r="E48" t="s">
        <v>11</v>
      </c>
      <c r="F48">
        <v>124875</v>
      </c>
      <c r="G48" t="s">
        <v>12</v>
      </c>
      <c r="H48" s="1">
        <v>43531</v>
      </c>
      <c r="I48" t="s">
        <v>13</v>
      </c>
    </row>
    <row r="49" spans="1:9" x14ac:dyDescent="0.25">
      <c r="A49">
        <v>1900002042</v>
      </c>
      <c r="B49" s="1">
        <v>43705</v>
      </c>
      <c r="C49" t="s">
        <v>75</v>
      </c>
      <c r="D49">
        <v>3</v>
      </c>
      <c r="E49" t="s">
        <v>40</v>
      </c>
      <c r="F49">
        <v>7783</v>
      </c>
      <c r="G49" t="s">
        <v>41</v>
      </c>
      <c r="H49" s="1">
        <v>43627</v>
      </c>
      <c r="I49" t="s">
        <v>13</v>
      </c>
    </row>
    <row r="50" spans="1:9" x14ac:dyDescent="0.25">
      <c r="A50">
        <v>1900002043</v>
      </c>
      <c r="B50" s="1">
        <v>43705</v>
      </c>
      <c r="C50" t="s">
        <v>76</v>
      </c>
      <c r="D50">
        <v>3</v>
      </c>
      <c r="E50" t="s">
        <v>40</v>
      </c>
      <c r="F50">
        <v>7835</v>
      </c>
      <c r="G50" t="s">
        <v>41</v>
      </c>
      <c r="H50" s="1">
        <v>43626</v>
      </c>
      <c r="I50" t="s">
        <v>13</v>
      </c>
    </row>
    <row r="51" spans="1:9" x14ac:dyDescent="0.25">
      <c r="A51">
        <v>1900002044</v>
      </c>
      <c r="B51" s="1">
        <v>43705</v>
      </c>
      <c r="C51" t="s">
        <v>77</v>
      </c>
      <c r="D51">
        <v>5</v>
      </c>
      <c r="E51" t="s">
        <v>83</v>
      </c>
      <c r="F51">
        <v>70125</v>
      </c>
      <c r="G51" t="s">
        <v>16</v>
      </c>
      <c r="H51" s="1">
        <v>43543</v>
      </c>
      <c r="I51" t="s">
        <v>13</v>
      </c>
    </row>
    <row r="52" spans="1:9" x14ac:dyDescent="0.25">
      <c r="A52">
        <v>1900002045</v>
      </c>
      <c r="B52" s="1">
        <v>43705</v>
      </c>
      <c r="C52" t="s">
        <v>78</v>
      </c>
      <c r="D52">
        <v>5</v>
      </c>
      <c r="E52" t="s">
        <v>83</v>
      </c>
      <c r="F52">
        <v>70125</v>
      </c>
      <c r="G52" t="s">
        <v>16</v>
      </c>
      <c r="H52" s="1">
        <v>43543</v>
      </c>
      <c r="I52" t="s">
        <v>13</v>
      </c>
    </row>
    <row r="53" spans="1:9" x14ac:dyDescent="0.25">
      <c r="A53">
        <v>1900002046</v>
      </c>
      <c r="B53" s="1">
        <v>43705</v>
      </c>
      <c r="C53" t="s">
        <v>79</v>
      </c>
      <c r="D53">
        <v>13</v>
      </c>
      <c r="E53" t="s">
        <v>152</v>
      </c>
      <c r="F53">
        <v>60229</v>
      </c>
      <c r="G53" t="s">
        <v>12</v>
      </c>
      <c r="H53" s="1">
        <v>43556</v>
      </c>
      <c r="I53" t="s">
        <v>13</v>
      </c>
    </row>
    <row r="54" spans="1:9" x14ac:dyDescent="0.25">
      <c r="A54">
        <v>1900002047</v>
      </c>
      <c r="B54" s="1">
        <v>43705</v>
      </c>
      <c r="C54" t="s">
        <v>80</v>
      </c>
      <c r="D54">
        <v>13</v>
      </c>
      <c r="E54" t="s">
        <v>152</v>
      </c>
      <c r="F54">
        <v>98931</v>
      </c>
      <c r="G54" t="s">
        <v>12</v>
      </c>
      <c r="H54" s="1">
        <v>43481</v>
      </c>
      <c r="I54" t="s">
        <v>13</v>
      </c>
    </row>
    <row r="55" spans="1:9" x14ac:dyDescent="0.25">
      <c r="A55">
        <v>1900002048</v>
      </c>
      <c r="B55" s="1">
        <v>43705</v>
      </c>
      <c r="C55" t="s">
        <v>81</v>
      </c>
      <c r="D55">
        <v>1</v>
      </c>
      <c r="E55" t="s">
        <v>11</v>
      </c>
      <c r="F55">
        <v>21769</v>
      </c>
      <c r="G55" t="s">
        <v>41</v>
      </c>
      <c r="H55" s="1">
        <v>43466</v>
      </c>
      <c r="I55" t="s">
        <v>13</v>
      </c>
    </row>
    <row r="56" spans="1:9" x14ac:dyDescent="0.25">
      <c r="A56">
        <v>1900002049</v>
      </c>
      <c r="B56" s="1">
        <v>43705</v>
      </c>
      <c r="C56" t="s">
        <v>82</v>
      </c>
      <c r="D56">
        <v>4</v>
      </c>
      <c r="E56" t="s">
        <v>135</v>
      </c>
      <c r="F56">
        <v>65369</v>
      </c>
      <c r="G56" t="s">
        <v>12</v>
      </c>
      <c r="H56" s="1">
        <v>43572</v>
      </c>
      <c r="I56" t="s">
        <v>13</v>
      </c>
    </row>
    <row r="57" spans="1:9" x14ac:dyDescent="0.25">
      <c r="A57">
        <v>1900002050</v>
      </c>
      <c r="B57" s="1">
        <v>43705</v>
      </c>
      <c r="C57" t="s">
        <v>84</v>
      </c>
      <c r="D57">
        <v>4</v>
      </c>
      <c r="E57" t="s">
        <v>135</v>
      </c>
      <c r="F57">
        <v>5206</v>
      </c>
      <c r="G57" t="s">
        <v>12</v>
      </c>
      <c r="H57" s="1">
        <v>43556</v>
      </c>
      <c r="I57" t="s">
        <v>13</v>
      </c>
    </row>
    <row r="58" spans="1:9" x14ac:dyDescent="0.25">
      <c r="A58">
        <v>1900002051</v>
      </c>
      <c r="B58" s="1">
        <v>43705</v>
      </c>
      <c r="C58" t="s">
        <v>85</v>
      </c>
      <c r="D58">
        <v>4</v>
      </c>
      <c r="E58" t="s">
        <v>135</v>
      </c>
      <c r="F58">
        <v>23750</v>
      </c>
      <c r="G58" t="s">
        <v>12</v>
      </c>
      <c r="H58" s="1">
        <v>43533</v>
      </c>
      <c r="I58" t="s">
        <v>13</v>
      </c>
    </row>
    <row r="59" spans="1:9" x14ac:dyDescent="0.25">
      <c r="A59">
        <v>1900002052</v>
      </c>
      <c r="B59" s="1">
        <v>43705</v>
      </c>
      <c r="C59" t="s">
        <v>87</v>
      </c>
      <c r="D59">
        <v>4</v>
      </c>
      <c r="E59" t="s">
        <v>135</v>
      </c>
      <c r="F59">
        <v>1557</v>
      </c>
      <c r="G59" t="s">
        <v>12</v>
      </c>
      <c r="H59" s="1">
        <v>43571</v>
      </c>
      <c r="I59" t="s">
        <v>13</v>
      </c>
    </row>
    <row r="60" spans="1:9" x14ac:dyDescent="0.25">
      <c r="A60">
        <v>1900002072</v>
      </c>
      <c r="B60" s="1">
        <v>43705</v>
      </c>
      <c r="C60" t="s">
        <v>88</v>
      </c>
      <c r="D60">
        <v>13</v>
      </c>
      <c r="E60" t="s">
        <v>152</v>
      </c>
      <c r="F60">
        <v>40960</v>
      </c>
      <c r="G60" t="s">
        <v>41</v>
      </c>
      <c r="H60" s="1">
        <v>43575</v>
      </c>
      <c r="I60" t="s">
        <v>13</v>
      </c>
    </row>
    <row r="61" spans="1:9" x14ac:dyDescent="0.25">
      <c r="A61">
        <v>1900002229</v>
      </c>
      <c r="B61" s="1">
        <v>43708</v>
      </c>
      <c r="C61" t="s">
        <v>89</v>
      </c>
      <c r="D61">
        <v>13</v>
      </c>
      <c r="E61" t="s">
        <v>152</v>
      </c>
      <c r="F61">
        <v>12055</v>
      </c>
      <c r="G61" t="s">
        <v>12</v>
      </c>
      <c r="H61" s="1">
        <v>43510</v>
      </c>
      <c r="I61" t="s">
        <v>13</v>
      </c>
    </row>
    <row r="62" spans="1:9" x14ac:dyDescent="0.25">
      <c r="A62">
        <v>1900002230</v>
      </c>
      <c r="B62" s="1">
        <v>43708</v>
      </c>
      <c r="C62" t="s">
        <v>90</v>
      </c>
      <c r="D62">
        <v>13</v>
      </c>
      <c r="E62" t="s">
        <v>152</v>
      </c>
      <c r="F62">
        <v>131090</v>
      </c>
      <c r="G62" t="s">
        <v>12</v>
      </c>
      <c r="H62" s="1">
        <v>43522</v>
      </c>
      <c r="I62" t="s">
        <v>13</v>
      </c>
    </row>
    <row r="63" spans="1:9" x14ac:dyDescent="0.25">
      <c r="A63">
        <v>1900002232</v>
      </c>
      <c r="B63" s="1">
        <v>43708</v>
      </c>
      <c r="C63" t="s">
        <v>91</v>
      </c>
      <c r="D63">
        <v>13</v>
      </c>
      <c r="E63" t="s">
        <v>152</v>
      </c>
      <c r="F63">
        <v>27069</v>
      </c>
      <c r="G63" t="s">
        <v>12</v>
      </c>
      <c r="H63" s="1">
        <v>43510</v>
      </c>
      <c r="I63" t="s">
        <v>13</v>
      </c>
    </row>
    <row r="64" spans="1:9" x14ac:dyDescent="0.25">
      <c r="A64">
        <v>1900002265</v>
      </c>
      <c r="B64" s="1">
        <v>43708</v>
      </c>
      <c r="C64" t="s">
        <v>92</v>
      </c>
      <c r="D64">
        <v>4</v>
      </c>
      <c r="E64" t="s">
        <v>135</v>
      </c>
      <c r="F64">
        <v>215165</v>
      </c>
      <c r="G64" t="s">
        <v>12</v>
      </c>
      <c r="H64" s="1">
        <v>43556</v>
      </c>
      <c r="I64" t="s">
        <v>13</v>
      </c>
    </row>
    <row r="65" spans="1:9" x14ac:dyDescent="0.25">
      <c r="A65">
        <v>1900002331</v>
      </c>
      <c r="B65" s="1">
        <v>43711</v>
      </c>
      <c r="C65" t="s">
        <v>93</v>
      </c>
      <c r="D65">
        <v>4</v>
      </c>
      <c r="E65" t="s">
        <v>135</v>
      </c>
      <c r="F65">
        <v>870</v>
      </c>
      <c r="G65" t="s">
        <v>12</v>
      </c>
      <c r="H65" s="1">
        <v>43611</v>
      </c>
      <c r="I65" t="s">
        <v>13</v>
      </c>
    </row>
    <row r="66" spans="1:9" x14ac:dyDescent="0.25">
      <c r="A66">
        <v>1900002384</v>
      </c>
      <c r="B66" s="1">
        <v>43713</v>
      </c>
      <c r="C66" t="s">
        <v>94</v>
      </c>
      <c r="D66">
        <v>1</v>
      </c>
      <c r="E66" t="s">
        <v>11</v>
      </c>
      <c r="F66">
        <v>8174</v>
      </c>
      <c r="G66" t="s">
        <v>16</v>
      </c>
      <c r="H66" s="1">
        <v>43664</v>
      </c>
      <c r="I66" t="s">
        <v>13</v>
      </c>
    </row>
    <row r="67" spans="1:9" x14ac:dyDescent="0.25">
      <c r="A67">
        <v>1900002387</v>
      </c>
      <c r="B67" s="1">
        <v>43713</v>
      </c>
      <c r="C67" t="s">
        <v>95</v>
      </c>
      <c r="D67">
        <v>6</v>
      </c>
      <c r="E67" t="s">
        <v>66</v>
      </c>
      <c r="F67">
        <v>22246</v>
      </c>
      <c r="G67" t="s">
        <v>12</v>
      </c>
      <c r="H67" s="1">
        <v>43660</v>
      </c>
      <c r="I67" t="s">
        <v>13</v>
      </c>
    </row>
    <row r="68" spans="1:9" x14ac:dyDescent="0.25">
      <c r="A68">
        <v>1900002458</v>
      </c>
      <c r="B68" s="1">
        <v>43717</v>
      </c>
      <c r="C68" t="s">
        <v>96</v>
      </c>
      <c r="D68">
        <v>5</v>
      </c>
      <c r="E68" t="s">
        <v>83</v>
      </c>
      <c r="F68">
        <v>7451</v>
      </c>
      <c r="G68" t="s">
        <v>16</v>
      </c>
      <c r="H68" s="1">
        <v>43577</v>
      </c>
      <c r="I68" t="s">
        <v>13</v>
      </c>
    </row>
    <row r="69" spans="1:9" x14ac:dyDescent="0.25">
      <c r="A69">
        <v>1900002464</v>
      </c>
      <c r="B69" s="1">
        <v>43717</v>
      </c>
      <c r="C69" t="s">
        <v>97</v>
      </c>
      <c r="D69">
        <v>6</v>
      </c>
      <c r="E69" t="s">
        <v>66</v>
      </c>
      <c r="F69">
        <v>7110</v>
      </c>
      <c r="G69" t="s">
        <v>41</v>
      </c>
      <c r="H69" s="1">
        <v>43675</v>
      </c>
      <c r="I69" t="s">
        <v>13</v>
      </c>
    </row>
    <row r="70" spans="1:9" x14ac:dyDescent="0.25">
      <c r="A70">
        <v>1900002472</v>
      </c>
      <c r="B70" s="1">
        <v>43717</v>
      </c>
      <c r="C70" t="s">
        <v>98</v>
      </c>
      <c r="D70">
        <v>4</v>
      </c>
      <c r="E70" t="s">
        <v>135</v>
      </c>
      <c r="F70">
        <v>692</v>
      </c>
      <c r="G70" t="s">
        <v>12</v>
      </c>
      <c r="H70" s="1">
        <v>43600</v>
      </c>
      <c r="I70" t="s">
        <v>13</v>
      </c>
    </row>
    <row r="71" spans="1:9" x14ac:dyDescent="0.25">
      <c r="A71">
        <v>1900002635</v>
      </c>
      <c r="B71" s="1">
        <v>43725</v>
      </c>
      <c r="C71" t="s">
        <v>99</v>
      </c>
      <c r="D71">
        <v>1</v>
      </c>
      <c r="E71" t="s">
        <v>11</v>
      </c>
      <c r="F71">
        <v>65051</v>
      </c>
      <c r="G71" t="s">
        <v>12</v>
      </c>
      <c r="H71" s="1">
        <v>43466</v>
      </c>
      <c r="I71" t="s">
        <v>13</v>
      </c>
    </row>
    <row r="72" spans="1:9" x14ac:dyDescent="0.25">
      <c r="A72">
        <v>1900002636</v>
      </c>
      <c r="B72" s="1">
        <v>43725</v>
      </c>
      <c r="C72" t="s">
        <v>100</v>
      </c>
      <c r="D72">
        <v>4</v>
      </c>
      <c r="E72" t="s">
        <v>135</v>
      </c>
      <c r="F72">
        <v>1005</v>
      </c>
      <c r="G72" t="s">
        <v>12</v>
      </c>
      <c r="H72" s="1">
        <v>43586</v>
      </c>
      <c r="I72" t="s">
        <v>13</v>
      </c>
    </row>
    <row r="73" spans="1:9" x14ac:dyDescent="0.25">
      <c r="A73">
        <v>1900002637</v>
      </c>
      <c r="B73" s="1">
        <v>43725</v>
      </c>
      <c r="C73" t="s">
        <v>101</v>
      </c>
      <c r="D73">
        <v>6</v>
      </c>
      <c r="E73" t="s">
        <v>66</v>
      </c>
      <c r="F73">
        <v>6259</v>
      </c>
      <c r="G73" t="s">
        <v>41</v>
      </c>
      <c r="H73" s="1">
        <v>43637</v>
      </c>
      <c r="I73" t="s">
        <v>13</v>
      </c>
    </row>
    <row r="74" spans="1:9" x14ac:dyDescent="0.25">
      <c r="A74">
        <v>1900002638</v>
      </c>
      <c r="B74" s="1">
        <v>43725</v>
      </c>
      <c r="C74" t="s">
        <v>102</v>
      </c>
      <c r="D74">
        <v>6</v>
      </c>
      <c r="E74" t="s">
        <v>66</v>
      </c>
      <c r="F74">
        <v>9941</v>
      </c>
      <c r="G74" t="s">
        <v>41</v>
      </c>
      <c r="H74" s="1">
        <v>43656</v>
      </c>
      <c r="I74" t="s">
        <v>13</v>
      </c>
    </row>
    <row r="75" spans="1:9" x14ac:dyDescent="0.25">
      <c r="A75">
        <v>1900002639</v>
      </c>
      <c r="B75" s="1">
        <v>43725</v>
      </c>
      <c r="C75" t="s">
        <v>103</v>
      </c>
      <c r="D75">
        <v>1</v>
      </c>
      <c r="E75" t="s">
        <v>11</v>
      </c>
      <c r="F75">
        <v>9990</v>
      </c>
      <c r="G75" t="s">
        <v>41</v>
      </c>
      <c r="H75" s="1">
        <v>43608</v>
      </c>
      <c r="I75" t="s">
        <v>13</v>
      </c>
    </row>
    <row r="76" spans="1:9" x14ac:dyDescent="0.25">
      <c r="A76">
        <v>1900002640</v>
      </c>
      <c r="B76" s="1">
        <v>43725</v>
      </c>
      <c r="C76" t="s">
        <v>104</v>
      </c>
      <c r="D76">
        <v>6</v>
      </c>
      <c r="E76" t="s">
        <v>66</v>
      </c>
      <c r="F76">
        <v>74673</v>
      </c>
      <c r="G76" t="s">
        <v>12</v>
      </c>
      <c r="H76" s="1">
        <v>43645</v>
      </c>
      <c r="I76" t="s">
        <v>13</v>
      </c>
    </row>
    <row r="77" spans="1:9" x14ac:dyDescent="0.25">
      <c r="A77">
        <v>1900002880</v>
      </c>
      <c r="B77" s="1">
        <v>43728</v>
      </c>
      <c r="C77" t="s">
        <v>105</v>
      </c>
      <c r="D77">
        <v>4</v>
      </c>
      <c r="E77" t="s">
        <v>135</v>
      </c>
      <c r="F77">
        <v>4362</v>
      </c>
      <c r="G77" t="s">
        <v>12</v>
      </c>
      <c r="H77" s="1">
        <v>43557</v>
      </c>
      <c r="I77" t="s">
        <v>13</v>
      </c>
    </row>
    <row r="78" spans="1:9" x14ac:dyDescent="0.25">
      <c r="A78">
        <v>1900003129</v>
      </c>
      <c r="B78" s="1">
        <v>43738</v>
      </c>
      <c r="C78" t="s">
        <v>106</v>
      </c>
      <c r="D78">
        <v>13</v>
      </c>
      <c r="E78" t="s">
        <v>152</v>
      </c>
      <c r="F78">
        <v>1610</v>
      </c>
      <c r="G78" t="s">
        <v>12</v>
      </c>
      <c r="H78" s="1">
        <v>43510</v>
      </c>
      <c r="I78" t="s">
        <v>13</v>
      </c>
    </row>
    <row r="79" spans="1:9" x14ac:dyDescent="0.25">
      <c r="A79">
        <v>1900003131</v>
      </c>
      <c r="B79" s="1">
        <v>43738</v>
      </c>
      <c r="C79" t="s">
        <v>107</v>
      </c>
      <c r="D79">
        <v>4</v>
      </c>
      <c r="E79" t="s">
        <v>135</v>
      </c>
      <c r="F79">
        <v>20166</v>
      </c>
      <c r="G79" t="s">
        <v>12</v>
      </c>
      <c r="H79" s="1">
        <v>43647</v>
      </c>
      <c r="I79" t="s">
        <v>13</v>
      </c>
    </row>
    <row r="80" spans="1:9" x14ac:dyDescent="0.25">
      <c r="A80">
        <v>1900003209</v>
      </c>
      <c r="B80" s="1">
        <v>43748</v>
      </c>
      <c r="C80" t="s">
        <v>108</v>
      </c>
      <c r="D80">
        <v>6</v>
      </c>
      <c r="E80" t="s">
        <v>66</v>
      </c>
      <c r="F80">
        <v>8605</v>
      </c>
      <c r="G80" t="s">
        <v>12</v>
      </c>
      <c r="H80" s="1">
        <v>43645</v>
      </c>
      <c r="I80" t="s">
        <v>13</v>
      </c>
    </row>
    <row r="81" spans="1:9" x14ac:dyDescent="0.25">
      <c r="A81">
        <v>1900003210</v>
      </c>
      <c r="B81" s="1">
        <v>43748</v>
      </c>
      <c r="C81" t="s">
        <v>109</v>
      </c>
      <c r="D81">
        <v>6</v>
      </c>
      <c r="E81" t="s">
        <v>66</v>
      </c>
      <c r="F81">
        <v>52500</v>
      </c>
      <c r="G81" t="s">
        <v>12</v>
      </c>
      <c r="H81" s="1">
        <v>43602</v>
      </c>
      <c r="I81" t="s">
        <v>13</v>
      </c>
    </row>
    <row r="82" spans="1:9" x14ac:dyDescent="0.25">
      <c r="A82">
        <v>1900003211</v>
      </c>
      <c r="B82" s="1">
        <v>43748</v>
      </c>
      <c r="C82" t="s">
        <v>110</v>
      </c>
      <c r="D82">
        <v>13</v>
      </c>
      <c r="E82" t="s">
        <v>152</v>
      </c>
      <c r="F82">
        <v>21875</v>
      </c>
      <c r="G82" t="s">
        <v>41</v>
      </c>
      <c r="H82" s="1">
        <v>43497</v>
      </c>
      <c r="I82" t="s">
        <v>13</v>
      </c>
    </row>
    <row r="83" spans="1:9" x14ac:dyDescent="0.25">
      <c r="A83">
        <v>1900003212</v>
      </c>
      <c r="B83" s="1">
        <v>43748</v>
      </c>
      <c r="C83" t="s">
        <v>111</v>
      </c>
      <c r="D83">
        <v>6</v>
      </c>
      <c r="E83" t="s">
        <v>66</v>
      </c>
      <c r="F83">
        <v>93906</v>
      </c>
      <c r="G83" t="s">
        <v>41</v>
      </c>
      <c r="H83" s="1">
        <v>43531</v>
      </c>
      <c r="I83" t="s">
        <v>13</v>
      </c>
    </row>
    <row r="84" spans="1:9" x14ac:dyDescent="0.25">
      <c r="A84">
        <v>1900003213</v>
      </c>
      <c r="B84" s="1">
        <v>43748</v>
      </c>
      <c r="C84" t="s">
        <v>112</v>
      </c>
      <c r="D84">
        <v>6</v>
      </c>
      <c r="E84" t="s">
        <v>66</v>
      </c>
      <c r="F84">
        <v>23387</v>
      </c>
      <c r="G84" t="s">
        <v>12</v>
      </c>
      <c r="H84" s="1">
        <v>43466</v>
      </c>
      <c r="I84" t="s">
        <v>13</v>
      </c>
    </row>
    <row r="85" spans="1:9" x14ac:dyDescent="0.25">
      <c r="A85">
        <v>1900003214</v>
      </c>
      <c r="B85" s="1">
        <v>43748</v>
      </c>
      <c r="C85" t="s">
        <v>113</v>
      </c>
      <c r="D85">
        <v>6</v>
      </c>
      <c r="E85" t="s">
        <v>66</v>
      </c>
      <c r="F85">
        <v>3347</v>
      </c>
      <c r="G85" t="s">
        <v>12</v>
      </c>
      <c r="H85" s="1">
        <v>43556</v>
      </c>
      <c r="I85" t="s">
        <v>13</v>
      </c>
    </row>
    <row r="86" spans="1:9" x14ac:dyDescent="0.25">
      <c r="A86">
        <v>1900003404</v>
      </c>
      <c r="B86" s="1">
        <v>43755</v>
      </c>
      <c r="C86" t="s">
        <v>114</v>
      </c>
      <c r="D86">
        <v>2</v>
      </c>
      <c r="E86" t="s">
        <v>15</v>
      </c>
      <c r="F86">
        <v>60025</v>
      </c>
      <c r="G86" t="s">
        <v>41</v>
      </c>
      <c r="H86" s="1">
        <v>43654</v>
      </c>
      <c r="I86" t="s">
        <v>13</v>
      </c>
    </row>
    <row r="87" spans="1:9" x14ac:dyDescent="0.25">
      <c r="A87">
        <v>1900003405</v>
      </c>
      <c r="B87" s="1">
        <v>43755</v>
      </c>
      <c r="C87" t="s">
        <v>115</v>
      </c>
      <c r="D87">
        <v>13</v>
      </c>
      <c r="E87" t="s">
        <v>152</v>
      </c>
      <c r="F87">
        <v>13613</v>
      </c>
      <c r="G87" t="s">
        <v>12</v>
      </c>
      <c r="H87" s="1">
        <v>43472</v>
      </c>
      <c r="I87" t="s">
        <v>13</v>
      </c>
    </row>
    <row r="88" spans="1:9" x14ac:dyDescent="0.25">
      <c r="A88">
        <v>1900003406</v>
      </c>
      <c r="B88" s="1">
        <v>43755</v>
      </c>
      <c r="C88" t="s">
        <v>116</v>
      </c>
      <c r="D88">
        <v>5</v>
      </c>
      <c r="E88" t="s">
        <v>83</v>
      </c>
      <c r="F88">
        <v>79834</v>
      </c>
      <c r="G88" t="s">
        <v>16</v>
      </c>
      <c r="H88" s="1">
        <v>43641</v>
      </c>
      <c r="I88" t="s">
        <v>13</v>
      </c>
    </row>
    <row r="89" spans="1:9" x14ac:dyDescent="0.25">
      <c r="A89">
        <v>1900003407</v>
      </c>
      <c r="B89" s="1">
        <v>43755</v>
      </c>
      <c r="C89" t="s">
        <v>117</v>
      </c>
      <c r="D89">
        <v>2</v>
      </c>
      <c r="E89" t="s">
        <v>15</v>
      </c>
      <c r="F89">
        <v>60025</v>
      </c>
      <c r="G89" t="s">
        <v>41</v>
      </c>
      <c r="H89" s="1">
        <v>43654</v>
      </c>
      <c r="I89" t="s">
        <v>13</v>
      </c>
    </row>
    <row r="90" spans="1:9" x14ac:dyDescent="0.25">
      <c r="A90">
        <v>1900003928</v>
      </c>
      <c r="B90" s="1">
        <v>43781</v>
      </c>
      <c r="C90" t="s">
        <v>118</v>
      </c>
      <c r="D90">
        <v>10</v>
      </c>
      <c r="E90" t="s">
        <v>26</v>
      </c>
      <c r="F90">
        <v>63000</v>
      </c>
      <c r="G90" t="s">
        <v>41</v>
      </c>
      <c r="H90" s="1">
        <v>43672</v>
      </c>
      <c r="I90" t="s">
        <v>13</v>
      </c>
    </row>
    <row r="91" spans="1:9" x14ac:dyDescent="0.25">
      <c r="A91">
        <v>1900003930</v>
      </c>
      <c r="B91" s="1">
        <v>43781</v>
      </c>
      <c r="C91" t="s">
        <v>119</v>
      </c>
      <c r="D91">
        <v>2</v>
      </c>
      <c r="E91" t="s">
        <v>15</v>
      </c>
      <c r="F91">
        <v>100000</v>
      </c>
      <c r="G91" t="s">
        <v>41</v>
      </c>
      <c r="H91" s="1">
        <v>43663</v>
      </c>
      <c r="I91" t="s">
        <v>142</v>
      </c>
    </row>
    <row r="92" spans="1:9" x14ac:dyDescent="0.25">
      <c r="A92">
        <v>1900003931</v>
      </c>
      <c r="B92" s="1">
        <v>43781</v>
      </c>
      <c r="C92" t="s">
        <v>120</v>
      </c>
      <c r="D92">
        <v>2</v>
      </c>
      <c r="E92" t="s">
        <v>15</v>
      </c>
      <c r="F92">
        <v>100000</v>
      </c>
      <c r="G92" t="s">
        <v>41</v>
      </c>
      <c r="H92" s="1">
        <v>43486</v>
      </c>
      <c r="I92" t="s">
        <v>142</v>
      </c>
    </row>
    <row r="93" spans="1:9" x14ac:dyDescent="0.25">
      <c r="A93">
        <v>1900004171</v>
      </c>
      <c r="B93" s="1">
        <v>43795</v>
      </c>
      <c r="C93" t="s">
        <v>121</v>
      </c>
      <c r="D93">
        <v>4</v>
      </c>
      <c r="E93" t="s">
        <v>135</v>
      </c>
      <c r="F93">
        <v>254336</v>
      </c>
      <c r="G93" t="s">
        <v>12</v>
      </c>
      <c r="H93" s="1">
        <v>43490</v>
      </c>
      <c r="I93" t="s">
        <v>142</v>
      </c>
    </row>
    <row r="94" spans="1:9" x14ac:dyDescent="0.25">
      <c r="A94">
        <v>1900004173</v>
      </c>
      <c r="B94" s="1">
        <v>43795</v>
      </c>
      <c r="C94" t="s">
        <v>122</v>
      </c>
      <c r="D94">
        <v>4</v>
      </c>
      <c r="E94" t="s">
        <v>135</v>
      </c>
      <c r="F94">
        <v>266949</v>
      </c>
      <c r="G94" t="s">
        <v>12</v>
      </c>
      <c r="H94" s="1">
        <v>43490</v>
      </c>
      <c r="I94" t="s">
        <v>142</v>
      </c>
    </row>
    <row r="95" spans="1:9" x14ac:dyDescent="0.25">
      <c r="A95">
        <v>1900004220</v>
      </c>
      <c r="B95" s="1">
        <v>43802</v>
      </c>
      <c r="C95" t="s">
        <v>123</v>
      </c>
      <c r="D95">
        <v>6</v>
      </c>
      <c r="E95" t="s">
        <v>66</v>
      </c>
      <c r="F95">
        <v>11111</v>
      </c>
      <c r="G95" t="s">
        <v>12</v>
      </c>
      <c r="H95" s="1">
        <v>43524</v>
      </c>
      <c r="I95" t="s">
        <v>13</v>
      </c>
    </row>
    <row r="96" spans="1:9" x14ac:dyDescent="0.25">
      <c r="A96">
        <v>1900004221</v>
      </c>
      <c r="B96" s="1">
        <v>43802</v>
      </c>
      <c r="C96" t="s">
        <v>125</v>
      </c>
      <c r="D96">
        <v>3</v>
      </c>
      <c r="E96" t="s">
        <v>40</v>
      </c>
      <c r="F96">
        <v>3008</v>
      </c>
      <c r="G96" t="s">
        <v>41</v>
      </c>
      <c r="H96" s="1">
        <v>43567</v>
      </c>
      <c r="I96" t="s">
        <v>13</v>
      </c>
    </row>
    <row r="97" spans="1:9" x14ac:dyDescent="0.25">
      <c r="A97">
        <v>1900004376</v>
      </c>
      <c r="B97" s="1">
        <v>43804</v>
      </c>
      <c r="C97" t="s">
        <v>126</v>
      </c>
      <c r="D97">
        <v>3</v>
      </c>
      <c r="E97" t="s">
        <v>40</v>
      </c>
      <c r="F97">
        <v>6184</v>
      </c>
      <c r="G97" t="s">
        <v>41</v>
      </c>
      <c r="H97" s="1">
        <v>43684</v>
      </c>
      <c r="I97" t="s">
        <v>13</v>
      </c>
    </row>
    <row r="98" spans="1:9" x14ac:dyDescent="0.25">
      <c r="A98">
        <v>1900004378</v>
      </c>
      <c r="B98" s="1">
        <v>43804</v>
      </c>
      <c r="C98" t="s">
        <v>127</v>
      </c>
      <c r="D98">
        <v>5</v>
      </c>
      <c r="E98" t="s">
        <v>83</v>
      </c>
      <c r="F98">
        <v>1568</v>
      </c>
      <c r="G98" t="s">
        <v>16</v>
      </c>
      <c r="H98" s="1">
        <v>43504</v>
      </c>
      <c r="I98" t="s">
        <v>13</v>
      </c>
    </row>
    <row r="99" spans="1:9" x14ac:dyDescent="0.25">
      <c r="A99">
        <v>1900004380</v>
      </c>
      <c r="B99" s="1">
        <v>43804</v>
      </c>
      <c r="C99" t="s">
        <v>128</v>
      </c>
      <c r="D99">
        <v>6</v>
      </c>
      <c r="E99" t="s">
        <v>66</v>
      </c>
      <c r="F99">
        <v>18901</v>
      </c>
      <c r="G99" t="s">
        <v>41</v>
      </c>
      <c r="H99" s="1">
        <v>43722</v>
      </c>
      <c r="I99" t="s">
        <v>13</v>
      </c>
    </row>
    <row r="100" spans="1:9" x14ac:dyDescent="0.25">
      <c r="A100">
        <v>1900004382</v>
      </c>
      <c r="B100" s="1">
        <v>43804</v>
      </c>
      <c r="C100" t="s">
        <v>129</v>
      </c>
      <c r="D100">
        <v>6</v>
      </c>
      <c r="E100" t="s">
        <v>66</v>
      </c>
      <c r="F100">
        <v>27682</v>
      </c>
      <c r="G100" t="s">
        <v>16</v>
      </c>
      <c r="H100" s="1">
        <v>43691</v>
      </c>
      <c r="I100" t="s">
        <v>13</v>
      </c>
    </row>
    <row r="101" spans="1:9" x14ac:dyDescent="0.25">
      <c r="A101">
        <v>1900004383</v>
      </c>
      <c r="B101" s="1">
        <v>43804</v>
      </c>
      <c r="C101" t="s">
        <v>130</v>
      </c>
      <c r="D101">
        <v>6</v>
      </c>
      <c r="E101" t="s">
        <v>66</v>
      </c>
      <c r="F101">
        <v>5501</v>
      </c>
      <c r="G101" t="s">
        <v>41</v>
      </c>
      <c r="H101" s="1">
        <v>43759</v>
      </c>
      <c r="I101" t="s">
        <v>13</v>
      </c>
    </row>
    <row r="102" spans="1:9" x14ac:dyDescent="0.25">
      <c r="A102">
        <v>1900004384</v>
      </c>
      <c r="B102" s="1">
        <v>43804</v>
      </c>
      <c r="C102" t="s">
        <v>264</v>
      </c>
      <c r="D102">
        <v>6</v>
      </c>
      <c r="E102" t="s">
        <v>66</v>
      </c>
      <c r="F102">
        <v>123750</v>
      </c>
      <c r="G102" t="s">
        <v>12</v>
      </c>
      <c r="H102" s="1">
        <v>43738</v>
      </c>
      <c r="I102" t="s">
        <v>13</v>
      </c>
    </row>
    <row r="103" spans="1:9" x14ac:dyDescent="0.25">
      <c r="A103">
        <v>1900004404</v>
      </c>
      <c r="B103" s="1">
        <v>43805</v>
      </c>
      <c r="C103" t="s">
        <v>265</v>
      </c>
      <c r="D103">
        <v>4</v>
      </c>
      <c r="E103" t="s">
        <v>135</v>
      </c>
      <c r="F103">
        <v>825</v>
      </c>
      <c r="G103" t="s">
        <v>12</v>
      </c>
      <c r="H103" s="1">
        <v>43647</v>
      </c>
      <c r="I103" t="s">
        <v>13</v>
      </c>
    </row>
    <row r="104" spans="1:9" x14ac:dyDescent="0.25">
      <c r="A104">
        <v>1900004408</v>
      </c>
      <c r="B104" s="1">
        <v>43805</v>
      </c>
      <c r="C104" t="s">
        <v>266</v>
      </c>
      <c r="D104">
        <v>4</v>
      </c>
      <c r="E104" t="s">
        <v>135</v>
      </c>
      <c r="F104">
        <v>1556</v>
      </c>
      <c r="G104" t="s">
        <v>12</v>
      </c>
      <c r="H104" s="1">
        <v>43647</v>
      </c>
      <c r="I104" t="s">
        <v>13</v>
      </c>
    </row>
    <row r="105" spans="1:9" x14ac:dyDescent="0.25">
      <c r="A105">
        <v>1900004411</v>
      </c>
      <c r="B105" s="1">
        <v>43805</v>
      </c>
      <c r="C105" t="s">
        <v>267</v>
      </c>
      <c r="D105">
        <v>4</v>
      </c>
      <c r="E105" t="s">
        <v>135</v>
      </c>
      <c r="F105">
        <v>12350</v>
      </c>
      <c r="G105" t="s">
        <v>12</v>
      </c>
      <c r="H105" s="1">
        <v>43647</v>
      </c>
      <c r="I105" t="s">
        <v>13</v>
      </c>
    </row>
    <row r="106" spans="1:9" x14ac:dyDescent="0.25">
      <c r="A106">
        <v>1900004474</v>
      </c>
      <c r="B106" s="1">
        <v>43808</v>
      </c>
      <c r="C106" t="s">
        <v>268</v>
      </c>
      <c r="D106">
        <v>3</v>
      </c>
      <c r="E106" t="s">
        <v>40</v>
      </c>
      <c r="F106">
        <v>15593</v>
      </c>
      <c r="G106" t="s">
        <v>41</v>
      </c>
      <c r="H106" s="1">
        <v>43477</v>
      </c>
      <c r="I106" t="s">
        <v>13</v>
      </c>
    </row>
    <row r="107" spans="1:9" x14ac:dyDescent="0.25">
      <c r="A107">
        <v>1900004500</v>
      </c>
      <c r="B107" s="1">
        <v>43808</v>
      </c>
      <c r="C107" t="s">
        <v>269</v>
      </c>
      <c r="D107">
        <v>3</v>
      </c>
      <c r="E107" t="s">
        <v>40</v>
      </c>
      <c r="F107">
        <v>2212</v>
      </c>
      <c r="G107" t="s">
        <v>41</v>
      </c>
      <c r="H107" s="1">
        <v>43565</v>
      </c>
      <c r="I107" t="s">
        <v>13</v>
      </c>
    </row>
    <row r="108" spans="1:9" x14ac:dyDescent="0.25">
      <c r="A108">
        <v>1900004501</v>
      </c>
      <c r="B108" s="1">
        <v>43808</v>
      </c>
      <c r="C108" t="s">
        <v>270</v>
      </c>
      <c r="D108">
        <v>3</v>
      </c>
      <c r="E108" t="s">
        <v>40</v>
      </c>
      <c r="F108">
        <v>9056</v>
      </c>
      <c r="G108" t="s">
        <v>41</v>
      </c>
      <c r="H108" s="1">
        <v>43655</v>
      </c>
      <c r="I108" t="s">
        <v>13</v>
      </c>
    </row>
    <row r="109" spans="1:9" x14ac:dyDescent="0.25">
      <c r="A109">
        <v>1900004503</v>
      </c>
      <c r="B109" s="1">
        <v>43809</v>
      </c>
      <c r="C109" t="s">
        <v>271</v>
      </c>
      <c r="D109">
        <v>4</v>
      </c>
      <c r="E109" t="s">
        <v>135</v>
      </c>
      <c r="F109">
        <v>1897</v>
      </c>
      <c r="G109" t="s">
        <v>12</v>
      </c>
      <c r="H109" s="1">
        <v>43647</v>
      </c>
      <c r="I109" t="s">
        <v>13</v>
      </c>
    </row>
    <row r="110" spans="1:9" x14ac:dyDescent="0.25">
      <c r="A110">
        <v>1900004505</v>
      </c>
      <c r="B110" s="1">
        <v>43809</v>
      </c>
      <c r="C110" t="s">
        <v>272</v>
      </c>
      <c r="D110">
        <v>4</v>
      </c>
      <c r="E110" t="s">
        <v>135</v>
      </c>
      <c r="F110">
        <v>42500</v>
      </c>
      <c r="G110" t="s">
        <v>12</v>
      </c>
      <c r="H110" s="1">
        <v>43647</v>
      </c>
      <c r="I110" t="s">
        <v>13</v>
      </c>
    </row>
    <row r="111" spans="1:9" x14ac:dyDescent="0.25">
      <c r="A111">
        <v>1900004507</v>
      </c>
      <c r="B111" s="1">
        <v>43809</v>
      </c>
      <c r="C111" t="s">
        <v>273</v>
      </c>
      <c r="D111">
        <v>4</v>
      </c>
      <c r="E111" t="s">
        <v>135</v>
      </c>
      <c r="F111">
        <v>10917</v>
      </c>
      <c r="G111" t="s">
        <v>12</v>
      </c>
      <c r="H111" s="1">
        <v>43647</v>
      </c>
      <c r="I111" t="s">
        <v>13</v>
      </c>
    </row>
    <row r="112" spans="1:9" x14ac:dyDescent="0.25">
      <c r="A112">
        <v>1900004518</v>
      </c>
      <c r="B112" s="1">
        <v>43809</v>
      </c>
      <c r="C112" t="s">
        <v>274</v>
      </c>
      <c r="D112">
        <v>4</v>
      </c>
      <c r="E112" t="s">
        <v>135</v>
      </c>
      <c r="F112">
        <v>3375</v>
      </c>
      <c r="G112" t="s">
        <v>12</v>
      </c>
      <c r="H112" s="1">
        <v>43647</v>
      </c>
      <c r="I112" t="s">
        <v>13</v>
      </c>
    </row>
    <row r="113" spans="1:9" x14ac:dyDescent="0.25">
      <c r="A113">
        <v>1900004535</v>
      </c>
      <c r="B113" s="1">
        <v>43809</v>
      </c>
      <c r="C113" t="s">
        <v>275</v>
      </c>
      <c r="D113">
        <v>4</v>
      </c>
      <c r="E113" t="s">
        <v>135</v>
      </c>
      <c r="F113">
        <v>320175</v>
      </c>
      <c r="G113" t="s">
        <v>12</v>
      </c>
      <c r="H113" s="1">
        <v>43805</v>
      </c>
      <c r="I113" t="s">
        <v>142</v>
      </c>
    </row>
    <row r="114" spans="1:9" x14ac:dyDescent="0.25">
      <c r="A114">
        <v>1900004535</v>
      </c>
      <c r="B114" s="1">
        <v>43809</v>
      </c>
      <c r="C114" t="s">
        <v>276</v>
      </c>
      <c r="D114">
        <v>4</v>
      </c>
      <c r="E114" t="s">
        <v>135</v>
      </c>
      <c r="F114">
        <v>320175</v>
      </c>
      <c r="G114" t="s">
        <v>12</v>
      </c>
      <c r="H114" s="1">
        <v>43805</v>
      </c>
      <c r="I114" t="s">
        <v>142</v>
      </c>
    </row>
    <row r="115" spans="1:9" x14ac:dyDescent="0.25">
      <c r="A115">
        <v>1900004535</v>
      </c>
      <c r="B115" s="1">
        <v>43809</v>
      </c>
      <c r="C115" t="s">
        <v>277</v>
      </c>
      <c r="D115">
        <v>4</v>
      </c>
      <c r="E115" t="s">
        <v>135</v>
      </c>
      <c r="F115">
        <v>320175</v>
      </c>
      <c r="G115" t="s">
        <v>12</v>
      </c>
      <c r="H115" s="1">
        <v>43805</v>
      </c>
      <c r="I115" t="s">
        <v>142</v>
      </c>
    </row>
    <row r="116" spans="1:9" x14ac:dyDescent="0.25">
      <c r="A116">
        <v>1900004538</v>
      </c>
      <c r="B116" s="1">
        <v>43809</v>
      </c>
      <c r="C116" t="s">
        <v>278</v>
      </c>
      <c r="D116">
        <v>4</v>
      </c>
      <c r="E116" t="s">
        <v>135</v>
      </c>
      <c r="F116">
        <v>168593</v>
      </c>
      <c r="G116" t="s">
        <v>12</v>
      </c>
      <c r="H116" s="1">
        <v>43613</v>
      </c>
      <c r="I116" t="s">
        <v>142</v>
      </c>
    </row>
    <row r="117" spans="1:9" x14ac:dyDescent="0.25">
      <c r="A117">
        <v>1900004538</v>
      </c>
      <c r="B117" s="1">
        <v>43809</v>
      </c>
      <c r="C117" t="s">
        <v>279</v>
      </c>
      <c r="D117">
        <v>4</v>
      </c>
      <c r="E117" t="s">
        <v>135</v>
      </c>
      <c r="F117">
        <v>168593</v>
      </c>
      <c r="G117" t="s">
        <v>12</v>
      </c>
      <c r="H117" s="1">
        <v>43613</v>
      </c>
      <c r="I117" t="s">
        <v>142</v>
      </c>
    </row>
    <row r="118" spans="1:9" x14ac:dyDescent="0.25">
      <c r="A118">
        <v>1900004894</v>
      </c>
      <c r="B118" s="1">
        <v>43818</v>
      </c>
      <c r="C118" t="s">
        <v>280</v>
      </c>
      <c r="D118">
        <v>4</v>
      </c>
      <c r="E118" t="s">
        <v>135</v>
      </c>
      <c r="F118">
        <v>2970</v>
      </c>
      <c r="G118" t="s">
        <v>12</v>
      </c>
      <c r="H118" s="1">
        <v>43730</v>
      </c>
      <c r="I118" t="s">
        <v>13</v>
      </c>
    </row>
    <row r="119" spans="1:9" x14ac:dyDescent="0.25">
      <c r="A119">
        <v>1900004898</v>
      </c>
      <c r="B119" s="1">
        <v>43818</v>
      </c>
      <c r="C119" t="s">
        <v>281</v>
      </c>
      <c r="D119">
        <v>1</v>
      </c>
      <c r="E119" t="s">
        <v>11</v>
      </c>
      <c r="F119">
        <v>7022</v>
      </c>
      <c r="G119" t="s">
        <v>41</v>
      </c>
      <c r="H119" s="1">
        <v>43703</v>
      </c>
      <c r="I119" t="s">
        <v>13</v>
      </c>
    </row>
    <row r="120" spans="1:9" x14ac:dyDescent="0.25">
      <c r="A120">
        <v>1900004909</v>
      </c>
      <c r="B120" s="1">
        <v>43818</v>
      </c>
      <c r="C120" t="s">
        <v>282</v>
      </c>
      <c r="D120">
        <v>4</v>
      </c>
      <c r="E120" t="s">
        <v>135</v>
      </c>
      <c r="F120">
        <v>202350</v>
      </c>
      <c r="G120" t="s">
        <v>12</v>
      </c>
      <c r="H120" s="1">
        <v>43738</v>
      </c>
      <c r="I120" t="s">
        <v>13</v>
      </c>
    </row>
    <row r="121" spans="1:9" x14ac:dyDescent="0.25">
      <c r="A121">
        <v>1900004912</v>
      </c>
      <c r="B121" s="1">
        <v>43818</v>
      </c>
      <c r="C121" t="s">
        <v>283</v>
      </c>
      <c r="D121">
        <v>1</v>
      </c>
      <c r="E121" t="s">
        <v>11</v>
      </c>
      <c r="F121">
        <v>87500</v>
      </c>
      <c r="G121" t="s">
        <v>41</v>
      </c>
      <c r="H121" s="1">
        <v>43677</v>
      </c>
      <c r="I121" t="s">
        <v>13</v>
      </c>
    </row>
    <row r="122" spans="1:9" x14ac:dyDescent="0.25">
      <c r="A122">
        <v>1900004917</v>
      </c>
      <c r="B122" s="1">
        <v>43818</v>
      </c>
      <c r="C122" t="s">
        <v>284</v>
      </c>
      <c r="D122">
        <v>1</v>
      </c>
      <c r="E122" t="s">
        <v>11</v>
      </c>
      <c r="F122">
        <v>44260</v>
      </c>
      <c r="G122" t="s">
        <v>41</v>
      </c>
      <c r="H122" s="1">
        <v>43738</v>
      </c>
      <c r="I122" t="s">
        <v>13</v>
      </c>
    </row>
    <row r="123" spans="1:9" x14ac:dyDescent="0.25">
      <c r="A123">
        <v>1900004919</v>
      </c>
      <c r="B123" s="1">
        <v>43818</v>
      </c>
      <c r="C123" t="s">
        <v>285</v>
      </c>
      <c r="D123">
        <v>5</v>
      </c>
      <c r="E123" t="s">
        <v>83</v>
      </c>
      <c r="F123">
        <v>11550</v>
      </c>
      <c r="G123" t="s">
        <v>16</v>
      </c>
      <c r="H123" s="1">
        <v>43716</v>
      </c>
      <c r="I123" t="s">
        <v>13</v>
      </c>
    </row>
    <row r="124" spans="1:9" x14ac:dyDescent="0.25">
      <c r="A124">
        <v>1900004920</v>
      </c>
      <c r="B124" s="1">
        <v>43818</v>
      </c>
      <c r="C124" t="s">
        <v>286</v>
      </c>
      <c r="D124">
        <v>5</v>
      </c>
      <c r="E124" t="s">
        <v>83</v>
      </c>
      <c r="F124">
        <v>43033</v>
      </c>
      <c r="G124" t="s">
        <v>16</v>
      </c>
      <c r="H124" s="1">
        <v>43716</v>
      </c>
      <c r="I124" t="s">
        <v>13</v>
      </c>
    </row>
    <row r="125" spans="1:9" x14ac:dyDescent="0.25">
      <c r="A125">
        <v>1900004922</v>
      </c>
      <c r="B125" s="1">
        <v>43818</v>
      </c>
      <c r="C125" t="s">
        <v>287</v>
      </c>
      <c r="D125">
        <v>5</v>
      </c>
      <c r="E125" t="s">
        <v>83</v>
      </c>
      <c r="F125">
        <v>7700</v>
      </c>
      <c r="G125" t="s">
        <v>16</v>
      </c>
      <c r="H125" s="1">
        <v>43716</v>
      </c>
      <c r="I125" t="s">
        <v>13</v>
      </c>
    </row>
    <row r="126" spans="1:9" x14ac:dyDescent="0.25">
      <c r="A126">
        <v>1900004923</v>
      </c>
      <c r="B126" s="1">
        <v>43818</v>
      </c>
      <c r="C126" t="s">
        <v>288</v>
      </c>
      <c r="D126">
        <v>5</v>
      </c>
      <c r="E126" t="s">
        <v>83</v>
      </c>
      <c r="F126">
        <v>72139</v>
      </c>
      <c r="G126" t="s">
        <v>16</v>
      </c>
      <c r="H126" s="1">
        <v>43716</v>
      </c>
      <c r="I126" t="s">
        <v>13</v>
      </c>
    </row>
    <row r="127" spans="1:9" x14ac:dyDescent="0.25">
      <c r="A127">
        <v>1900004928</v>
      </c>
      <c r="B127" s="1">
        <v>43818</v>
      </c>
      <c r="C127" t="s">
        <v>289</v>
      </c>
      <c r="D127">
        <v>3</v>
      </c>
      <c r="E127" t="s">
        <v>40</v>
      </c>
      <c r="F127">
        <v>32585</v>
      </c>
      <c r="G127" t="s">
        <v>41</v>
      </c>
      <c r="H127" s="1">
        <v>43719</v>
      </c>
      <c r="I127" t="s">
        <v>13</v>
      </c>
    </row>
    <row r="128" spans="1:9" x14ac:dyDescent="0.25">
      <c r="A128">
        <v>1900004933</v>
      </c>
      <c r="B128" s="1">
        <v>43818</v>
      </c>
      <c r="C128" t="s">
        <v>290</v>
      </c>
      <c r="D128">
        <v>3</v>
      </c>
      <c r="E128" t="s">
        <v>40</v>
      </c>
      <c r="F128">
        <v>8045</v>
      </c>
      <c r="G128" t="s">
        <v>41</v>
      </c>
      <c r="H128" s="1">
        <v>43730</v>
      </c>
      <c r="I128" t="s">
        <v>13</v>
      </c>
    </row>
    <row r="129" spans="1:9" x14ac:dyDescent="0.25">
      <c r="A129">
        <v>1900004983</v>
      </c>
      <c r="B129" s="1">
        <v>43818</v>
      </c>
      <c r="C129" t="s">
        <v>291</v>
      </c>
      <c r="D129">
        <v>4</v>
      </c>
      <c r="E129" t="s">
        <v>135</v>
      </c>
      <c r="F129">
        <v>26968</v>
      </c>
      <c r="G129" t="s">
        <v>12</v>
      </c>
      <c r="H129" s="1">
        <v>43763</v>
      </c>
      <c r="I129" t="s">
        <v>13</v>
      </c>
    </row>
    <row r="130" spans="1:9" x14ac:dyDescent="0.25">
      <c r="A130">
        <v>1900004984</v>
      </c>
      <c r="B130" s="1">
        <v>43818</v>
      </c>
      <c r="C130" t="s">
        <v>292</v>
      </c>
      <c r="D130">
        <v>4</v>
      </c>
      <c r="E130" t="s">
        <v>135</v>
      </c>
      <c r="F130">
        <v>2437</v>
      </c>
      <c r="G130" t="s">
        <v>12</v>
      </c>
      <c r="H130" s="1">
        <v>43764</v>
      </c>
      <c r="I130" t="s">
        <v>13</v>
      </c>
    </row>
    <row r="131" spans="1:9" x14ac:dyDescent="0.25">
      <c r="A131">
        <v>1900004985</v>
      </c>
      <c r="B131" s="1">
        <v>43818</v>
      </c>
      <c r="C131" t="s">
        <v>293</v>
      </c>
      <c r="D131">
        <v>4</v>
      </c>
      <c r="E131" t="s">
        <v>135</v>
      </c>
      <c r="F131">
        <v>53278</v>
      </c>
      <c r="G131" t="s">
        <v>12</v>
      </c>
      <c r="H131" s="1">
        <v>43466</v>
      </c>
      <c r="I131" t="s">
        <v>13</v>
      </c>
    </row>
    <row r="132" spans="1:9" x14ac:dyDescent="0.25">
      <c r="A132">
        <v>1900004986</v>
      </c>
      <c r="B132" s="1">
        <v>43818</v>
      </c>
      <c r="C132" t="s">
        <v>294</v>
      </c>
      <c r="D132">
        <v>4</v>
      </c>
      <c r="E132" t="s">
        <v>135</v>
      </c>
      <c r="F132">
        <v>30048</v>
      </c>
      <c r="G132" t="s">
        <v>12</v>
      </c>
      <c r="H132" s="1">
        <v>43466</v>
      </c>
      <c r="I132" t="s">
        <v>13</v>
      </c>
    </row>
    <row r="133" spans="1:9" x14ac:dyDescent="0.25">
      <c r="A133">
        <v>1900004987</v>
      </c>
      <c r="B133" s="1">
        <v>43818</v>
      </c>
      <c r="C133" t="s">
        <v>295</v>
      </c>
      <c r="D133">
        <v>4</v>
      </c>
      <c r="E133" t="s">
        <v>135</v>
      </c>
      <c r="F133">
        <v>12500</v>
      </c>
      <c r="G133" t="s">
        <v>12</v>
      </c>
      <c r="H133" s="1">
        <v>43727</v>
      </c>
      <c r="I133" t="s">
        <v>13</v>
      </c>
    </row>
    <row r="134" spans="1:9" x14ac:dyDescent="0.25">
      <c r="A134">
        <v>1900005036</v>
      </c>
      <c r="B134" s="1">
        <v>43819</v>
      </c>
      <c r="C134" t="s">
        <v>296</v>
      </c>
      <c r="D134">
        <v>1</v>
      </c>
      <c r="E134" t="s">
        <v>11</v>
      </c>
      <c r="F134">
        <v>3854</v>
      </c>
      <c r="G134" t="s">
        <v>41</v>
      </c>
      <c r="H134" s="1">
        <v>43585</v>
      </c>
      <c r="I134" t="s">
        <v>13</v>
      </c>
    </row>
    <row r="135" spans="1:9" x14ac:dyDescent="0.25">
      <c r="A135">
        <v>1900005300</v>
      </c>
      <c r="B135" s="1">
        <v>43823</v>
      </c>
      <c r="C135" t="s">
        <v>297</v>
      </c>
      <c r="D135">
        <v>4</v>
      </c>
      <c r="E135" t="s">
        <v>135</v>
      </c>
      <c r="F135">
        <v>132392</v>
      </c>
      <c r="G135" t="s">
        <v>12</v>
      </c>
      <c r="H135" s="1">
        <v>43819</v>
      </c>
      <c r="I135" t="s">
        <v>142</v>
      </c>
    </row>
    <row r="136" spans="1:9" x14ac:dyDescent="0.25">
      <c r="A136">
        <v>1900005300</v>
      </c>
      <c r="B136" s="1">
        <v>43823</v>
      </c>
      <c r="C136" t="s">
        <v>298</v>
      </c>
      <c r="D136">
        <v>4</v>
      </c>
      <c r="E136" t="s">
        <v>135</v>
      </c>
      <c r="F136">
        <v>132392</v>
      </c>
      <c r="G136" t="s">
        <v>12</v>
      </c>
      <c r="H136" s="1">
        <v>43819</v>
      </c>
      <c r="I136" t="s">
        <v>142</v>
      </c>
    </row>
    <row r="137" spans="1:9" x14ac:dyDescent="0.25">
      <c r="A137">
        <v>1900005300</v>
      </c>
      <c r="B137" s="1">
        <v>43823</v>
      </c>
      <c r="C137" t="s">
        <v>299</v>
      </c>
      <c r="D137">
        <v>4</v>
      </c>
      <c r="E137" t="s">
        <v>135</v>
      </c>
      <c r="F137">
        <v>132392</v>
      </c>
      <c r="G137" t="s">
        <v>12</v>
      </c>
      <c r="H137" s="1">
        <v>43819</v>
      </c>
      <c r="I137" t="s">
        <v>142</v>
      </c>
    </row>
    <row r="138" spans="1:9" x14ac:dyDescent="0.25">
      <c r="A138">
        <v>1900005300</v>
      </c>
      <c r="B138" s="1">
        <v>43823</v>
      </c>
      <c r="C138" t="s">
        <v>300</v>
      </c>
      <c r="D138">
        <v>4</v>
      </c>
      <c r="E138" t="s">
        <v>135</v>
      </c>
      <c r="F138">
        <v>132392</v>
      </c>
      <c r="G138" t="s">
        <v>12</v>
      </c>
      <c r="H138" s="1">
        <v>43819</v>
      </c>
      <c r="I138" t="s">
        <v>142</v>
      </c>
    </row>
    <row r="139" spans="1:9" x14ac:dyDescent="0.25">
      <c r="A139">
        <v>1900005324</v>
      </c>
      <c r="B139" s="1">
        <v>43823</v>
      </c>
      <c r="C139" t="s">
        <v>301</v>
      </c>
      <c r="D139">
        <v>3</v>
      </c>
      <c r="E139" t="s">
        <v>40</v>
      </c>
      <c r="F139">
        <v>26805</v>
      </c>
      <c r="G139" t="s">
        <v>41</v>
      </c>
      <c r="H139" s="1">
        <v>43788</v>
      </c>
      <c r="I139" t="s">
        <v>13</v>
      </c>
    </row>
    <row r="140" spans="1:9" x14ac:dyDescent="0.25">
      <c r="A140">
        <v>1900005325</v>
      </c>
      <c r="B140" s="1">
        <v>43823</v>
      </c>
      <c r="C140" t="s">
        <v>302</v>
      </c>
      <c r="D140">
        <v>5</v>
      </c>
      <c r="E140" t="s">
        <v>83</v>
      </c>
      <c r="F140">
        <v>956</v>
      </c>
      <c r="G140" t="s">
        <v>12</v>
      </c>
      <c r="H140" s="1">
        <v>43649</v>
      </c>
      <c r="I140" t="s">
        <v>13</v>
      </c>
    </row>
    <row r="141" spans="1:9" x14ac:dyDescent="0.25">
      <c r="A141">
        <v>1900005329</v>
      </c>
      <c r="B141" s="1">
        <v>43823</v>
      </c>
      <c r="C141" t="s">
        <v>303</v>
      </c>
      <c r="D141">
        <v>1</v>
      </c>
      <c r="E141" t="s">
        <v>11</v>
      </c>
      <c r="F141">
        <v>2089</v>
      </c>
      <c r="G141" t="s">
        <v>41</v>
      </c>
      <c r="H141" s="1">
        <v>43703</v>
      </c>
      <c r="I141" t="s">
        <v>13</v>
      </c>
    </row>
    <row r="142" spans="1:9" x14ac:dyDescent="0.25">
      <c r="A142">
        <v>1900005331</v>
      </c>
      <c r="B142" s="1">
        <v>43823</v>
      </c>
      <c r="C142" t="s">
        <v>304</v>
      </c>
      <c r="D142">
        <v>4</v>
      </c>
      <c r="E142" t="s">
        <v>135</v>
      </c>
      <c r="F142">
        <v>8580</v>
      </c>
      <c r="G142" t="s">
        <v>12</v>
      </c>
      <c r="H142" s="1">
        <v>43729</v>
      </c>
      <c r="I142" t="s">
        <v>13</v>
      </c>
    </row>
    <row r="143" spans="1:9" x14ac:dyDescent="0.25">
      <c r="A143">
        <v>1900005394</v>
      </c>
      <c r="B143" s="1">
        <v>43824</v>
      </c>
      <c r="C143" t="s">
        <v>305</v>
      </c>
      <c r="D143">
        <v>4</v>
      </c>
      <c r="E143" t="s">
        <v>135</v>
      </c>
      <c r="F143">
        <v>60713</v>
      </c>
      <c r="G143" t="s">
        <v>12</v>
      </c>
      <c r="H143" s="1">
        <v>43647</v>
      </c>
      <c r="I143" t="s">
        <v>13</v>
      </c>
    </row>
    <row r="144" spans="1:9" x14ac:dyDescent="0.25">
      <c r="A144">
        <v>1900005395</v>
      </c>
      <c r="B144" s="1">
        <v>43824</v>
      </c>
      <c r="C144" t="s">
        <v>306</v>
      </c>
      <c r="D144">
        <v>4</v>
      </c>
      <c r="E144" t="s">
        <v>135</v>
      </c>
      <c r="F144">
        <v>50160</v>
      </c>
      <c r="G144" t="s">
        <v>12</v>
      </c>
      <c r="H144" s="1">
        <v>43765</v>
      </c>
      <c r="I144" t="s">
        <v>13</v>
      </c>
    </row>
    <row r="145" spans="1:9" x14ac:dyDescent="0.25">
      <c r="A145">
        <v>1900005396</v>
      </c>
      <c r="B145" s="1">
        <v>43824</v>
      </c>
      <c r="C145" t="s">
        <v>307</v>
      </c>
      <c r="D145">
        <v>4</v>
      </c>
      <c r="E145" t="s">
        <v>135</v>
      </c>
      <c r="F145">
        <v>71765</v>
      </c>
      <c r="G145" t="s">
        <v>12</v>
      </c>
      <c r="H145" s="1">
        <v>43764</v>
      </c>
      <c r="I145" t="s">
        <v>13</v>
      </c>
    </row>
    <row r="146" spans="1:9" x14ac:dyDescent="0.25">
      <c r="A146">
        <v>1900005439</v>
      </c>
      <c r="B146" s="1">
        <v>43824</v>
      </c>
      <c r="C146" t="s">
        <v>308</v>
      </c>
      <c r="D146">
        <v>13</v>
      </c>
      <c r="E146" t="s">
        <v>152</v>
      </c>
      <c r="F146">
        <v>62399</v>
      </c>
      <c r="G146" t="s">
        <v>41</v>
      </c>
      <c r="H146" s="1">
        <v>43783</v>
      </c>
      <c r="I146" t="s">
        <v>13</v>
      </c>
    </row>
    <row r="147" spans="1:9" x14ac:dyDescent="0.25">
      <c r="A147">
        <v>1900005516</v>
      </c>
      <c r="B147" s="1">
        <v>43825</v>
      </c>
      <c r="C147" t="s">
        <v>309</v>
      </c>
      <c r="D147">
        <v>10</v>
      </c>
      <c r="E147" t="s">
        <v>26</v>
      </c>
      <c r="F147">
        <v>27530</v>
      </c>
      <c r="G147" t="s">
        <v>41</v>
      </c>
      <c r="H147" s="1">
        <v>43533</v>
      </c>
      <c r="I147" t="s">
        <v>13</v>
      </c>
    </row>
    <row r="148" spans="1:9" x14ac:dyDescent="0.25">
      <c r="A148">
        <v>1900005526</v>
      </c>
      <c r="B148" s="1">
        <v>43825</v>
      </c>
      <c r="C148" t="s">
        <v>310</v>
      </c>
      <c r="D148">
        <v>6</v>
      </c>
      <c r="E148" t="s">
        <v>66</v>
      </c>
      <c r="F148">
        <v>60000</v>
      </c>
      <c r="G148" t="s">
        <v>12</v>
      </c>
      <c r="H148" s="1">
        <v>43556</v>
      </c>
      <c r="I148" t="s">
        <v>13</v>
      </c>
    </row>
    <row r="149" spans="1:9" x14ac:dyDescent="0.25">
      <c r="A149">
        <v>1900005527</v>
      </c>
      <c r="B149" s="1">
        <v>43825</v>
      </c>
      <c r="C149" t="s">
        <v>311</v>
      </c>
      <c r="D149">
        <v>4</v>
      </c>
      <c r="E149" t="s">
        <v>135</v>
      </c>
      <c r="F149">
        <v>77400</v>
      </c>
      <c r="G149" t="s">
        <v>12</v>
      </c>
      <c r="H149" s="1">
        <v>43687</v>
      </c>
      <c r="I149" t="s">
        <v>13</v>
      </c>
    </row>
    <row r="150" spans="1:9" x14ac:dyDescent="0.25">
      <c r="A150">
        <v>1900005528</v>
      </c>
      <c r="B150" s="1">
        <v>43825</v>
      </c>
      <c r="C150" t="s">
        <v>312</v>
      </c>
      <c r="D150">
        <v>4</v>
      </c>
      <c r="E150" t="s">
        <v>135</v>
      </c>
      <c r="F150">
        <v>302812</v>
      </c>
      <c r="G150" t="s">
        <v>12</v>
      </c>
      <c r="H150" s="1">
        <v>43687</v>
      </c>
      <c r="I150" t="s">
        <v>13</v>
      </c>
    </row>
    <row r="151" spans="1:9" x14ac:dyDescent="0.25">
      <c r="A151">
        <v>1900005529</v>
      </c>
      <c r="B151" s="1">
        <v>43825</v>
      </c>
      <c r="C151" t="s">
        <v>313</v>
      </c>
      <c r="D151">
        <v>13</v>
      </c>
      <c r="E151" t="s">
        <v>152</v>
      </c>
      <c r="F151">
        <v>275569</v>
      </c>
      <c r="G151" t="s">
        <v>12</v>
      </c>
      <c r="H151" s="1">
        <v>43525</v>
      </c>
      <c r="I151" t="s">
        <v>13</v>
      </c>
    </row>
    <row r="152" spans="1:9" x14ac:dyDescent="0.25">
      <c r="A152">
        <v>1900005530</v>
      </c>
      <c r="B152" s="1">
        <v>43825</v>
      </c>
      <c r="C152" t="s">
        <v>314</v>
      </c>
      <c r="D152">
        <v>13</v>
      </c>
      <c r="E152" t="s">
        <v>152</v>
      </c>
      <c r="F152">
        <v>320000</v>
      </c>
      <c r="G152" t="s">
        <v>12</v>
      </c>
      <c r="H152" s="1">
        <v>43496</v>
      </c>
      <c r="I152" t="s">
        <v>13</v>
      </c>
    </row>
    <row r="153" spans="1:9" x14ac:dyDescent="0.25">
      <c r="A153">
        <v>1900005531</v>
      </c>
      <c r="B153" s="1">
        <v>43825</v>
      </c>
      <c r="C153" t="s">
        <v>315</v>
      </c>
      <c r="D153">
        <v>6</v>
      </c>
      <c r="E153" t="s">
        <v>66</v>
      </c>
      <c r="F153">
        <v>114752</v>
      </c>
      <c r="G153" t="s">
        <v>12</v>
      </c>
      <c r="H153" s="1">
        <v>43770</v>
      </c>
      <c r="I153" t="s">
        <v>13</v>
      </c>
    </row>
    <row r="154" spans="1:9" x14ac:dyDescent="0.25">
      <c r="A154">
        <v>1900005532</v>
      </c>
      <c r="B154" s="1">
        <v>43825</v>
      </c>
      <c r="C154" t="s">
        <v>316</v>
      </c>
      <c r="D154">
        <v>6</v>
      </c>
      <c r="E154" t="s">
        <v>66</v>
      </c>
      <c r="F154">
        <v>49027</v>
      </c>
      <c r="G154" t="s">
        <v>16</v>
      </c>
      <c r="H154" s="1">
        <v>43500</v>
      </c>
      <c r="I154" t="s">
        <v>13</v>
      </c>
    </row>
    <row r="155" spans="1:9" x14ac:dyDescent="0.25">
      <c r="A155">
        <v>1900005555</v>
      </c>
      <c r="B155" s="1">
        <v>43825</v>
      </c>
      <c r="C155" t="s">
        <v>317</v>
      </c>
      <c r="D155">
        <v>13</v>
      </c>
      <c r="E155" t="s">
        <v>152</v>
      </c>
      <c r="F155">
        <v>153332</v>
      </c>
      <c r="G155" t="s">
        <v>41</v>
      </c>
      <c r="H155" s="1">
        <v>43757</v>
      </c>
      <c r="I155" t="s">
        <v>13</v>
      </c>
    </row>
    <row r="156" spans="1:9" x14ac:dyDescent="0.25">
      <c r="A156">
        <v>1900005760</v>
      </c>
      <c r="B156" s="1">
        <v>43827</v>
      </c>
      <c r="C156" t="s">
        <v>318</v>
      </c>
      <c r="D156">
        <v>5</v>
      </c>
      <c r="E156" t="s">
        <v>83</v>
      </c>
      <c r="F156">
        <v>23591</v>
      </c>
      <c r="G156" t="s">
        <v>16</v>
      </c>
      <c r="H156" s="1">
        <v>43586</v>
      </c>
      <c r="I156" t="s">
        <v>13</v>
      </c>
    </row>
    <row r="157" spans="1:9" x14ac:dyDescent="0.25">
      <c r="A157">
        <v>1900005761</v>
      </c>
      <c r="B157" s="1">
        <v>43827</v>
      </c>
      <c r="C157" t="s">
        <v>319</v>
      </c>
      <c r="D157">
        <v>4</v>
      </c>
      <c r="E157" t="s">
        <v>135</v>
      </c>
      <c r="F157">
        <v>19181</v>
      </c>
      <c r="G157" t="s">
        <v>12</v>
      </c>
      <c r="H157" s="1">
        <v>43679</v>
      </c>
      <c r="I157" t="s">
        <v>13</v>
      </c>
    </row>
    <row r="158" spans="1:9" x14ac:dyDescent="0.25">
      <c r="A158">
        <v>1900005767</v>
      </c>
      <c r="B158" s="1">
        <v>43827</v>
      </c>
      <c r="C158" t="s">
        <v>320</v>
      </c>
      <c r="D158">
        <v>5</v>
      </c>
      <c r="E158" t="s">
        <v>83</v>
      </c>
      <c r="F158">
        <v>8228</v>
      </c>
      <c r="G158" t="s">
        <v>16</v>
      </c>
      <c r="H158" s="1">
        <v>43524</v>
      </c>
      <c r="I158" t="s">
        <v>13</v>
      </c>
    </row>
    <row r="159" spans="1:9" x14ac:dyDescent="0.25">
      <c r="A159">
        <v>1900005768</v>
      </c>
      <c r="B159" s="1">
        <v>43827</v>
      </c>
      <c r="C159" t="s">
        <v>321</v>
      </c>
      <c r="D159">
        <v>5</v>
      </c>
      <c r="E159" t="s">
        <v>83</v>
      </c>
      <c r="F159">
        <v>5241</v>
      </c>
      <c r="G159" t="s">
        <v>41</v>
      </c>
      <c r="H159" s="1">
        <v>43658</v>
      </c>
      <c r="I159" t="s">
        <v>13</v>
      </c>
    </row>
    <row r="160" spans="1:9" x14ac:dyDescent="0.25">
      <c r="A160">
        <v>1900005769</v>
      </c>
      <c r="B160" s="1">
        <v>43827</v>
      </c>
      <c r="C160" t="s">
        <v>322</v>
      </c>
      <c r="D160">
        <v>5</v>
      </c>
      <c r="E160" t="s">
        <v>83</v>
      </c>
      <c r="F160">
        <v>13154</v>
      </c>
      <c r="G160" t="s">
        <v>41</v>
      </c>
      <c r="H160" s="1">
        <v>43748</v>
      </c>
      <c r="I160" t="s">
        <v>13</v>
      </c>
    </row>
    <row r="161" spans="1:9" x14ac:dyDescent="0.25">
      <c r="A161">
        <v>1900005770</v>
      </c>
      <c r="B161" s="1">
        <v>43827</v>
      </c>
      <c r="C161" t="s">
        <v>323</v>
      </c>
      <c r="D161">
        <v>5</v>
      </c>
      <c r="E161" t="s">
        <v>83</v>
      </c>
      <c r="F161">
        <v>14461</v>
      </c>
      <c r="G161" t="s">
        <v>16</v>
      </c>
      <c r="H161" s="1">
        <v>43716</v>
      </c>
      <c r="I161" t="s">
        <v>13</v>
      </c>
    </row>
    <row r="162" spans="1:9" x14ac:dyDescent="0.25">
      <c r="A162">
        <v>1900005771</v>
      </c>
      <c r="B162" s="1">
        <v>43827</v>
      </c>
      <c r="C162" t="s">
        <v>324</v>
      </c>
      <c r="D162">
        <v>4</v>
      </c>
      <c r="E162" t="s">
        <v>135</v>
      </c>
      <c r="F162">
        <v>2853</v>
      </c>
      <c r="G162" t="s">
        <v>12</v>
      </c>
      <c r="H162" s="1">
        <v>43639</v>
      </c>
      <c r="I162" t="s">
        <v>13</v>
      </c>
    </row>
    <row r="163" spans="1:9" x14ac:dyDescent="0.25">
      <c r="A163">
        <v>1900005772</v>
      </c>
      <c r="B163" s="1">
        <v>43827</v>
      </c>
      <c r="C163" t="s">
        <v>325</v>
      </c>
      <c r="D163">
        <v>4</v>
      </c>
      <c r="E163" t="s">
        <v>135</v>
      </c>
      <c r="F163">
        <v>495</v>
      </c>
      <c r="G163" t="s">
        <v>12</v>
      </c>
      <c r="H163" s="1">
        <v>43639</v>
      </c>
      <c r="I163" t="s">
        <v>13</v>
      </c>
    </row>
    <row r="164" spans="1:9" x14ac:dyDescent="0.25">
      <c r="A164">
        <v>1900005773</v>
      </c>
      <c r="B164" s="1">
        <v>43827</v>
      </c>
      <c r="C164" t="s">
        <v>326</v>
      </c>
      <c r="D164">
        <v>4</v>
      </c>
      <c r="E164" t="s">
        <v>135</v>
      </c>
      <c r="F164">
        <v>5891</v>
      </c>
      <c r="G164" t="s">
        <v>12</v>
      </c>
      <c r="H164" s="1">
        <v>43500</v>
      </c>
      <c r="I164" t="s">
        <v>13</v>
      </c>
    </row>
    <row r="165" spans="1:9" x14ac:dyDescent="0.25">
      <c r="A165">
        <v>1900005774</v>
      </c>
      <c r="B165" s="1">
        <v>43827</v>
      </c>
      <c r="C165" t="s">
        <v>327</v>
      </c>
      <c r="D165">
        <v>3</v>
      </c>
      <c r="E165" t="s">
        <v>40</v>
      </c>
      <c r="F165">
        <v>4596</v>
      </c>
      <c r="G165" t="s">
        <v>41</v>
      </c>
      <c r="H165" s="1">
        <v>43601</v>
      </c>
      <c r="I165" t="s">
        <v>13</v>
      </c>
    </row>
    <row r="166" spans="1:9" x14ac:dyDescent="0.25">
      <c r="A166">
        <v>1900005775</v>
      </c>
      <c r="B166" s="1">
        <v>43827</v>
      </c>
      <c r="C166" t="s">
        <v>328</v>
      </c>
      <c r="D166">
        <v>3</v>
      </c>
      <c r="E166" t="s">
        <v>40</v>
      </c>
      <c r="F166">
        <v>21443</v>
      </c>
      <c r="G166" t="s">
        <v>41</v>
      </c>
      <c r="H166" s="1">
        <v>43649</v>
      </c>
      <c r="I166" t="s">
        <v>13</v>
      </c>
    </row>
    <row r="167" spans="1:9" x14ac:dyDescent="0.25">
      <c r="A167">
        <v>1900005776</v>
      </c>
      <c r="B167" s="1">
        <v>43827</v>
      </c>
      <c r="C167" t="s">
        <v>329</v>
      </c>
      <c r="D167">
        <v>3</v>
      </c>
      <c r="E167" t="s">
        <v>40</v>
      </c>
      <c r="F167">
        <v>21442</v>
      </c>
      <c r="G167" t="s">
        <v>41</v>
      </c>
      <c r="H167" s="1">
        <v>43758</v>
      </c>
      <c r="I167" t="s">
        <v>13</v>
      </c>
    </row>
    <row r="168" spans="1:9" x14ac:dyDescent="0.25">
      <c r="A168">
        <v>1900005777</v>
      </c>
      <c r="B168" s="1">
        <v>43827</v>
      </c>
      <c r="C168" t="s">
        <v>330</v>
      </c>
      <c r="D168">
        <v>3</v>
      </c>
      <c r="E168" t="s">
        <v>40</v>
      </c>
      <c r="F168">
        <v>21443</v>
      </c>
      <c r="G168" t="s">
        <v>41</v>
      </c>
      <c r="H168" s="1">
        <v>43540</v>
      </c>
      <c r="I168" t="s">
        <v>13</v>
      </c>
    </row>
    <row r="169" spans="1:9" x14ac:dyDescent="0.25">
      <c r="A169">
        <v>1900005778</v>
      </c>
      <c r="B169" s="1">
        <v>43827</v>
      </c>
      <c r="C169" t="s">
        <v>331</v>
      </c>
      <c r="D169">
        <v>3</v>
      </c>
      <c r="E169" t="s">
        <v>40</v>
      </c>
      <c r="F169">
        <v>17949</v>
      </c>
      <c r="G169" t="s">
        <v>41</v>
      </c>
      <c r="H169" s="1">
        <v>43649</v>
      </c>
      <c r="I169" t="s">
        <v>13</v>
      </c>
    </row>
    <row r="170" spans="1:9" x14ac:dyDescent="0.25">
      <c r="A170">
        <v>1900005779</v>
      </c>
      <c r="B170" s="1">
        <v>43827</v>
      </c>
      <c r="C170" t="s">
        <v>332</v>
      </c>
      <c r="D170">
        <v>3</v>
      </c>
      <c r="E170" t="s">
        <v>40</v>
      </c>
      <c r="F170">
        <v>17949</v>
      </c>
      <c r="G170" t="s">
        <v>41</v>
      </c>
      <c r="H170" s="1">
        <v>43540</v>
      </c>
      <c r="I170" t="s">
        <v>13</v>
      </c>
    </row>
    <row r="171" spans="1:9" x14ac:dyDescent="0.25">
      <c r="A171">
        <v>1900005780</v>
      </c>
      <c r="B171" s="1">
        <v>43827</v>
      </c>
      <c r="C171" t="s">
        <v>333</v>
      </c>
      <c r="D171">
        <v>5</v>
      </c>
      <c r="E171" t="s">
        <v>83</v>
      </c>
      <c r="F171">
        <v>7889</v>
      </c>
      <c r="G171" t="s">
        <v>16</v>
      </c>
      <c r="H171" s="1">
        <v>43477</v>
      </c>
      <c r="I171" t="s">
        <v>13</v>
      </c>
    </row>
    <row r="172" spans="1:9" x14ac:dyDescent="0.25">
      <c r="A172">
        <v>1900005781</v>
      </c>
      <c r="B172" s="1">
        <v>43827</v>
      </c>
      <c r="C172" t="s">
        <v>334</v>
      </c>
      <c r="D172">
        <v>3</v>
      </c>
      <c r="E172" t="s">
        <v>40</v>
      </c>
      <c r="F172">
        <v>8198</v>
      </c>
      <c r="G172" t="s">
        <v>41</v>
      </c>
      <c r="H172" s="1">
        <v>43763</v>
      </c>
      <c r="I172" t="s">
        <v>13</v>
      </c>
    </row>
    <row r="173" spans="1:9" x14ac:dyDescent="0.25">
      <c r="A173">
        <v>1900005782</v>
      </c>
      <c r="B173" s="1">
        <v>43827</v>
      </c>
      <c r="C173" t="s">
        <v>335</v>
      </c>
      <c r="D173">
        <v>6</v>
      </c>
      <c r="E173" t="s">
        <v>66</v>
      </c>
      <c r="F173">
        <v>18697</v>
      </c>
      <c r="G173" t="s">
        <v>16</v>
      </c>
      <c r="H173" s="1">
        <v>43535</v>
      </c>
      <c r="I173" t="s">
        <v>13</v>
      </c>
    </row>
    <row r="174" spans="1:9" x14ac:dyDescent="0.25">
      <c r="A174">
        <v>1900005783</v>
      </c>
      <c r="B174" s="1">
        <v>43827</v>
      </c>
      <c r="C174" t="s">
        <v>336</v>
      </c>
      <c r="D174">
        <v>6</v>
      </c>
      <c r="E174" t="s">
        <v>66</v>
      </c>
      <c r="F174">
        <v>17140</v>
      </c>
      <c r="G174" t="s">
        <v>16</v>
      </c>
      <c r="H174" s="1">
        <v>43749</v>
      </c>
      <c r="I174" t="s">
        <v>13</v>
      </c>
    </row>
    <row r="175" spans="1:9" x14ac:dyDescent="0.25">
      <c r="A175">
        <v>1900005784</v>
      </c>
      <c r="B175" s="1">
        <v>43827</v>
      </c>
      <c r="C175" t="s">
        <v>337</v>
      </c>
      <c r="D175">
        <v>6</v>
      </c>
      <c r="E175" t="s">
        <v>66</v>
      </c>
      <c r="F175">
        <v>8561</v>
      </c>
      <c r="G175" t="s">
        <v>16</v>
      </c>
      <c r="H175" s="1">
        <v>43783</v>
      </c>
      <c r="I175" t="s">
        <v>13</v>
      </c>
    </row>
    <row r="176" spans="1:9" x14ac:dyDescent="0.25">
      <c r="A176">
        <v>1900005785</v>
      </c>
      <c r="B176" s="1">
        <v>43827</v>
      </c>
      <c r="C176" t="s">
        <v>338</v>
      </c>
      <c r="D176">
        <v>5</v>
      </c>
      <c r="E176" t="s">
        <v>83</v>
      </c>
      <c r="F176">
        <v>6213</v>
      </c>
      <c r="G176" t="s">
        <v>12</v>
      </c>
      <c r="H176" s="1">
        <v>43649</v>
      </c>
      <c r="I176" t="s">
        <v>13</v>
      </c>
    </row>
    <row r="177" spans="1:9" x14ac:dyDescent="0.25">
      <c r="A177">
        <v>1900005786</v>
      </c>
      <c r="B177" s="1">
        <v>43827</v>
      </c>
      <c r="C177" t="s">
        <v>339</v>
      </c>
      <c r="D177">
        <v>4</v>
      </c>
      <c r="E177" t="s">
        <v>135</v>
      </c>
      <c r="F177">
        <v>8625</v>
      </c>
      <c r="G177" t="s">
        <v>12</v>
      </c>
      <c r="H177" s="1">
        <v>43729</v>
      </c>
      <c r="I177" t="s">
        <v>13</v>
      </c>
    </row>
    <row r="178" spans="1:9" x14ac:dyDescent="0.25">
      <c r="A178">
        <v>1900005787</v>
      </c>
      <c r="B178" s="1">
        <v>43827</v>
      </c>
      <c r="C178" t="s">
        <v>340</v>
      </c>
      <c r="D178">
        <v>4</v>
      </c>
      <c r="E178" t="s">
        <v>135</v>
      </c>
      <c r="F178">
        <v>4579</v>
      </c>
      <c r="G178" t="s">
        <v>12</v>
      </c>
      <c r="H178" s="1">
        <v>43729</v>
      </c>
      <c r="I178" t="s">
        <v>13</v>
      </c>
    </row>
    <row r="179" spans="1:9" x14ac:dyDescent="0.25">
      <c r="A179">
        <v>1900005788</v>
      </c>
      <c r="B179" s="1">
        <v>43827</v>
      </c>
      <c r="C179" t="s">
        <v>341</v>
      </c>
      <c r="D179">
        <v>4</v>
      </c>
      <c r="E179" t="s">
        <v>135</v>
      </c>
      <c r="F179">
        <v>1980</v>
      </c>
      <c r="G179" t="s">
        <v>12</v>
      </c>
      <c r="H179" s="1">
        <v>43630</v>
      </c>
      <c r="I179" t="s">
        <v>13</v>
      </c>
    </row>
    <row r="180" spans="1:9" x14ac:dyDescent="0.25">
      <c r="A180">
        <v>1900005789</v>
      </c>
      <c r="B180" s="1">
        <v>43827</v>
      </c>
      <c r="C180" t="s">
        <v>342</v>
      </c>
      <c r="D180">
        <v>4</v>
      </c>
      <c r="E180" t="s">
        <v>135</v>
      </c>
      <c r="F180">
        <v>3330</v>
      </c>
      <c r="G180" t="s">
        <v>12</v>
      </c>
      <c r="H180" s="1">
        <v>43729</v>
      </c>
      <c r="I180" t="s">
        <v>13</v>
      </c>
    </row>
    <row r="181" spans="1:9" x14ac:dyDescent="0.25">
      <c r="A181">
        <v>1900005910</v>
      </c>
      <c r="B181" s="1">
        <v>43830</v>
      </c>
      <c r="C181" t="s">
        <v>343</v>
      </c>
      <c r="D181">
        <v>2</v>
      </c>
      <c r="E181" t="s">
        <v>15</v>
      </c>
      <c r="F181">
        <v>90282</v>
      </c>
      <c r="G181" t="s">
        <v>41</v>
      </c>
      <c r="H181" s="1">
        <v>43523</v>
      </c>
      <c r="I181" t="s">
        <v>13</v>
      </c>
    </row>
    <row r="182" spans="1:9" x14ac:dyDescent="0.25">
      <c r="A182">
        <v>1900005911</v>
      </c>
      <c r="B182" s="1">
        <v>43830</v>
      </c>
      <c r="C182" t="s">
        <v>344</v>
      </c>
      <c r="D182">
        <v>13</v>
      </c>
      <c r="E182" t="s">
        <v>152</v>
      </c>
      <c r="F182">
        <v>68639</v>
      </c>
      <c r="G182" t="s">
        <v>41</v>
      </c>
      <c r="H182" s="1">
        <v>43599</v>
      </c>
      <c r="I182" t="s">
        <v>13</v>
      </c>
    </row>
    <row r="183" spans="1:9" x14ac:dyDescent="0.25">
      <c r="A183">
        <v>1900005912</v>
      </c>
      <c r="B183" s="1">
        <v>43830</v>
      </c>
      <c r="C183" t="s">
        <v>345</v>
      </c>
      <c r="D183">
        <v>2</v>
      </c>
      <c r="E183" t="s">
        <v>15</v>
      </c>
      <c r="F183">
        <v>90282</v>
      </c>
      <c r="G183" t="s">
        <v>41</v>
      </c>
      <c r="H183" s="1">
        <v>43704</v>
      </c>
      <c r="I183" t="s">
        <v>13</v>
      </c>
    </row>
    <row r="184" spans="1:9" x14ac:dyDescent="0.25">
      <c r="A184">
        <v>1900005913</v>
      </c>
      <c r="B184" s="1">
        <v>43830</v>
      </c>
      <c r="C184" t="s">
        <v>346</v>
      </c>
      <c r="D184">
        <v>2</v>
      </c>
      <c r="E184" t="s">
        <v>15</v>
      </c>
      <c r="F184">
        <v>90282</v>
      </c>
      <c r="G184" t="s">
        <v>41</v>
      </c>
      <c r="H184" s="1">
        <v>43612</v>
      </c>
      <c r="I184" t="s">
        <v>13</v>
      </c>
    </row>
    <row r="185" spans="1:9" x14ac:dyDescent="0.25">
      <c r="A185">
        <v>1900005915</v>
      </c>
      <c r="B185" s="1">
        <v>43830</v>
      </c>
      <c r="C185" t="s">
        <v>347</v>
      </c>
      <c r="D185">
        <v>13</v>
      </c>
      <c r="E185" t="s">
        <v>152</v>
      </c>
      <c r="F185">
        <v>67102</v>
      </c>
      <c r="G185" t="s">
        <v>41</v>
      </c>
      <c r="H185" s="1">
        <v>43551</v>
      </c>
      <c r="I185" t="s">
        <v>13</v>
      </c>
    </row>
    <row r="186" spans="1:9" x14ac:dyDescent="0.25">
      <c r="A186">
        <v>1900005959</v>
      </c>
      <c r="B186" s="1">
        <v>43830</v>
      </c>
      <c r="C186" t="s">
        <v>348</v>
      </c>
      <c r="D186">
        <v>13</v>
      </c>
      <c r="E186" t="s">
        <v>152</v>
      </c>
      <c r="F186">
        <v>125000</v>
      </c>
      <c r="G186" t="s">
        <v>12</v>
      </c>
      <c r="H186" s="1">
        <v>43496</v>
      </c>
      <c r="I186" t="s">
        <v>13</v>
      </c>
    </row>
    <row r="187" spans="1:9" x14ac:dyDescent="0.25">
      <c r="A187">
        <v>1900005960</v>
      </c>
      <c r="B187" s="1">
        <v>43830</v>
      </c>
      <c r="C187" t="s">
        <v>349</v>
      </c>
      <c r="D187">
        <v>1</v>
      </c>
      <c r="E187" t="s">
        <v>11</v>
      </c>
      <c r="F187">
        <v>115781</v>
      </c>
      <c r="G187" t="s">
        <v>12</v>
      </c>
      <c r="H187" s="1">
        <v>43674</v>
      </c>
      <c r="I187" t="s">
        <v>13</v>
      </c>
    </row>
    <row r="188" spans="1:9" x14ac:dyDescent="0.25">
      <c r="A188">
        <v>1900005961</v>
      </c>
      <c r="B188" s="1">
        <v>43830</v>
      </c>
      <c r="C188" t="s">
        <v>350</v>
      </c>
      <c r="D188">
        <v>13</v>
      </c>
      <c r="E188" t="s">
        <v>152</v>
      </c>
      <c r="F188">
        <v>137500</v>
      </c>
      <c r="G188" t="s">
        <v>12</v>
      </c>
      <c r="H188" s="1">
        <v>43466</v>
      </c>
      <c r="I188" t="s">
        <v>13</v>
      </c>
    </row>
    <row r="189" spans="1:9" x14ac:dyDescent="0.25">
      <c r="A189">
        <v>1900005962</v>
      </c>
      <c r="B189" s="1">
        <v>43830</v>
      </c>
      <c r="C189" t="s">
        <v>351</v>
      </c>
      <c r="D189">
        <v>2</v>
      </c>
      <c r="E189" t="s">
        <v>15</v>
      </c>
      <c r="F189">
        <v>208093</v>
      </c>
      <c r="G189" t="s">
        <v>41</v>
      </c>
      <c r="H189" s="1">
        <v>43549</v>
      </c>
      <c r="I189" t="s">
        <v>13</v>
      </c>
    </row>
    <row r="190" spans="1:9" x14ac:dyDescent="0.25">
      <c r="A190">
        <v>1900005964</v>
      </c>
      <c r="B190" s="1">
        <v>43830</v>
      </c>
      <c r="C190" t="s">
        <v>352</v>
      </c>
      <c r="D190">
        <v>2</v>
      </c>
      <c r="E190" t="s">
        <v>15</v>
      </c>
      <c r="F190">
        <v>153332</v>
      </c>
      <c r="G190" t="s">
        <v>41</v>
      </c>
      <c r="H190" s="1">
        <v>43653</v>
      </c>
      <c r="I190" t="s">
        <v>13</v>
      </c>
    </row>
    <row r="191" spans="1:9" x14ac:dyDescent="0.25">
      <c r="A191">
        <v>1900005965</v>
      </c>
      <c r="B191" s="1">
        <v>43830</v>
      </c>
      <c r="C191" t="s">
        <v>353</v>
      </c>
      <c r="D191">
        <v>13</v>
      </c>
      <c r="E191" t="s">
        <v>152</v>
      </c>
      <c r="F191">
        <v>131250</v>
      </c>
      <c r="G191" t="s">
        <v>12</v>
      </c>
      <c r="H191" s="1">
        <v>43608</v>
      </c>
      <c r="I191" t="s">
        <v>13</v>
      </c>
    </row>
    <row r="192" spans="1:9" x14ac:dyDescent="0.25">
      <c r="A192">
        <v>2000001072</v>
      </c>
      <c r="B192" s="1">
        <v>43833</v>
      </c>
      <c r="C192" t="s">
        <v>354</v>
      </c>
      <c r="D192">
        <v>5</v>
      </c>
      <c r="E192" t="s">
        <v>83</v>
      </c>
      <c r="F192">
        <v>56100</v>
      </c>
      <c r="G192" t="s">
        <v>12</v>
      </c>
      <c r="H192" s="1">
        <v>43532</v>
      </c>
      <c r="I192" t="s">
        <v>13</v>
      </c>
    </row>
    <row r="193" spans="1:9" x14ac:dyDescent="0.25">
      <c r="A193">
        <v>2000001076</v>
      </c>
      <c r="B193" s="1">
        <v>43833</v>
      </c>
      <c r="C193" t="s">
        <v>355</v>
      </c>
      <c r="D193">
        <v>13</v>
      </c>
      <c r="E193" t="s">
        <v>152</v>
      </c>
      <c r="F193">
        <v>50333</v>
      </c>
      <c r="G193" t="s">
        <v>12</v>
      </c>
      <c r="H193" s="1">
        <v>43525</v>
      </c>
      <c r="I193" t="s">
        <v>13</v>
      </c>
    </row>
    <row r="194" spans="1:9" x14ac:dyDescent="0.25">
      <c r="A194">
        <v>2000001082</v>
      </c>
      <c r="B194" s="1">
        <v>43833</v>
      </c>
      <c r="C194" t="s">
        <v>356</v>
      </c>
      <c r="D194">
        <v>13</v>
      </c>
      <c r="E194" t="s">
        <v>152</v>
      </c>
      <c r="F194">
        <v>74250</v>
      </c>
      <c r="G194" t="s">
        <v>12</v>
      </c>
      <c r="H194" s="1">
        <v>43564</v>
      </c>
      <c r="I194" t="s">
        <v>13</v>
      </c>
    </row>
    <row r="195" spans="1:9" x14ac:dyDescent="0.25">
      <c r="A195">
        <v>2000001083</v>
      </c>
      <c r="B195" s="1">
        <v>43833</v>
      </c>
      <c r="C195" t="s">
        <v>357</v>
      </c>
      <c r="D195">
        <v>5</v>
      </c>
      <c r="E195" t="s">
        <v>83</v>
      </c>
      <c r="F195">
        <v>48929</v>
      </c>
      <c r="G195" t="s">
        <v>12</v>
      </c>
      <c r="H195" s="1">
        <v>43779</v>
      </c>
      <c r="I195" t="s">
        <v>13</v>
      </c>
    </row>
    <row r="196" spans="1:9" x14ac:dyDescent="0.25">
      <c r="A196">
        <v>2000001086</v>
      </c>
      <c r="B196" s="1">
        <v>43833</v>
      </c>
      <c r="C196" t="s">
        <v>358</v>
      </c>
      <c r="D196">
        <v>1</v>
      </c>
      <c r="E196" t="s">
        <v>11</v>
      </c>
      <c r="F196">
        <v>49401</v>
      </c>
      <c r="G196" t="s">
        <v>41</v>
      </c>
      <c r="H196" s="1">
        <v>43468</v>
      </c>
      <c r="I196" t="s">
        <v>13</v>
      </c>
    </row>
    <row r="197" spans="1:9" x14ac:dyDescent="0.25">
      <c r="A197">
        <v>2000001563</v>
      </c>
      <c r="B197" s="1">
        <v>43846</v>
      </c>
      <c r="C197" t="s">
        <v>359</v>
      </c>
      <c r="D197">
        <v>5</v>
      </c>
      <c r="E197" t="s">
        <v>83</v>
      </c>
      <c r="F197">
        <v>9075</v>
      </c>
      <c r="G197" t="s">
        <v>16</v>
      </c>
      <c r="H197" s="1">
        <v>43477</v>
      </c>
      <c r="I197" t="s">
        <v>13</v>
      </c>
    </row>
    <row r="198" spans="1:9" x14ac:dyDescent="0.25">
      <c r="A198">
        <v>2000001567</v>
      </c>
      <c r="B198" s="1">
        <v>43846</v>
      </c>
      <c r="C198" t="s">
        <v>360</v>
      </c>
      <c r="D198">
        <v>13</v>
      </c>
      <c r="E198" t="s">
        <v>152</v>
      </c>
      <c r="F198">
        <v>24072</v>
      </c>
      <c r="G198" t="s">
        <v>41</v>
      </c>
      <c r="H198" s="1">
        <v>43537</v>
      </c>
      <c r="I198" t="s">
        <v>13</v>
      </c>
    </row>
    <row r="199" spans="1:9" x14ac:dyDescent="0.25">
      <c r="A199">
        <v>2000001570</v>
      </c>
      <c r="B199" s="1">
        <v>43846</v>
      </c>
      <c r="C199" t="s">
        <v>361</v>
      </c>
      <c r="D199">
        <v>6</v>
      </c>
      <c r="E199" t="s">
        <v>66</v>
      </c>
      <c r="F199">
        <v>5550</v>
      </c>
      <c r="G199" t="s">
        <v>12</v>
      </c>
      <c r="H199" s="1">
        <v>43469</v>
      </c>
      <c r="I199" t="s">
        <v>13</v>
      </c>
    </row>
    <row r="200" spans="1:9" x14ac:dyDescent="0.25">
      <c r="A200">
        <v>2000001575</v>
      </c>
      <c r="B200" s="1">
        <v>43846</v>
      </c>
      <c r="C200" t="s">
        <v>362</v>
      </c>
      <c r="D200">
        <v>13</v>
      </c>
      <c r="E200" t="s">
        <v>152</v>
      </c>
      <c r="F200">
        <v>10938</v>
      </c>
      <c r="G200" t="s">
        <v>41</v>
      </c>
      <c r="H200" s="1">
        <v>43628</v>
      </c>
      <c r="I200" t="s">
        <v>13</v>
      </c>
    </row>
    <row r="201" spans="1:9" x14ac:dyDescent="0.25">
      <c r="A201">
        <v>2000001579</v>
      </c>
      <c r="B201" s="1">
        <v>43846</v>
      </c>
      <c r="C201" t="s">
        <v>363</v>
      </c>
      <c r="D201">
        <v>3</v>
      </c>
      <c r="E201" t="s">
        <v>40</v>
      </c>
      <c r="F201">
        <v>2789</v>
      </c>
      <c r="G201" t="s">
        <v>41</v>
      </c>
      <c r="H201" s="1">
        <v>43661</v>
      </c>
      <c r="I201" t="s">
        <v>13</v>
      </c>
    </row>
    <row r="202" spans="1:9" x14ac:dyDescent="0.25">
      <c r="A202">
        <v>2000001583</v>
      </c>
      <c r="B202" s="1">
        <v>43846</v>
      </c>
      <c r="C202" t="s">
        <v>364</v>
      </c>
      <c r="D202">
        <v>5</v>
      </c>
      <c r="E202" t="s">
        <v>83</v>
      </c>
      <c r="F202">
        <v>14025</v>
      </c>
      <c r="G202" t="s">
        <v>12</v>
      </c>
      <c r="H202" s="1">
        <v>43760</v>
      </c>
      <c r="I202" t="s">
        <v>13</v>
      </c>
    </row>
    <row r="203" spans="1:9" x14ac:dyDescent="0.25">
      <c r="A203">
        <v>2000001589</v>
      </c>
      <c r="B203" s="1">
        <v>43846</v>
      </c>
      <c r="C203" t="s">
        <v>365</v>
      </c>
      <c r="D203">
        <v>4</v>
      </c>
      <c r="E203" t="s">
        <v>135</v>
      </c>
      <c r="F203">
        <v>1112</v>
      </c>
      <c r="G203" t="s">
        <v>12</v>
      </c>
      <c r="H203" s="1">
        <v>43488</v>
      </c>
      <c r="I203" t="s">
        <v>13</v>
      </c>
    </row>
    <row r="204" spans="1:9" x14ac:dyDescent="0.25">
      <c r="A204">
        <v>2000001598</v>
      </c>
      <c r="B204" s="1">
        <v>43846</v>
      </c>
      <c r="C204" t="s">
        <v>366</v>
      </c>
      <c r="D204">
        <v>6</v>
      </c>
      <c r="E204" t="s">
        <v>66</v>
      </c>
      <c r="F204">
        <v>4302</v>
      </c>
      <c r="G204" t="s">
        <v>12</v>
      </c>
      <c r="H204" s="1">
        <v>43770</v>
      </c>
      <c r="I204" t="s">
        <v>13</v>
      </c>
    </row>
    <row r="205" spans="1:9" x14ac:dyDescent="0.25">
      <c r="A205">
        <v>2000001604</v>
      </c>
      <c r="B205" s="1">
        <v>43846</v>
      </c>
      <c r="C205" t="s">
        <v>367</v>
      </c>
      <c r="D205">
        <v>13</v>
      </c>
      <c r="E205" t="s">
        <v>152</v>
      </c>
      <c r="F205">
        <v>21875</v>
      </c>
      <c r="G205" t="s">
        <v>41</v>
      </c>
      <c r="H205" s="1">
        <v>43507</v>
      </c>
      <c r="I205" t="s">
        <v>13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83991-EED0-4E42-8E9A-41F34892F875}">
  <dimension ref="A1:F12"/>
  <sheetViews>
    <sheetView workbookViewId="0">
      <selection activeCell="E16" sqref="E16"/>
    </sheetView>
  </sheetViews>
  <sheetFormatPr defaultRowHeight="15" x14ac:dyDescent="0.25"/>
  <cols>
    <col min="1" max="1" width="16.42578125" customWidth="1"/>
    <col min="2" max="2" width="18" customWidth="1"/>
    <col min="3" max="3" width="16.85546875" customWidth="1"/>
    <col min="4" max="4" width="14.140625" customWidth="1"/>
    <col min="5" max="5" width="18.42578125" customWidth="1"/>
    <col min="6" max="7" width="17.85546875" customWidth="1"/>
  </cols>
  <sheetData>
    <row r="1" spans="1:6" x14ac:dyDescent="0.25">
      <c r="A1" t="s">
        <v>3</v>
      </c>
      <c r="B1" t="s">
        <v>143</v>
      </c>
      <c r="C1" t="s">
        <v>144</v>
      </c>
      <c r="D1" t="s">
        <v>145</v>
      </c>
      <c r="E1" t="s">
        <v>146</v>
      </c>
      <c r="F1" t="s">
        <v>147</v>
      </c>
    </row>
    <row r="2" spans="1:6" x14ac:dyDescent="0.25">
      <c r="A2">
        <v>1</v>
      </c>
      <c r="B2" t="s">
        <v>11</v>
      </c>
      <c r="C2" t="s">
        <v>148</v>
      </c>
      <c r="D2">
        <v>12788092</v>
      </c>
      <c r="E2">
        <v>250000</v>
      </c>
      <c r="F2">
        <v>1500000</v>
      </c>
    </row>
    <row r="3" spans="1:6" x14ac:dyDescent="0.25">
      <c r="A3">
        <v>2</v>
      </c>
      <c r="B3" t="s">
        <v>15</v>
      </c>
      <c r="C3" t="s">
        <v>149</v>
      </c>
      <c r="D3">
        <v>129902</v>
      </c>
      <c r="E3">
        <v>129000</v>
      </c>
      <c r="F3">
        <v>1289000</v>
      </c>
    </row>
    <row r="4" spans="1:6" x14ac:dyDescent="0.25">
      <c r="A4">
        <v>3</v>
      </c>
      <c r="B4" t="s">
        <v>40</v>
      </c>
      <c r="C4" t="s">
        <v>149</v>
      </c>
      <c r="D4">
        <v>1278023</v>
      </c>
      <c r="E4">
        <v>12365300</v>
      </c>
      <c r="F4">
        <v>12900</v>
      </c>
    </row>
    <row r="5" spans="1:6" x14ac:dyDescent="0.25">
      <c r="A5">
        <v>4</v>
      </c>
      <c r="B5" t="s">
        <v>135</v>
      </c>
      <c r="C5" t="s">
        <v>150</v>
      </c>
      <c r="D5">
        <v>1000000</v>
      </c>
      <c r="E5">
        <v>500000</v>
      </c>
      <c r="F5">
        <v>1010000</v>
      </c>
    </row>
    <row r="6" spans="1:6" x14ac:dyDescent="0.25">
      <c r="A6">
        <v>5</v>
      </c>
      <c r="B6" t="s">
        <v>83</v>
      </c>
      <c r="C6" t="s">
        <v>148</v>
      </c>
      <c r="D6">
        <v>1250000</v>
      </c>
      <c r="E6">
        <v>3500000</v>
      </c>
      <c r="F6">
        <v>750000</v>
      </c>
    </row>
    <row r="7" spans="1:6" x14ac:dyDescent="0.25">
      <c r="A7">
        <v>8</v>
      </c>
      <c r="B7" t="s">
        <v>134</v>
      </c>
      <c r="C7" t="s">
        <v>151</v>
      </c>
      <c r="D7">
        <v>1345000</v>
      </c>
      <c r="E7">
        <v>170034</v>
      </c>
      <c r="F7">
        <v>1298673</v>
      </c>
    </row>
    <row r="8" spans="1:6" x14ac:dyDescent="0.25">
      <c r="A8">
        <v>6</v>
      </c>
      <c r="B8" t="s">
        <v>66</v>
      </c>
      <c r="C8" t="s">
        <v>148</v>
      </c>
      <c r="D8">
        <v>500000</v>
      </c>
      <c r="E8">
        <v>1250000</v>
      </c>
      <c r="F8">
        <v>500000</v>
      </c>
    </row>
    <row r="9" spans="1:6" x14ac:dyDescent="0.25">
      <c r="A9">
        <v>9</v>
      </c>
      <c r="B9" t="s">
        <v>37</v>
      </c>
      <c r="C9" t="s">
        <v>148</v>
      </c>
      <c r="D9">
        <v>1350000</v>
      </c>
      <c r="E9">
        <v>750000</v>
      </c>
      <c r="F9">
        <v>750000</v>
      </c>
    </row>
    <row r="10" spans="1:6" x14ac:dyDescent="0.25">
      <c r="A10">
        <v>10</v>
      </c>
      <c r="B10" t="s">
        <v>26</v>
      </c>
      <c r="C10" t="s">
        <v>149</v>
      </c>
      <c r="D10">
        <v>19888</v>
      </c>
      <c r="E10">
        <v>128777</v>
      </c>
      <c r="F10">
        <v>198882</v>
      </c>
    </row>
    <row r="11" spans="1:6" x14ac:dyDescent="0.25">
      <c r="A11">
        <v>13</v>
      </c>
      <c r="B11" t="s">
        <v>152</v>
      </c>
      <c r="C11" t="s">
        <v>153</v>
      </c>
      <c r="D11">
        <v>12888</v>
      </c>
      <c r="E11">
        <v>1040000</v>
      </c>
      <c r="F11">
        <v>5010000</v>
      </c>
    </row>
    <row r="12" spans="1:6" x14ac:dyDescent="0.25">
      <c r="A12">
        <v>14</v>
      </c>
      <c r="B12" t="s">
        <v>141</v>
      </c>
      <c r="C12" t="s">
        <v>381</v>
      </c>
      <c r="D12">
        <v>0</v>
      </c>
      <c r="E12">
        <v>0</v>
      </c>
      <c r="F12">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7F4BE-C583-45A3-BFEE-56A72A904EE5}">
  <dimension ref="A1:I928"/>
  <sheetViews>
    <sheetView workbookViewId="0">
      <selection activeCell="G962" sqref="G962"/>
    </sheetView>
  </sheetViews>
  <sheetFormatPr defaultRowHeight="15" x14ac:dyDescent="0.25"/>
  <cols>
    <col min="1" max="2" width="16.42578125" customWidth="1"/>
    <col min="3" max="3" width="19.7109375" customWidth="1"/>
    <col min="4" max="4" width="11" customWidth="1"/>
    <col min="5" max="5" width="15" customWidth="1"/>
    <col min="6" max="6" width="19.5703125" customWidth="1"/>
    <col min="7" max="7" width="27" customWidth="1"/>
    <col min="8" max="8" width="18" customWidth="1"/>
    <col min="9" max="9" width="14.85546875" customWidth="1"/>
  </cols>
  <sheetData>
    <row r="1" spans="1:9" x14ac:dyDescent="0.25">
      <c r="A1" t="s">
        <v>0</v>
      </c>
      <c r="B1" t="s">
        <v>3</v>
      </c>
      <c r="C1" t="s">
        <v>140</v>
      </c>
      <c r="D1" t="s">
        <v>5</v>
      </c>
      <c r="E1" t="s">
        <v>4</v>
      </c>
      <c r="F1" t="s">
        <v>6</v>
      </c>
      <c r="G1" t="s">
        <v>7</v>
      </c>
      <c r="H1" t="s">
        <v>2</v>
      </c>
      <c r="I1" t="s">
        <v>1</v>
      </c>
    </row>
    <row r="2" spans="1:9" x14ac:dyDescent="0.25">
      <c r="A2" t="s">
        <v>8</v>
      </c>
      <c r="B2">
        <v>1</v>
      </c>
      <c r="C2" t="s">
        <v>11</v>
      </c>
      <c r="D2">
        <v>32186.720000000001</v>
      </c>
      <c r="E2" t="s">
        <v>12</v>
      </c>
      <c r="F2" s="1">
        <v>43209</v>
      </c>
      <c r="G2" t="s">
        <v>13</v>
      </c>
      <c r="H2" t="s">
        <v>10</v>
      </c>
      <c r="I2" t="s">
        <v>9</v>
      </c>
    </row>
    <row r="3" spans="1:9" x14ac:dyDescent="0.25">
      <c r="A3" t="s">
        <v>14</v>
      </c>
      <c r="B3">
        <v>2</v>
      </c>
      <c r="C3" t="s">
        <v>15</v>
      </c>
      <c r="D3">
        <v>23590.71</v>
      </c>
      <c r="E3" t="s">
        <v>16</v>
      </c>
      <c r="F3" s="1">
        <v>43586</v>
      </c>
      <c r="G3" t="s">
        <v>13</v>
      </c>
      <c r="H3" t="s">
        <v>10</v>
      </c>
      <c r="I3" t="s">
        <v>9</v>
      </c>
    </row>
    <row r="4" spans="1:9" x14ac:dyDescent="0.25">
      <c r="A4" t="s">
        <v>17</v>
      </c>
      <c r="B4">
        <v>1</v>
      </c>
      <c r="C4" t="s">
        <v>11</v>
      </c>
      <c r="D4">
        <v>4611.96</v>
      </c>
      <c r="E4" t="s">
        <v>12</v>
      </c>
      <c r="F4" s="1">
        <v>43356</v>
      </c>
      <c r="G4" t="s">
        <v>13</v>
      </c>
      <c r="H4" t="s">
        <v>19</v>
      </c>
      <c r="I4" t="s">
        <v>18</v>
      </c>
    </row>
    <row r="5" spans="1:9" x14ac:dyDescent="0.25">
      <c r="A5" t="s">
        <v>20</v>
      </c>
      <c r="B5">
        <v>1</v>
      </c>
      <c r="C5" t="s">
        <v>11</v>
      </c>
      <c r="D5">
        <v>4975.41</v>
      </c>
      <c r="E5" t="s">
        <v>12</v>
      </c>
      <c r="F5" s="1">
        <v>43721</v>
      </c>
      <c r="G5" t="s">
        <v>13</v>
      </c>
      <c r="H5" t="s">
        <v>19</v>
      </c>
      <c r="I5" t="s">
        <v>9</v>
      </c>
    </row>
    <row r="6" spans="1:9" x14ac:dyDescent="0.25">
      <c r="A6" t="s">
        <v>21</v>
      </c>
      <c r="B6">
        <v>1</v>
      </c>
      <c r="C6" t="s">
        <v>11</v>
      </c>
      <c r="D6">
        <v>1198.8800000000001</v>
      </c>
      <c r="E6" t="s">
        <v>12</v>
      </c>
      <c r="F6" s="1">
        <v>43410</v>
      </c>
      <c r="G6" t="s">
        <v>13</v>
      </c>
      <c r="H6" t="s">
        <v>22</v>
      </c>
      <c r="I6" t="s">
        <v>9</v>
      </c>
    </row>
    <row r="7" spans="1:9" x14ac:dyDescent="0.25">
      <c r="A7" t="s">
        <v>24</v>
      </c>
      <c r="B7">
        <v>10</v>
      </c>
      <c r="C7" t="s">
        <v>26</v>
      </c>
      <c r="D7">
        <v>1825.43</v>
      </c>
      <c r="E7" t="s">
        <v>12</v>
      </c>
      <c r="F7" s="1">
        <v>43497</v>
      </c>
      <c r="G7" t="s">
        <v>13</v>
      </c>
      <c r="H7" t="s">
        <v>25</v>
      </c>
      <c r="I7" t="s">
        <v>9</v>
      </c>
    </row>
    <row r="8" spans="1:9" x14ac:dyDescent="0.25">
      <c r="A8" t="s">
        <v>27</v>
      </c>
      <c r="B8">
        <v>2</v>
      </c>
      <c r="C8" t="s">
        <v>15</v>
      </c>
      <c r="D8">
        <v>79833.600000000006</v>
      </c>
      <c r="E8" t="s">
        <v>16</v>
      </c>
      <c r="F8" s="1">
        <v>43641</v>
      </c>
      <c r="G8" t="s">
        <v>13</v>
      </c>
      <c r="H8" t="s">
        <v>25</v>
      </c>
      <c r="I8" t="s">
        <v>9</v>
      </c>
    </row>
    <row r="9" spans="1:9" x14ac:dyDescent="0.25">
      <c r="A9" t="s">
        <v>28</v>
      </c>
      <c r="B9">
        <v>2</v>
      </c>
      <c r="C9" t="s">
        <v>15</v>
      </c>
      <c r="D9">
        <v>11435.86</v>
      </c>
      <c r="E9" t="s">
        <v>16</v>
      </c>
      <c r="F9" s="1">
        <v>43679</v>
      </c>
      <c r="G9" t="s">
        <v>29</v>
      </c>
      <c r="H9" t="s">
        <v>25</v>
      </c>
      <c r="I9" t="s">
        <v>9</v>
      </c>
    </row>
    <row r="10" spans="1:9" x14ac:dyDescent="0.25">
      <c r="A10" t="s">
        <v>30</v>
      </c>
      <c r="B10">
        <v>1</v>
      </c>
      <c r="C10" t="s">
        <v>11</v>
      </c>
      <c r="D10">
        <v>847.38</v>
      </c>
      <c r="E10" t="s">
        <v>12</v>
      </c>
      <c r="F10" s="1">
        <v>43215</v>
      </c>
      <c r="G10" t="s">
        <v>13</v>
      </c>
      <c r="H10" t="s">
        <v>22</v>
      </c>
      <c r="I10" t="s">
        <v>9</v>
      </c>
    </row>
    <row r="11" spans="1:9" x14ac:dyDescent="0.25">
      <c r="A11" t="s">
        <v>31</v>
      </c>
      <c r="B11">
        <v>1</v>
      </c>
      <c r="C11" t="s">
        <v>11</v>
      </c>
      <c r="D11">
        <v>9900</v>
      </c>
      <c r="E11" t="s">
        <v>12</v>
      </c>
      <c r="F11" s="1">
        <v>43215</v>
      </c>
      <c r="G11" t="s">
        <v>13</v>
      </c>
      <c r="H11" t="s">
        <v>10</v>
      </c>
      <c r="I11" t="s">
        <v>18</v>
      </c>
    </row>
    <row r="12" spans="1:9" x14ac:dyDescent="0.25">
      <c r="A12" t="s">
        <v>32</v>
      </c>
      <c r="B12">
        <v>1</v>
      </c>
      <c r="C12" t="s">
        <v>11</v>
      </c>
      <c r="D12">
        <v>8250</v>
      </c>
      <c r="E12" t="s">
        <v>12</v>
      </c>
      <c r="F12" s="1">
        <v>43476</v>
      </c>
      <c r="G12" t="s">
        <v>13</v>
      </c>
      <c r="H12" t="s">
        <v>10</v>
      </c>
      <c r="I12" t="s">
        <v>9</v>
      </c>
    </row>
    <row r="13" spans="1:9" x14ac:dyDescent="0.25">
      <c r="A13" t="s">
        <v>33</v>
      </c>
      <c r="B13">
        <v>1</v>
      </c>
      <c r="C13" t="s">
        <v>11</v>
      </c>
      <c r="D13">
        <v>4093.2</v>
      </c>
      <c r="E13" t="s">
        <v>12</v>
      </c>
      <c r="F13" s="1">
        <v>43215</v>
      </c>
      <c r="G13" t="s">
        <v>13</v>
      </c>
      <c r="H13" t="s">
        <v>19</v>
      </c>
      <c r="I13" t="s">
        <v>9</v>
      </c>
    </row>
    <row r="14" spans="1:9" x14ac:dyDescent="0.25">
      <c r="A14" t="s">
        <v>34</v>
      </c>
      <c r="B14">
        <v>1</v>
      </c>
      <c r="C14" t="s">
        <v>11</v>
      </c>
      <c r="D14">
        <v>8117</v>
      </c>
      <c r="E14" t="s">
        <v>12</v>
      </c>
      <c r="F14" s="1">
        <v>43850</v>
      </c>
      <c r="G14" t="s">
        <v>13</v>
      </c>
      <c r="H14" t="s">
        <v>22</v>
      </c>
      <c r="I14" t="s">
        <v>9</v>
      </c>
    </row>
    <row r="15" spans="1:9" x14ac:dyDescent="0.25">
      <c r="A15" t="s">
        <v>35</v>
      </c>
      <c r="B15">
        <v>1</v>
      </c>
      <c r="C15" t="s">
        <v>11</v>
      </c>
      <c r="D15">
        <v>6101.25</v>
      </c>
      <c r="E15" t="s">
        <v>12</v>
      </c>
      <c r="F15" s="1">
        <v>43240</v>
      </c>
      <c r="G15" t="s">
        <v>13</v>
      </c>
      <c r="H15" t="s">
        <v>22</v>
      </c>
      <c r="I15" t="s">
        <v>18</v>
      </c>
    </row>
    <row r="16" spans="1:9" x14ac:dyDescent="0.25">
      <c r="A16" t="s">
        <v>36</v>
      </c>
      <c r="B16">
        <v>9</v>
      </c>
      <c r="C16" t="s">
        <v>37</v>
      </c>
      <c r="D16">
        <v>1980</v>
      </c>
      <c r="E16" t="s">
        <v>12</v>
      </c>
      <c r="F16" s="1">
        <v>43263</v>
      </c>
      <c r="G16" t="s">
        <v>13</v>
      </c>
      <c r="H16" t="s">
        <v>10</v>
      </c>
      <c r="I16" t="s">
        <v>9</v>
      </c>
    </row>
    <row r="17" spans="1:9" x14ac:dyDescent="0.25">
      <c r="A17" t="s">
        <v>38</v>
      </c>
      <c r="B17">
        <v>9</v>
      </c>
      <c r="C17" t="s">
        <v>37</v>
      </c>
      <c r="D17">
        <v>1980</v>
      </c>
      <c r="E17" t="s">
        <v>12</v>
      </c>
      <c r="F17" s="1">
        <v>43475</v>
      </c>
      <c r="G17" t="s">
        <v>29</v>
      </c>
      <c r="H17" t="s">
        <v>10</v>
      </c>
      <c r="I17" t="s">
        <v>9</v>
      </c>
    </row>
    <row r="18" spans="1:9" x14ac:dyDescent="0.25">
      <c r="A18" t="s">
        <v>39</v>
      </c>
      <c r="B18">
        <v>3</v>
      </c>
      <c r="C18" t="s">
        <v>40</v>
      </c>
      <c r="D18">
        <v>2089.25</v>
      </c>
      <c r="E18" t="s">
        <v>41</v>
      </c>
      <c r="F18" s="1">
        <v>43703</v>
      </c>
      <c r="G18" t="s">
        <v>13</v>
      </c>
      <c r="H18" t="s">
        <v>22</v>
      </c>
      <c r="I18" t="s">
        <v>9</v>
      </c>
    </row>
    <row r="19" spans="1:9" x14ac:dyDescent="0.25">
      <c r="A19" t="s">
        <v>42</v>
      </c>
      <c r="B19">
        <v>3</v>
      </c>
      <c r="C19" t="s">
        <v>40</v>
      </c>
      <c r="D19">
        <v>21768.61</v>
      </c>
      <c r="E19" t="s">
        <v>41</v>
      </c>
      <c r="F19" s="1">
        <v>43466</v>
      </c>
      <c r="G19" t="s">
        <v>13</v>
      </c>
      <c r="H19" t="s">
        <v>10</v>
      </c>
      <c r="I19" t="s">
        <v>9</v>
      </c>
    </row>
    <row r="20" spans="1:9" x14ac:dyDescent="0.25">
      <c r="A20" t="s">
        <v>43</v>
      </c>
      <c r="B20">
        <v>3</v>
      </c>
      <c r="C20" t="s">
        <v>40</v>
      </c>
      <c r="D20">
        <v>12019.2</v>
      </c>
      <c r="E20" t="s">
        <v>41</v>
      </c>
      <c r="F20" s="1">
        <v>43466</v>
      </c>
      <c r="G20" t="s">
        <v>13</v>
      </c>
      <c r="H20" t="s">
        <v>23</v>
      </c>
      <c r="I20" t="s">
        <v>9</v>
      </c>
    </row>
    <row r="21" spans="1:9" x14ac:dyDescent="0.25">
      <c r="A21" t="s">
        <v>44</v>
      </c>
      <c r="B21">
        <v>3</v>
      </c>
      <c r="C21" t="s">
        <v>40</v>
      </c>
      <c r="D21">
        <v>66937.72</v>
      </c>
      <c r="E21" t="s">
        <v>12</v>
      </c>
      <c r="F21" s="1">
        <v>43191</v>
      </c>
      <c r="G21" t="s">
        <v>13</v>
      </c>
      <c r="H21" t="s">
        <v>22</v>
      </c>
      <c r="I21" t="s">
        <v>9</v>
      </c>
    </row>
    <row r="22" spans="1:9" x14ac:dyDescent="0.25">
      <c r="A22" t="s">
        <v>45</v>
      </c>
      <c r="B22">
        <v>3</v>
      </c>
      <c r="C22" t="s">
        <v>40</v>
      </c>
      <c r="D22">
        <v>78374.84</v>
      </c>
      <c r="E22" t="s">
        <v>12</v>
      </c>
      <c r="F22" s="1">
        <v>43231</v>
      </c>
      <c r="G22" t="s">
        <v>13</v>
      </c>
      <c r="H22" t="s">
        <v>10</v>
      </c>
      <c r="I22" t="s">
        <v>9</v>
      </c>
    </row>
    <row r="23" spans="1:9" x14ac:dyDescent="0.25">
      <c r="A23" t="s">
        <v>46</v>
      </c>
      <c r="B23">
        <v>10</v>
      </c>
      <c r="C23" t="s">
        <v>26</v>
      </c>
      <c r="D23">
        <v>60000</v>
      </c>
      <c r="E23" t="s">
        <v>12</v>
      </c>
      <c r="F23" s="1">
        <v>43191</v>
      </c>
      <c r="G23" t="s">
        <v>13</v>
      </c>
      <c r="H23" t="s">
        <v>25</v>
      </c>
      <c r="I23" t="s">
        <v>18</v>
      </c>
    </row>
    <row r="24" spans="1:9" x14ac:dyDescent="0.25">
      <c r="A24" t="s">
        <v>47</v>
      </c>
      <c r="B24">
        <v>10</v>
      </c>
      <c r="C24" t="s">
        <v>26</v>
      </c>
      <c r="D24">
        <v>60000</v>
      </c>
      <c r="E24" t="s">
        <v>12</v>
      </c>
      <c r="F24" s="1">
        <v>43556</v>
      </c>
      <c r="G24" t="s">
        <v>13</v>
      </c>
      <c r="H24" t="s">
        <v>25</v>
      </c>
      <c r="I24" t="s">
        <v>9</v>
      </c>
    </row>
    <row r="25" spans="1:9" x14ac:dyDescent="0.25">
      <c r="A25" t="s">
        <v>48</v>
      </c>
      <c r="B25">
        <v>10</v>
      </c>
      <c r="C25" t="s">
        <v>26</v>
      </c>
      <c r="D25">
        <v>60000</v>
      </c>
      <c r="E25" t="s">
        <v>12</v>
      </c>
      <c r="F25" s="1">
        <v>43556</v>
      </c>
      <c r="G25" t="s">
        <v>13</v>
      </c>
      <c r="H25" t="s">
        <v>25</v>
      </c>
      <c r="I25" t="s">
        <v>9</v>
      </c>
    </row>
    <row r="26" spans="1:9" x14ac:dyDescent="0.25">
      <c r="A26" t="s">
        <v>49</v>
      </c>
      <c r="B26">
        <v>3</v>
      </c>
      <c r="C26" t="s">
        <v>40</v>
      </c>
      <c r="D26">
        <v>4715.63</v>
      </c>
      <c r="E26" t="s">
        <v>12</v>
      </c>
      <c r="F26" s="1">
        <v>43191</v>
      </c>
      <c r="G26" t="s">
        <v>13</v>
      </c>
      <c r="H26" t="s">
        <v>22</v>
      </c>
      <c r="I26" t="s">
        <v>9</v>
      </c>
    </row>
    <row r="27" spans="1:9" x14ac:dyDescent="0.25">
      <c r="A27" t="s">
        <v>50</v>
      </c>
      <c r="B27">
        <v>3</v>
      </c>
      <c r="C27" t="s">
        <v>40</v>
      </c>
      <c r="D27">
        <v>22755.25</v>
      </c>
      <c r="E27" t="s">
        <v>12</v>
      </c>
      <c r="F27" s="1">
        <v>43191</v>
      </c>
      <c r="G27" t="s">
        <v>13</v>
      </c>
      <c r="H27" t="s">
        <v>23</v>
      </c>
      <c r="I27" t="s">
        <v>9</v>
      </c>
    </row>
    <row r="28" spans="1:9" x14ac:dyDescent="0.25">
      <c r="A28" t="s">
        <v>51</v>
      </c>
      <c r="B28">
        <v>12</v>
      </c>
      <c r="C28" t="s">
        <v>52</v>
      </c>
      <c r="D28">
        <v>26443.63</v>
      </c>
      <c r="E28" t="s">
        <v>12</v>
      </c>
      <c r="F28" s="1">
        <v>43191</v>
      </c>
      <c r="G28" t="s">
        <v>13</v>
      </c>
      <c r="H28" t="s">
        <v>23</v>
      </c>
      <c r="I28" t="s">
        <v>9</v>
      </c>
    </row>
    <row r="29" spans="1:9" x14ac:dyDescent="0.25">
      <c r="A29" t="s">
        <v>53</v>
      </c>
      <c r="B29">
        <v>1</v>
      </c>
      <c r="C29" t="s">
        <v>11</v>
      </c>
      <c r="D29">
        <v>49499.839999999997</v>
      </c>
      <c r="E29" t="s">
        <v>12</v>
      </c>
      <c r="F29" s="1">
        <v>43196</v>
      </c>
      <c r="G29" t="s">
        <v>13</v>
      </c>
      <c r="H29" t="s">
        <v>10</v>
      </c>
      <c r="I29" t="s">
        <v>18</v>
      </c>
    </row>
    <row r="30" spans="1:9" x14ac:dyDescent="0.25">
      <c r="A30" t="s">
        <v>54</v>
      </c>
      <c r="B30">
        <v>1</v>
      </c>
      <c r="C30" t="s">
        <v>11</v>
      </c>
      <c r="D30">
        <v>0</v>
      </c>
      <c r="E30" t="s">
        <v>12</v>
      </c>
      <c r="F30" s="1">
        <v>43384</v>
      </c>
      <c r="G30" t="s">
        <v>29</v>
      </c>
      <c r="H30" t="s">
        <v>10</v>
      </c>
      <c r="I30" t="s">
        <v>18</v>
      </c>
    </row>
    <row r="31" spans="1:9" x14ac:dyDescent="0.25">
      <c r="A31" t="s">
        <v>55</v>
      </c>
      <c r="B31">
        <v>1</v>
      </c>
      <c r="C31" t="s">
        <v>11</v>
      </c>
      <c r="D31">
        <v>16500</v>
      </c>
      <c r="E31" t="s">
        <v>12</v>
      </c>
      <c r="F31" s="1">
        <v>43482</v>
      </c>
      <c r="G31" t="s">
        <v>29</v>
      </c>
      <c r="H31" t="s">
        <v>10</v>
      </c>
      <c r="I31" t="s">
        <v>18</v>
      </c>
    </row>
    <row r="32" spans="1:9" x14ac:dyDescent="0.25">
      <c r="A32" t="s">
        <v>56</v>
      </c>
      <c r="B32">
        <v>1</v>
      </c>
      <c r="C32" t="s">
        <v>11</v>
      </c>
      <c r="D32">
        <v>26400</v>
      </c>
      <c r="E32" t="s">
        <v>12</v>
      </c>
      <c r="F32" s="1">
        <v>43561</v>
      </c>
      <c r="G32" t="s">
        <v>13</v>
      </c>
      <c r="H32" t="s">
        <v>10</v>
      </c>
      <c r="I32" t="s">
        <v>9</v>
      </c>
    </row>
    <row r="33" spans="1:9" x14ac:dyDescent="0.25">
      <c r="A33" t="s">
        <v>57</v>
      </c>
      <c r="B33">
        <v>1</v>
      </c>
      <c r="C33" t="s">
        <v>11</v>
      </c>
      <c r="D33">
        <v>3300</v>
      </c>
      <c r="E33" t="s">
        <v>12</v>
      </c>
      <c r="F33" s="1">
        <v>43332</v>
      </c>
      <c r="G33" t="s">
        <v>13</v>
      </c>
      <c r="H33" t="s">
        <v>10</v>
      </c>
      <c r="I33" t="s">
        <v>9</v>
      </c>
    </row>
    <row r="34" spans="1:9" x14ac:dyDescent="0.25">
      <c r="A34" t="s">
        <v>58</v>
      </c>
      <c r="B34">
        <v>1</v>
      </c>
      <c r="C34" t="s">
        <v>11</v>
      </c>
      <c r="D34">
        <v>1072.5</v>
      </c>
      <c r="E34" t="s">
        <v>12</v>
      </c>
      <c r="F34" s="1">
        <v>43354</v>
      </c>
      <c r="G34" t="s">
        <v>13</v>
      </c>
      <c r="H34" t="s">
        <v>10</v>
      </c>
      <c r="I34" t="s">
        <v>9</v>
      </c>
    </row>
    <row r="35" spans="1:9" x14ac:dyDescent="0.25">
      <c r="A35" t="s">
        <v>59</v>
      </c>
      <c r="B35">
        <v>1</v>
      </c>
      <c r="C35" t="s">
        <v>11</v>
      </c>
      <c r="D35">
        <v>4002.46</v>
      </c>
      <c r="E35" t="s">
        <v>12</v>
      </c>
      <c r="F35" s="1">
        <v>43186</v>
      </c>
      <c r="G35" t="s">
        <v>13</v>
      </c>
      <c r="H35" t="s">
        <v>19</v>
      </c>
      <c r="I35" t="s">
        <v>9</v>
      </c>
    </row>
    <row r="36" spans="1:9" x14ac:dyDescent="0.25">
      <c r="A36" t="s">
        <v>60</v>
      </c>
      <c r="B36">
        <v>1</v>
      </c>
      <c r="C36" t="s">
        <v>11</v>
      </c>
      <c r="D36">
        <v>1374.25</v>
      </c>
      <c r="E36" t="s">
        <v>12</v>
      </c>
      <c r="F36" s="1">
        <v>43326</v>
      </c>
      <c r="G36" t="s">
        <v>13</v>
      </c>
      <c r="H36" t="s">
        <v>19</v>
      </c>
      <c r="I36" t="s">
        <v>9</v>
      </c>
    </row>
    <row r="37" spans="1:9" x14ac:dyDescent="0.25">
      <c r="A37" t="s">
        <v>61</v>
      </c>
      <c r="B37">
        <v>1</v>
      </c>
      <c r="C37" t="s">
        <v>11</v>
      </c>
      <c r="D37">
        <v>566.25</v>
      </c>
      <c r="E37" t="s">
        <v>41</v>
      </c>
      <c r="F37" s="1">
        <v>43186</v>
      </c>
      <c r="G37" t="s">
        <v>13</v>
      </c>
      <c r="H37" t="s">
        <v>19</v>
      </c>
      <c r="I37" t="s">
        <v>9</v>
      </c>
    </row>
    <row r="38" spans="1:9" x14ac:dyDescent="0.25">
      <c r="A38" t="s">
        <v>62</v>
      </c>
      <c r="B38">
        <v>1</v>
      </c>
      <c r="C38" t="s">
        <v>11</v>
      </c>
      <c r="D38">
        <v>445</v>
      </c>
      <c r="E38" t="s">
        <v>12</v>
      </c>
      <c r="F38" s="1">
        <v>43326</v>
      </c>
      <c r="G38" t="s">
        <v>13</v>
      </c>
      <c r="H38" t="s">
        <v>22</v>
      </c>
      <c r="I38" t="s">
        <v>9</v>
      </c>
    </row>
    <row r="39" spans="1:9" x14ac:dyDescent="0.25">
      <c r="A39" t="s">
        <v>63</v>
      </c>
      <c r="B39">
        <v>1</v>
      </c>
      <c r="C39" t="s">
        <v>11</v>
      </c>
      <c r="D39">
        <v>13114.95</v>
      </c>
      <c r="E39" t="s">
        <v>12</v>
      </c>
      <c r="F39" s="1">
        <v>43709</v>
      </c>
      <c r="G39" t="s">
        <v>13</v>
      </c>
      <c r="H39" t="s">
        <v>19</v>
      </c>
      <c r="I39" t="s">
        <v>9</v>
      </c>
    </row>
    <row r="40" spans="1:9" x14ac:dyDescent="0.25">
      <c r="A40" t="s">
        <v>64</v>
      </c>
      <c r="B40">
        <v>1</v>
      </c>
      <c r="C40" t="s">
        <v>11</v>
      </c>
      <c r="D40">
        <v>2049.42</v>
      </c>
      <c r="E40" t="s">
        <v>12</v>
      </c>
      <c r="F40" s="1">
        <v>43344</v>
      </c>
      <c r="G40" t="s">
        <v>13</v>
      </c>
      <c r="H40" t="s">
        <v>19</v>
      </c>
      <c r="I40" t="s">
        <v>18</v>
      </c>
    </row>
    <row r="41" spans="1:9" x14ac:dyDescent="0.25">
      <c r="A41" t="s">
        <v>65</v>
      </c>
      <c r="B41">
        <v>6</v>
      </c>
      <c r="C41" t="s">
        <v>66</v>
      </c>
      <c r="D41">
        <v>61425</v>
      </c>
      <c r="E41" t="s">
        <v>12</v>
      </c>
      <c r="F41" s="1">
        <v>43313</v>
      </c>
      <c r="G41" t="s">
        <v>13</v>
      </c>
      <c r="H41" t="s">
        <v>23</v>
      </c>
      <c r="I41" t="s">
        <v>9</v>
      </c>
    </row>
    <row r="42" spans="1:9" x14ac:dyDescent="0.25">
      <c r="A42" t="s">
        <v>67</v>
      </c>
      <c r="B42">
        <v>1</v>
      </c>
      <c r="C42" t="s">
        <v>11</v>
      </c>
      <c r="D42">
        <v>1650</v>
      </c>
      <c r="E42" t="s">
        <v>12</v>
      </c>
      <c r="F42" s="1">
        <v>43370</v>
      </c>
      <c r="G42" t="s">
        <v>13</v>
      </c>
      <c r="H42" t="s">
        <v>10</v>
      </c>
      <c r="I42" t="s">
        <v>9</v>
      </c>
    </row>
    <row r="43" spans="1:9" x14ac:dyDescent="0.25">
      <c r="A43" t="s">
        <v>68</v>
      </c>
      <c r="B43">
        <v>3</v>
      </c>
      <c r="C43" t="s">
        <v>40</v>
      </c>
      <c r="D43">
        <v>16335</v>
      </c>
      <c r="E43" t="s">
        <v>12</v>
      </c>
      <c r="F43" s="1">
        <v>43160</v>
      </c>
      <c r="G43" t="s">
        <v>13</v>
      </c>
      <c r="H43" t="s">
        <v>10</v>
      </c>
      <c r="I43" t="s">
        <v>18</v>
      </c>
    </row>
    <row r="44" spans="1:9" x14ac:dyDescent="0.25">
      <c r="A44" t="s">
        <v>69</v>
      </c>
      <c r="B44">
        <v>3</v>
      </c>
      <c r="C44" t="s">
        <v>40</v>
      </c>
      <c r="D44">
        <v>18562.5</v>
      </c>
      <c r="E44" t="s">
        <v>12</v>
      </c>
      <c r="F44" s="1">
        <v>43525</v>
      </c>
      <c r="G44" t="s">
        <v>13</v>
      </c>
      <c r="H44" t="s">
        <v>10</v>
      </c>
      <c r="I44" t="s">
        <v>9</v>
      </c>
    </row>
    <row r="45" spans="1:9" x14ac:dyDescent="0.25">
      <c r="A45" t="s">
        <v>70</v>
      </c>
      <c r="B45">
        <v>12</v>
      </c>
      <c r="C45" t="s">
        <v>52</v>
      </c>
      <c r="D45">
        <v>0</v>
      </c>
      <c r="E45" t="s">
        <v>12</v>
      </c>
      <c r="F45" s="1">
        <v>43314</v>
      </c>
      <c r="G45" t="s">
        <v>13</v>
      </c>
      <c r="H45" t="s">
        <v>23</v>
      </c>
      <c r="I45" t="s">
        <v>9</v>
      </c>
    </row>
    <row r="46" spans="1:9" x14ac:dyDescent="0.25">
      <c r="A46" t="s">
        <v>71</v>
      </c>
      <c r="B46">
        <v>10</v>
      </c>
      <c r="C46" t="s">
        <v>26</v>
      </c>
      <c r="D46">
        <v>4330.05</v>
      </c>
      <c r="E46" t="s">
        <v>12</v>
      </c>
      <c r="F46" s="1">
        <v>43280</v>
      </c>
      <c r="G46" t="s">
        <v>13</v>
      </c>
      <c r="H46" t="s">
        <v>25</v>
      </c>
      <c r="I46" t="s">
        <v>18</v>
      </c>
    </row>
    <row r="47" spans="1:9" x14ac:dyDescent="0.25">
      <c r="A47" t="s">
        <v>72</v>
      </c>
      <c r="B47">
        <v>10</v>
      </c>
      <c r="C47" t="s">
        <v>26</v>
      </c>
      <c r="D47">
        <v>0</v>
      </c>
      <c r="E47" t="s">
        <v>12</v>
      </c>
      <c r="F47" s="1">
        <v>43286</v>
      </c>
      <c r="G47" t="s">
        <v>29</v>
      </c>
      <c r="H47" t="s">
        <v>25</v>
      </c>
      <c r="I47" t="s">
        <v>18</v>
      </c>
    </row>
    <row r="48" spans="1:9" x14ac:dyDescent="0.25">
      <c r="A48" t="s">
        <v>73</v>
      </c>
      <c r="B48">
        <v>10</v>
      </c>
      <c r="C48" t="s">
        <v>26</v>
      </c>
      <c r="D48">
        <v>8604.68</v>
      </c>
      <c r="E48" t="s">
        <v>12</v>
      </c>
      <c r="F48" s="1">
        <v>43645</v>
      </c>
      <c r="G48" t="s">
        <v>13</v>
      </c>
      <c r="H48" t="s">
        <v>25</v>
      </c>
      <c r="I48" t="s">
        <v>9</v>
      </c>
    </row>
    <row r="49" spans="1:9" x14ac:dyDescent="0.25">
      <c r="A49" t="s">
        <v>74</v>
      </c>
      <c r="B49">
        <v>10</v>
      </c>
      <c r="C49" t="s">
        <v>26</v>
      </c>
      <c r="D49">
        <v>41313.599999999999</v>
      </c>
      <c r="E49" t="s">
        <v>12</v>
      </c>
      <c r="F49" s="1">
        <v>43280</v>
      </c>
      <c r="G49" t="s">
        <v>13</v>
      </c>
      <c r="H49" t="s">
        <v>25</v>
      </c>
      <c r="I49" t="s">
        <v>18</v>
      </c>
    </row>
    <row r="50" spans="1:9" x14ac:dyDescent="0.25">
      <c r="A50" t="s">
        <v>75</v>
      </c>
      <c r="B50">
        <v>10</v>
      </c>
      <c r="C50" t="s">
        <v>26</v>
      </c>
      <c r="D50">
        <v>0</v>
      </c>
      <c r="E50" t="s">
        <v>12</v>
      </c>
      <c r="F50" s="1">
        <v>43312</v>
      </c>
      <c r="G50" t="s">
        <v>29</v>
      </c>
      <c r="H50" t="s">
        <v>25</v>
      </c>
      <c r="I50" t="s">
        <v>18</v>
      </c>
    </row>
    <row r="51" spans="1:9" x14ac:dyDescent="0.25">
      <c r="A51" t="s">
        <v>76</v>
      </c>
      <c r="B51">
        <v>10</v>
      </c>
      <c r="C51" t="s">
        <v>26</v>
      </c>
      <c r="D51">
        <v>74672.78</v>
      </c>
      <c r="E51" t="s">
        <v>12</v>
      </c>
      <c r="F51" s="1">
        <v>43645</v>
      </c>
      <c r="G51" t="s">
        <v>13</v>
      </c>
      <c r="H51" t="s">
        <v>25</v>
      </c>
      <c r="I51" t="s">
        <v>9</v>
      </c>
    </row>
    <row r="52" spans="1:9" x14ac:dyDescent="0.25">
      <c r="A52" t="s">
        <v>77</v>
      </c>
      <c r="B52">
        <v>12</v>
      </c>
      <c r="C52" t="s">
        <v>52</v>
      </c>
      <c r="D52">
        <v>66622.350000000006</v>
      </c>
      <c r="E52" t="s">
        <v>12</v>
      </c>
      <c r="F52" s="1">
        <v>43103</v>
      </c>
      <c r="G52" t="s">
        <v>13</v>
      </c>
      <c r="H52" t="s">
        <v>10</v>
      </c>
      <c r="I52" t="s">
        <v>9</v>
      </c>
    </row>
    <row r="53" spans="1:9" x14ac:dyDescent="0.25">
      <c r="A53" t="s">
        <v>78</v>
      </c>
      <c r="B53">
        <v>12</v>
      </c>
      <c r="C53" t="s">
        <v>52</v>
      </c>
      <c r="D53">
        <v>0</v>
      </c>
      <c r="E53" t="s">
        <v>12</v>
      </c>
      <c r="F53" s="1">
        <v>43191</v>
      </c>
      <c r="G53" t="s">
        <v>13</v>
      </c>
      <c r="H53" t="s">
        <v>23</v>
      </c>
      <c r="I53" t="s">
        <v>9</v>
      </c>
    </row>
    <row r="54" spans="1:9" x14ac:dyDescent="0.25">
      <c r="A54" t="s">
        <v>79</v>
      </c>
      <c r="B54">
        <v>1</v>
      </c>
      <c r="C54" t="s">
        <v>11</v>
      </c>
      <c r="D54">
        <v>92812.5</v>
      </c>
      <c r="E54" t="s">
        <v>12</v>
      </c>
      <c r="F54" s="1">
        <v>43405</v>
      </c>
      <c r="G54" t="s">
        <v>13</v>
      </c>
      <c r="H54" t="s">
        <v>10</v>
      </c>
      <c r="I54" t="s">
        <v>18</v>
      </c>
    </row>
    <row r="55" spans="1:9" x14ac:dyDescent="0.25">
      <c r="A55" t="s">
        <v>80</v>
      </c>
      <c r="B55">
        <v>1</v>
      </c>
      <c r="C55" t="s">
        <v>11</v>
      </c>
      <c r="D55">
        <v>18562.5</v>
      </c>
      <c r="E55" t="s">
        <v>12</v>
      </c>
      <c r="F55" s="1">
        <v>43783</v>
      </c>
      <c r="G55" t="s">
        <v>13</v>
      </c>
      <c r="H55" t="s">
        <v>10</v>
      </c>
      <c r="I55" t="s">
        <v>9</v>
      </c>
    </row>
    <row r="56" spans="1:9" x14ac:dyDescent="0.25">
      <c r="A56" t="s">
        <v>81</v>
      </c>
      <c r="B56">
        <v>1</v>
      </c>
      <c r="C56" t="s">
        <v>11</v>
      </c>
      <c r="D56">
        <v>3526.88</v>
      </c>
      <c r="E56" t="s">
        <v>12</v>
      </c>
      <c r="F56" s="1">
        <v>43746</v>
      </c>
      <c r="G56" t="s">
        <v>13</v>
      </c>
      <c r="H56" t="s">
        <v>10</v>
      </c>
      <c r="I56" t="s">
        <v>9</v>
      </c>
    </row>
    <row r="57" spans="1:9" x14ac:dyDescent="0.25">
      <c r="A57" t="s">
        <v>82</v>
      </c>
      <c r="B57">
        <v>5</v>
      </c>
      <c r="C57" t="s">
        <v>83</v>
      </c>
      <c r="D57">
        <v>34950.980000000003</v>
      </c>
      <c r="E57" t="s">
        <v>12</v>
      </c>
      <c r="F57" s="1">
        <v>43016</v>
      </c>
      <c r="G57" t="s">
        <v>13</v>
      </c>
      <c r="H57" t="s">
        <v>10</v>
      </c>
      <c r="I57" t="s">
        <v>9</v>
      </c>
    </row>
    <row r="58" spans="1:9" x14ac:dyDescent="0.25">
      <c r="A58" t="s">
        <v>84</v>
      </c>
      <c r="B58">
        <v>5</v>
      </c>
      <c r="C58" t="s">
        <v>83</v>
      </c>
      <c r="D58">
        <v>55687.5</v>
      </c>
      <c r="E58" t="s">
        <v>12</v>
      </c>
      <c r="F58" s="1">
        <v>43040</v>
      </c>
      <c r="G58" t="s">
        <v>13</v>
      </c>
      <c r="H58" t="s">
        <v>10</v>
      </c>
      <c r="I58" t="s">
        <v>9</v>
      </c>
    </row>
    <row r="59" spans="1:9" x14ac:dyDescent="0.25">
      <c r="A59" t="s">
        <v>85</v>
      </c>
      <c r="B59">
        <v>11</v>
      </c>
      <c r="C59" t="s">
        <v>86</v>
      </c>
      <c r="D59">
        <v>5187.3100000000004</v>
      </c>
      <c r="E59" t="s">
        <v>12</v>
      </c>
      <c r="F59" s="1">
        <v>43567</v>
      </c>
      <c r="G59" t="s">
        <v>13</v>
      </c>
      <c r="H59" t="s">
        <v>19</v>
      </c>
      <c r="I59" t="s">
        <v>9</v>
      </c>
    </row>
    <row r="60" spans="1:9" x14ac:dyDescent="0.25">
      <c r="A60" t="s">
        <v>87</v>
      </c>
      <c r="B60">
        <v>1</v>
      </c>
      <c r="C60" t="s">
        <v>11</v>
      </c>
      <c r="D60">
        <v>2116.48</v>
      </c>
      <c r="E60" t="s">
        <v>41</v>
      </c>
      <c r="F60" s="1">
        <v>43337</v>
      </c>
      <c r="G60" t="s">
        <v>13</v>
      </c>
      <c r="H60" t="s">
        <v>19</v>
      </c>
      <c r="I60" t="s">
        <v>9</v>
      </c>
    </row>
    <row r="61" spans="1:9" x14ac:dyDescent="0.25">
      <c r="A61" t="s">
        <v>88</v>
      </c>
      <c r="B61">
        <v>1</v>
      </c>
      <c r="C61" t="s">
        <v>11</v>
      </c>
      <c r="D61">
        <v>810.28</v>
      </c>
      <c r="E61" t="s">
        <v>12</v>
      </c>
      <c r="F61" s="1">
        <v>43434</v>
      </c>
      <c r="G61" t="s">
        <v>13</v>
      </c>
      <c r="H61" t="s">
        <v>19</v>
      </c>
      <c r="I61" t="s">
        <v>9</v>
      </c>
    </row>
    <row r="62" spans="1:9" x14ac:dyDescent="0.25">
      <c r="A62" t="s">
        <v>89</v>
      </c>
      <c r="B62">
        <v>6</v>
      </c>
      <c r="C62" t="s">
        <v>66</v>
      </c>
      <c r="D62">
        <v>379836.08</v>
      </c>
      <c r="E62" t="s">
        <v>16</v>
      </c>
      <c r="F62" s="1">
        <v>43586</v>
      </c>
      <c r="G62" t="s">
        <v>13</v>
      </c>
      <c r="H62" t="s">
        <v>22</v>
      </c>
      <c r="I62" t="s">
        <v>9</v>
      </c>
    </row>
    <row r="63" spans="1:9" x14ac:dyDescent="0.25">
      <c r="A63" t="s">
        <v>90</v>
      </c>
      <c r="B63">
        <v>6</v>
      </c>
      <c r="C63" t="s">
        <v>66</v>
      </c>
      <c r="D63">
        <v>28087.5</v>
      </c>
      <c r="E63" t="s">
        <v>41</v>
      </c>
      <c r="F63" s="1">
        <v>43555</v>
      </c>
      <c r="G63" t="s">
        <v>13</v>
      </c>
      <c r="H63" t="s">
        <v>23</v>
      </c>
      <c r="I63" t="s">
        <v>9</v>
      </c>
    </row>
    <row r="64" spans="1:9" x14ac:dyDescent="0.25">
      <c r="A64" t="s">
        <v>91</v>
      </c>
      <c r="B64">
        <v>1</v>
      </c>
      <c r="C64" t="s">
        <v>11</v>
      </c>
      <c r="D64">
        <v>137500</v>
      </c>
      <c r="E64" t="s">
        <v>12</v>
      </c>
      <c r="F64" s="1">
        <v>43466</v>
      </c>
      <c r="G64" t="s">
        <v>13</v>
      </c>
      <c r="H64" t="s">
        <v>23</v>
      </c>
      <c r="I64" t="s">
        <v>9</v>
      </c>
    </row>
    <row r="65" spans="1:9" x14ac:dyDescent="0.25">
      <c r="A65" t="s">
        <v>92</v>
      </c>
      <c r="B65">
        <v>1</v>
      </c>
      <c r="C65" t="s">
        <v>11</v>
      </c>
      <c r="D65">
        <v>18750</v>
      </c>
      <c r="E65" t="s">
        <v>41</v>
      </c>
      <c r="F65" s="1">
        <v>43377</v>
      </c>
      <c r="G65" t="s">
        <v>13</v>
      </c>
      <c r="H65" t="s">
        <v>23</v>
      </c>
      <c r="I65" t="s">
        <v>9</v>
      </c>
    </row>
    <row r="66" spans="1:9" x14ac:dyDescent="0.25">
      <c r="A66" t="s">
        <v>93</v>
      </c>
      <c r="B66">
        <v>1</v>
      </c>
      <c r="C66" t="s">
        <v>11</v>
      </c>
      <c r="D66">
        <v>8125</v>
      </c>
      <c r="E66" t="s">
        <v>12</v>
      </c>
      <c r="F66" s="1">
        <v>43801</v>
      </c>
      <c r="G66" t="s">
        <v>13</v>
      </c>
      <c r="H66" t="s">
        <v>23</v>
      </c>
      <c r="I66" t="s">
        <v>9</v>
      </c>
    </row>
    <row r="67" spans="1:9" x14ac:dyDescent="0.25">
      <c r="A67" t="s">
        <v>94</v>
      </c>
      <c r="B67">
        <v>5</v>
      </c>
      <c r="C67" t="s">
        <v>83</v>
      </c>
      <c r="D67">
        <v>116487.03999999999</v>
      </c>
      <c r="E67" t="s">
        <v>16</v>
      </c>
      <c r="F67" s="1">
        <v>43160</v>
      </c>
      <c r="G67" t="s">
        <v>13</v>
      </c>
      <c r="H67" t="s">
        <v>19</v>
      </c>
      <c r="I67" t="s">
        <v>9</v>
      </c>
    </row>
    <row r="68" spans="1:9" x14ac:dyDescent="0.25">
      <c r="A68" t="s">
        <v>95</v>
      </c>
      <c r="B68">
        <v>5</v>
      </c>
      <c r="C68" t="s">
        <v>83</v>
      </c>
      <c r="D68">
        <v>2988.62</v>
      </c>
      <c r="E68" t="s">
        <v>16</v>
      </c>
      <c r="F68" s="1">
        <v>43160</v>
      </c>
      <c r="G68" t="s">
        <v>13</v>
      </c>
      <c r="H68" t="s">
        <v>19</v>
      </c>
      <c r="I68" t="s">
        <v>9</v>
      </c>
    </row>
    <row r="69" spans="1:9" x14ac:dyDescent="0.25">
      <c r="A69" t="s">
        <v>96</v>
      </c>
      <c r="B69">
        <v>5</v>
      </c>
      <c r="C69" t="s">
        <v>83</v>
      </c>
      <c r="D69">
        <v>14627.5</v>
      </c>
      <c r="E69" t="s">
        <v>16</v>
      </c>
      <c r="F69" s="1">
        <v>43160</v>
      </c>
      <c r="G69" t="s">
        <v>13</v>
      </c>
      <c r="H69" t="s">
        <v>22</v>
      </c>
      <c r="I69" t="s">
        <v>9</v>
      </c>
    </row>
    <row r="70" spans="1:9" x14ac:dyDescent="0.25">
      <c r="A70" t="s">
        <v>97</v>
      </c>
      <c r="B70">
        <v>5</v>
      </c>
      <c r="C70" t="s">
        <v>83</v>
      </c>
      <c r="D70">
        <v>2020.5</v>
      </c>
      <c r="E70" t="s">
        <v>16</v>
      </c>
      <c r="F70" s="1">
        <v>43160</v>
      </c>
      <c r="G70" t="s">
        <v>13</v>
      </c>
      <c r="H70" t="s">
        <v>22</v>
      </c>
      <c r="I70" t="s">
        <v>9</v>
      </c>
    </row>
    <row r="71" spans="1:9" x14ac:dyDescent="0.25">
      <c r="A71" t="s">
        <v>98</v>
      </c>
      <c r="B71">
        <v>5</v>
      </c>
      <c r="C71" t="s">
        <v>83</v>
      </c>
      <c r="D71">
        <v>625.13</v>
      </c>
      <c r="E71" t="s">
        <v>16</v>
      </c>
      <c r="F71" s="1">
        <v>43160</v>
      </c>
      <c r="G71" t="s">
        <v>13</v>
      </c>
      <c r="H71" t="s">
        <v>22</v>
      </c>
      <c r="I71" t="s">
        <v>9</v>
      </c>
    </row>
    <row r="72" spans="1:9" x14ac:dyDescent="0.25">
      <c r="A72" t="s">
        <v>99</v>
      </c>
      <c r="B72">
        <v>5</v>
      </c>
      <c r="C72" t="s">
        <v>83</v>
      </c>
      <c r="D72">
        <v>417</v>
      </c>
      <c r="E72" t="s">
        <v>41</v>
      </c>
      <c r="F72" s="1">
        <v>43160</v>
      </c>
      <c r="G72" t="s">
        <v>13</v>
      </c>
      <c r="H72" t="s">
        <v>22</v>
      </c>
      <c r="I72" t="s">
        <v>9</v>
      </c>
    </row>
    <row r="73" spans="1:9" x14ac:dyDescent="0.25">
      <c r="A73" t="s">
        <v>100</v>
      </c>
      <c r="B73">
        <v>5</v>
      </c>
      <c r="C73" t="s">
        <v>83</v>
      </c>
      <c r="D73">
        <v>687.63</v>
      </c>
      <c r="E73" t="s">
        <v>16</v>
      </c>
      <c r="F73" s="1">
        <v>43160</v>
      </c>
      <c r="G73" t="s">
        <v>13</v>
      </c>
      <c r="H73" t="s">
        <v>22</v>
      </c>
      <c r="I73" t="s">
        <v>9</v>
      </c>
    </row>
    <row r="74" spans="1:9" x14ac:dyDescent="0.25">
      <c r="A74" t="s">
        <v>101</v>
      </c>
      <c r="B74">
        <v>5</v>
      </c>
      <c r="C74" t="s">
        <v>83</v>
      </c>
      <c r="D74">
        <v>374.88</v>
      </c>
      <c r="E74" t="s">
        <v>16</v>
      </c>
      <c r="F74" s="1">
        <v>43160</v>
      </c>
      <c r="G74" t="s">
        <v>13</v>
      </c>
      <c r="H74" t="s">
        <v>23</v>
      </c>
      <c r="I74" t="s">
        <v>9</v>
      </c>
    </row>
    <row r="75" spans="1:9" x14ac:dyDescent="0.25">
      <c r="A75" t="s">
        <v>102</v>
      </c>
      <c r="B75">
        <v>5</v>
      </c>
      <c r="C75" t="s">
        <v>83</v>
      </c>
      <c r="D75">
        <v>3537.25</v>
      </c>
      <c r="E75" t="s">
        <v>16</v>
      </c>
      <c r="F75" s="1">
        <v>43160</v>
      </c>
      <c r="G75" t="s">
        <v>13</v>
      </c>
      <c r="H75" t="s">
        <v>22</v>
      </c>
      <c r="I75" t="s">
        <v>9</v>
      </c>
    </row>
    <row r="76" spans="1:9" x14ac:dyDescent="0.25">
      <c r="A76" t="s">
        <v>103</v>
      </c>
      <c r="B76">
        <v>5</v>
      </c>
      <c r="C76" t="s">
        <v>83</v>
      </c>
      <c r="D76">
        <v>8881.5</v>
      </c>
      <c r="E76" t="s">
        <v>16</v>
      </c>
      <c r="F76" s="1">
        <v>43160</v>
      </c>
      <c r="G76" t="s">
        <v>13</v>
      </c>
      <c r="H76" t="s">
        <v>22</v>
      </c>
      <c r="I76" t="s">
        <v>9</v>
      </c>
    </row>
    <row r="77" spans="1:9" x14ac:dyDescent="0.25">
      <c r="A77" t="s">
        <v>104</v>
      </c>
      <c r="B77">
        <v>1</v>
      </c>
      <c r="C77" t="s">
        <v>11</v>
      </c>
      <c r="D77">
        <v>28125</v>
      </c>
      <c r="E77" t="s">
        <v>12</v>
      </c>
      <c r="F77" s="1">
        <v>43608</v>
      </c>
      <c r="G77" t="s">
        <v>13</v>
      </c>
      <c r="H77" t="s">
        <v>23</v>
      </c>
      <c r="I77" t="s">
        <v>9</v>
      </c>
    </row>
    <row r="78" spans="1:9" x14ac:dyDescent="0.25">
      <c r="A78" t="s">
        <v>105</v>
      </c>
      <c r="B78">
        <v>1</v>
      </c>
      <c r="C78" t="s">
        <v>11</v>
      </c>
      <c r="D78">
        <v>131250</v>
      </c>
      <c r="E78" t="s">
        <v>12</v>
      </c>
      <c r="F78" s="1">
        <v>43608</v>
      </c>
      <c r="G78" t="s">
        <v>13</v>
      </c>
      <c r="H78" t="s">
        <v>23</v>
      </c>
      <c r="I78" t="s">
        <v>9</v>
      </c>
    </row>
    <row r="79" spans="1:9" x14ac:dyDescent="0.25">
      <c r="A79" t="s">
        <v>106</v>
      </c>
      <c r="B79">
        <v>3</v>
      </c>
      <c r="C79" t="s">
        <v>40</v>
      </c>
      <c r="D79">
        <v>6058.38</v>
      </c>
      <c r="E79" t="s">
        <v>12</v>
      </c>
      <c r="F79" s="1">
        <v>43348</v>
      </c>
      <c r="G79" t="s">
        <v>13</v>
      </c>
      <c r="H79" t="s">
        <v>22</v>
      </c>
      <c r="I79" t="s">
        <v>18</v>
      </c>
    </row>
    <row r="80" spans="1:9" x14ac:dyDescent="0.25">
      <c r="A80" t="s">
        <v>107</v>
      </c>
      <c r="B80">
        <v>3</v>
      </c>
      <c r="C80" t="s">
        <v>40</v>
      </c>
      <c r="D80">
        <v>29608.99</v>
      </c>
      <c r="E80" t="s">
        <v>12</v>
      </c>
      <c r="F80" s="1">
        <v>43025</v>
      </c>
      <c r="G80" t="s">
        <v>13</v>
      </c>
      <c r="H80" t="s">
        <v>19</v>
      </c>
      <c r="I80" t="s">
        <v>9</v>
      </c>
    </row>
    <row r="81" spans="1:9" x14ac:dyDescent="0.25">
      <c r="A81" t="s">
        <v>108</v>
      </c>
      <c r="B81">
        <v>3</v>
      </c>
      <c r="C81" t="s">
        <v>40</v>
      </c>
      <c r="D81">
        <v>29638.400000000001</v>
      </c>
      <c r="E81" t="s">
        <v>12</v>
      </c>
      <c r="F81" s="1">
        <v>43025</v>
      </c>
      <c r="G81" t="s">
        <v>13</v>
      </c>
      <c r="H81" t="s">
        <v>19</v>
      </c>
      <c r="I81" t="s">
        <v>9</v>
      </c>
    </row>
    <row r="82" spans="1:9" x14ac:dyDescent="0.25">
      <c r="A82" t="s">
        <v>109</v>
      </c>
      <c r="B82">
        <v>3</v>
      </c>
      <c r="C82" t="s">
        <v>40</v>
      </c>
      <c r="D82">
        <v>237107.16</v>
      </c>
      <c r="E82" t="s">
        <v>12</v>
      </c>
      <c r="F82" s="1">
        <v>43025</v>
      </c>
      <c r="G82" t="s">
        <v>13</v>
      </c>
      <c r="H82" t="s">
        <v>19</v>
      </c>
      <c r="I82" t="s">
        <v>9</v>
      </c>
    </row>
    <row r="83" spans="1:9" x14ac:dyDescent="0.25">
      <c r="A83" t="s">
        <v>110</v>
      </c>
      <c r="B83">
        <v>3</v>
      </c>
      <c r="C83" t="s">
        <v>40</v>
      </c>
      <c r="D83">
        <v>295501.76</v>
      </c>
      <c r="E83" t="s">
        <v>12</v>
      </c>
      <c r="F83" s="1">
        <v>43390</v>
      </c>
      <c r="G83" t="s">
        <v>13</v>
      </c>
      <c r="H83" t="s">
        <v>22</v>
      </c>
      <c r="I83" t="s">
        <v>9</v>
      </c>
    </row>
    <row r="84" spans="1:9" x14ac:dyDescent="0.25">
      <c r="A84" t="s">
        <v>111</v>
      </c>
      <c r="B84">
        <v>3</v>
      </c>
      <c r="C84" t="s">
        <v>40</v>
      </c>
      <c r="D84">
        <v>5612.25</v>
      </c>
      <c r="E84" t="s">
        <v>12</v>
      </c>
      <c r="F84" s="1">
        <v>43713</v>
      </c>
      <c r="G84" t="s">
        <v>13</v>
      </c>
      <c r="H84" t="s">
        <v>22</v>
      </c>
      <c r="I84" t="s">
        <v>9</v>
      </c>
    </row>
    <row r="85" spans="1:9" x14ac:dyDescent="0.25">
      <c r="A85" t="s">
        <v>112</v>
      </c>
      <c r="B85">
        <v>3</v>
      </c>
      <c r="C85" t="s">
        <v>40</v>
      </c>
      <c r="D85">
        <v>30875</v>
      </c>
      <c r="E85" t="s">
        <v>12</v>
      </c>
      <c r="F85" s="1">
        <v>43101</v>
      </c>
      <c r="G85" t="s">
        <v>13</v>
      </c>
      <c r="H85" t="s">
        <v>23</v>
      </c>
      <c r="I85" t="s">
        <v>9</v>
      </c>
    </row>
    <row r="86" spans="1:9" x14ac:dyDescent="0.25">
      <c r="A86" t="s">
        <v>113</v>
      </c>
      <c r="B86">
        <v>3</v>
      </c>
      <c r="C86" t="s">
        <v>40</v>
      </c>
      <c r="D86">
        <v>7022.25</v>
      </c>
      <c r="E86" t="s">
        <v>41</v>
      </c>
      <c r="F86" s="1">
        <v>43703</v>
      </c>
      <c r="G86" t="s">
        <v>13</v>
      </c>
      <c r="H86" t="s">
        <v>22</v>
      </c>
      <c r="I86" t="s">
        <v>9</v>
      </c>
    </row>
    <row r="87" spans="1:9" x14ac:dyDescent="0.25">
      <c r="A87" t="s">
        <v>114</v>
      </c>
      <c r="B87">
        <v>3</v>
      </c>
      <c r="C87" t="s">
        <v>40</v>
      </c>
      <c r="D87">
        <v>77787.360000000001</v>
      </c>
      <c r="E87" t="s">
        <v>41</v>
      </c>
      <c r="F87" s="1">
        <v>43466</v>
      </c>
      <c r="G87" t="s">
        <v>13</v>
      </c>
      <c r="H87" t="s">
        <v>10</v>
      </c>
      <c r="I87" t="s">
        <v>9</v>
      </c>
    </row>
    <row r="88" spans="1:9" x14ac:dyDescent="0.25">
      <c r="A88" t="s">
        <v>115</v>
      </c>
      <c r="B88">
        <v>3</v>
      </c>
      <c r="C88" t="s">
        <v>40</v>
      </c>
      <c r="D88">
        <v>30048.080000000002</v>
      </c>
      <c r="E88" t="s">
        <v>41</v>
      </c>
      <c r="F88" s="1">
        <v>43466</v>
      </c>
      <c r="G88" t="s">
        <v>13</v>
      </c>
      <c r="H88" t="s">
        <v>23</v>
      </c>
      <c r="I88" t="s">
        <v>9</v>
      </c>
    </row>
    <row r="89" spans="1:9" x14ac:dyDescent="0.25">
      <c r="A89" t="s">
        <v>116</v>
      </c>
      <c r="B89">
        <v>3</v>
      </c>
      <c r="C89" t="s">
        <v>40</v>
      </c>
      <c r="D89">
        <v>7690.95</v>
      </c>
      <c r="E89" t="s">
        <v>41</v>
      </c>
      <c r="F89" s="1">
        <v>43724</v>
      </c>
      <c r="G89" t="s">
        <v>13</v>
      </c>
      <c r="H89" t="s">
        <v>25</v>
      </c>
      <c r="I89" t="s">
        <v>9</v>
      </c>
    </row>
    <row r="90" spans="1:9" x14ac:dyDescent="0.25">
      <c r="A90" t="s">
        <v>117</v>
      </c>
      <c r="B90">
        <v>12</v>
      </c>
      <c r="C90" t="s">
        <v>52</v>
      </c>
      <c r="D90">
        <v>86400</v>
      </c>
      <c r="E90" t="s">
        <v>12</v>
      </c>
      <c r="F90" s="1">
        <v>43322</v>
      </c>
      <c r="G90" t="s">
        <v>13</v>
      </c>
      <c r="H90" t="s">
        <v>22</v>
      </c>
      <c r="I90" t="s">
        <v>18</v>
      </c>
    </row>
    <row r="91" spans="1:9" x14ac:dyDescent="0.25">
      <c r="A91" t="s">
        <v>118</v>
      </c>
      <c r="B91">
        <v>12</v>
      </c>
      <c r="C91" t="s">
        <v>52</v>
      </c>
      <c r="D91">
        <v>345705</v>
      </c>
      <c r="E91" t="s">
        <v>12</v>
      </c>
      <c r="F91" s="1">
        <v>43322</v>
      </c>
      <c r="G91" t="s">
        <v>13</v>
      </c>
      <c r="H91" t="s">
        <v>22</v>
      </c>
      <c r="I91" t="s">
        <v>18</v>
      </c>
    </row>
    <row r="92" spans="1:9" x14ac:dyDescent="0.25">
      <c r="A92" t="s">
        <v>119</v>
      </c>
      <c r="B92">
        <v>3</v>
      </c>
      <c r="C92" t="s">
        <v>40</v>
      </c>
      <c r="D92">
        <v>77400</v>
      </c>
      <c r="E92" t="s">
        <v>12</v>
      </c>
      <c r="F92" s="1">
        <v>43687</v>
      </c>
      <c r="G92" t="s">
        <v>13</v>
      </c>
      <c r="H92" t="s">
        <v>22</v>
      </c>
      <c r="I92" t="s">
        <v>9</v>
      </c>
    </row>
    <row r="93" spans="1:9" x14ac:dyDescent="0.25">
      <c r="A93" t="s">
        <v>120</v>
      </c>
      <c r="B93">
        <v>3</v>
      </c>
      <c r="C93" t="s">
        <v>40</v>
      </c>
      <c r="D93">
        <v>302811.08</v>
      </c>
      <c r="E93" t="s">
        <v>12</v>
      </c>
      <c r="F93" s="1">
        <v>43687</v>
      </c>
      <c r="G93" t="s">
        <v>13</v>
      </c>
      <c r="H93" t="s">
        <v>22</v>
      </c>
      <c r="I93" t="s">
        <v>9</v>
      </c>
    </row>
    <row r="94" spans="1:9" x14ac:dyDescent="0.25">
      <c r="A94" t="s">
        <v>121</v>
      </c>
      <c r="B94">
        <v>12</v>
      </c>
      <c r="C94" t="s">
        <v>52</v>
      </c>
      <c r="D94">
        <v>1183.3800000000001</v>
      </c>
      <c r="E94" t="s">
        <v>12</v>
      </c>
      <c r="F94" s="1">
        <v>43282</v>
      </c>
      <c r="G94" t="s">
        <v>13</v>
      </c>
      <c r="H94" t="s">
        <v>23</v>
      </c>
      <c r="I94" t="s">
        <v>9</v>
      </c>
    </row>
    <row r="95" spans="1:9" x14ac:dyDescent="0.25">
      <c r="A95" t="s">
        <v>122</v>
      </c>
      <c r="B95">
        <v>1</v>
      </c>
      <c r="C95" t="s">
        <v>11</v>
      </c>
      <c r="D95">
        <v>33977.82</v>
      </c>
      <c r="E95" t="s">
        <v>12</v>
      </c>
      <c r="F95" s="1">
        <v>43359</v>
      </c>
      <c r="G95" t="s">
        <v>13</v>
      </c>
      <c r="H95" t="s">
        <v>19</v>
      </c>
      <c r="I95" t="s">
        <v>9</v>
      </c>
    </row>
    <row r="96" spans="1:9" x14ac:dyDescent="0.25">
      <c r="A96" t="s">
        <v>123</v>
      </c>
      <c r="B96">
        <v>11</v>
      </c>
      <c r="C96" t="s">
        <v>86</v>
      </c>
      <c r="D96">
        <v>25303.02</v>
      </c>
      <c r="E96" t="s">
        <v>41</v>
      </c>
      <c r="F96" s="1">
        <v>43247</v>
      </c>
      <c r="G96" t="s">
        <v>13</v>
      </c>
      <c r="H96" t="s">
        <v>124</v>
      </c>
      <c r="I96" t="s">
        <v>9</v>
      </c>
    </row>
    <row r="97" spans="1:9" x14ac:dyDescent="0.25">
      <c r="A97" t="s">
        <v>125</v>
      </c>
      <c r="B97">
        <v>11</v>
      </c>
      <c r="C97" t="s">
        <v>86</v>
      </c>
      <c r="D97">
        <v>25302.959999999999</v>
      </c>
      <c r="E97" t="s">
        <v>41</v>
      </c>
      <c r="F97" s="1">
        <v>43612</v>
      </c>
      <c r="G97" t="s">
        <v>13</v>
      </c>
      <c r="H97" t="s">
        <v>124</v>
      </c>
      <c r="I97" t="s">
        <v>9</v>
      </c>
    </row>
    <row r="98" spans="1:9" x14ac:dyDescent="0.25">
      <c r="A98" t="s">
        <v>126</v>
      </c>
      <c r="B98">
        <v>11</v>
      </c>
      <c r="C98" t="s">
        <v>86</v>
      </c>
      <c r="D98">
        <v>25302.959999999999</v>
      </c>
      <c r="E98" t="s">
        <v>41</v>
      </c>
      <c r="F98" s="1">
        <v>43704</v>
      </c>
      <c r="G98" t="s">
        <v>13</v>
      </c>
      <c r="H98" t="s">
        <v>124</v>
      </c>
      <c r="I98" t="s">
        <v>9</v>
      </c>
    </row>
    <row r="99" spans="1:9" x14ac:dyDescent="0.25">
      <c r="A99" t="s">
        <v>127</v>
      </c>
      <c r="B99">
        <v>11</v>
      </c>
      <c r="C99" t="s">
        <v>86</v>
      </c>
      <c r="D99">
        <v>25302.959999999999</v>
      </c>
      <c r="E99" t="s">
        <v>41</v>
      </c>
      <c r="F99" s="1">
        <v>43796</v>
      </c>
      <c r="G99" t="s">
        <v>13</v>
      </c>
      <c r="H99" t="s">
        <v>124</v>
      </c>
      <c r="I99" t="s">
        <v>9</v>
      </c>
    </row>
    <row r="100" spans="1:9" x14ac:dyDescent="0.25">
      <c r="A100" t="s">
        <v>128</v>
      </c>
      <c r="B100">
        <v>11</v>
      </c>
      <c r="C100" t="s">
        <v>86</v>
      </c>
      <c r="D100">
        <v>25302.959999999999</v>
      </c>
      <c r="E100" t="s">
        <v>41</v>
      </c>
      <c r="F100" s="1">
        <v>43888</v>
      </c>
      <c r="G100" t="s">
        <v>13</v>
      </c>
      <c r="H100" t="s">
        <v>124</v>
      </c>
      <c r="I100" t="s">
        <v>9</v>
      </c>
    </row>
    <row r="101" spans="1:9" x14ac:dyDescent="0.25">
      <c r="A101" t="s">
        <v>129</v>
      </c>
      <c r="B101">
        <v>11</v>
      </c>
      <c r="C101" t="s">
        <v>86</v>
      </c>
      <c r="D101">
        <v>25302.959999999999</v>
      </c>
      <c r="E101" t="s">
        <v>41</v>
      </c>
      <c r="F101" s="1">
        <v>43978</v>
      </c>
      <c r="G101" t="s">
        <v>13</v>
      </c>
      <c r="H101" t="s">
        <v>124</v>
      </c>
      <c r="I101" t="s">
        <v>9</v>
      </c>
    </row>
    <row r="102" spans="1:9" x14ac:dyDescent="0.25">
      <c r="A102" t="s">
        <v>130</v>
      </c>
      <c r="B102">
        <v>11</v>
      </c>
      <c r="C102" t="s">
        <v>86</v>
      </c>
      <c r="D102">
        <v>25302.959999999999</v>
      </c>
      <c r="E102" t="s">
        <v>41</v>
      </c>
      <c r="F102" s="1">
        <v>43339</v>
      </c>
      <c r="G102" t="s">
        <v>13</v>
      </c>
      <c r="H102" t="s">
        <v>124</v>
      </c>
      <c r="I102" t="s">
        <v>9</v>
      </c>
    </row>
    <row r="103" spans="1:9" x14ac:dyDescent="0.25">
      <c r="A103" t="s">
        <v>131</v>
      </c>
      <c r="B103">
        <v>11</v>
      </c>
      <c r="C103" t="s">
        <v>86</v>
      </c>
      <c r="D103">
        <v>25302.959999999999</v>
      </c>
      <c r="E103" t="s">
        <v>41</v>
      </c>
      <c r="F103" s="1">
        <v>43431</v>
      </c>
      <c r="G103" t="s">
        <v>13</v>
      </c>
      <c r="H103" t="s">
        <v>124</v>
      </c>
      <c r="I103" t="s">
        <v>9</v>
      </c>
    </row>
    <row r="104" spans="1:9" x14ac:dyDescent="0.25">
      <c r="A104" t="s">
        <v>131</v>
      </c>
      <c r="B104">
        <v>11</v>
      </c>
      <c r="C104" t="s">
        <v>86</v>
      </c>
      <c r="D104">
        <v>25302.959999999999</v>
      </c>
      <c r="E104" t="s">
        <v>41</v>
      </c>
      <c r="F104" s="1">
        <v>43523</v>
      </c>
      <c r="G104" t="s">
        <v>13</v>
      </c>
      <c r="H104" t="s">
        <v>124</v>
      </c>
      <c r="I104" t="s">
        <v>9</v>
      </c>
    </row>
    <row r="105" spans="1:9" x14ac:dyDescent="0.25">
      <c r="A105" t="s">
        <v>131</v>
      </c>
      <c r="B105">
        <v>11</v>
      </c>
      <c r="C105" t="s">
        <v>86</v>
      </c>
      <c r="D105">
        <v>25303.02</v>
      </c>
      <c r="E105" t="s">
        <v>41</v>
      </c>
      <c r="F105" s="1">
        <v>43158</v>
      </c>
      <c r="G105" t="s">
        <v>13</v>
      </c>
      <c r="H105" t="s">
        <v>124</v>
      </c>
      <c r="I105" t="s">
        <v>9</v>
      </c>
    </row>
    <row r="106" spans="1:9" x14ac:dyDescent="0.25">
      <c r="A106" t="s">
        <v>131</v>
      </c>
      <c r="B106">
        <v>11</v>
      </c>
      <c r="C106" t="s">
        <v>86</v>
      </c>
      <c r="D106">
        <v>39952.080000000002</v>
      </c>
      <c r="E106" t="s">
        <v>41</v>
      </c>
      <c r="F106" s="1">
        <v>43066</v>
      </c>
      <c r="G106" t="s">
        <v>13</v>
      </c>
      <c r="H106" t="s">
        <v>124</v>
      </c>
      <c r="I106" t="s">
        <v>9</v>
      </c>
    </row>
    <row r="107" spans="1:9" x14ac:dyDescent="0.25">
      <c r="A107" t="s">
        <v>131</v>
      </c>
      <c r="B107">
        <v>1</v>
      </c>
      <c r="C107" t="s">
        <v>11</v>
      </c>
      <c r="D107">
        <v>562.24</v>
      </c>
      <c r="E107" t="s">
        <v>12</v>
      </c>
      <c r="F107" s="1">
        <v>43158</v>
      </c>
      <c r="G107" t="s">
        <v>13</v>
      </c>
      <c r="H107" t="s">
        <v>19</v>
      </c>
      <c r="I107" t="s">
        <v>18</v>
      </c>
    </row>
    <row r="108" spans="1:9" x14ac:dyDescent="0.25">
      <c r="A108" t="s">
        <v>131</v>
      </c>
      <c r="B108">
        <v>1</v>
      </c>
      <c r="C108" t="s">
        <v>11</v>
      </c>
      <c r="D108">
        <v>628.70000000000005</v>
      </c>
      <c r="E108" t="s">
        <v>12</v>
      </c>
      <c r="F108" s="1">
        <v>43526</v>
      </c>
      <c r="G108" t="s">
        <v>13</v>
      </c>
      <c r="H108" t="s">
        <v>19</v>
      </c>
      <c r="I108" t="s">
        <v>9</v>
      </c>
    </row>
    <row r="109" spans="1:9" x14ac:dyDescent="0.25">
      <c r="A109" t="s">
        <v>131</v>
      </c>
      <c r="B109">
        <v>12</v>
      </c>
      <c r="C109" t="s">
        <v>52</v>
      </c>
      <c r="D109">
        <v>5075.5</v>
      </c>
      <c r="E109" t="s">
        <v>12</v>
      </c>
      <c r="F109" s="1">
        <v>43191</v>
      </c>
      <c r="G109" t="s">
        <v>13</v>
      </c>
      <c r="H109" t="s">
        <v>23</v>
      </c>
      <c r="I109" t="s">
        <v>18</v>
      </c>
    </row>
    <row r="110" spans="1:9" x14ac:dyDescent="0.25">
      <c r="A110" t="s">
        <v>131</v>
      </c>
      <c r="B110">
        <v>3</v>
      </c>
      <c r="C110" t="s">
        <v>40</v>
      </c>
      <c r="D110">
        <v>5206</v>
      </c>
      <c r="E110" t="s">
        <v>12</v>
      </c>
      <c r="F110" s="1">
        <v>43556</v>
      </c>
      <c r="G110" t="s">
        <v>13</v>
      </c>
      <c r="H110" t="s">
        <v>23</v>
      </c>
      <c r="I110" t="s">
        <v>9</v>
      </c>
    </row>
    <row r="111" spans="1:9" x14ac:dyDescent="0.25">
      <c r="A111" t="s">
        <v>14</v>
      </c>
      <c r="B111">
        <v>13</v>
      </c>
      <c r="C111" t="s">
        <v>132</v>
      </c>
      <c r="D111">
        <v>5462.5</v>
      </c>
      <c r="E111" t="s">
        <v>16</v>
      </c>
      <c r="F111" s="1">
        <v>43494</v>
      </c>
      <c r="G111" t="s">
        <v>13</v>
      </c>
      <c r="H111" t="s">
        <v>19</v>
      </c>
      <c r="I111" t="s">
        <v>9</v>
      </c>
    </row>
    <row r="112" spans="1:9" x14ac:dyDescent="0.25">
      <c r="A112" t="s">
        <v>17</v>
      </c>
      <c r="B112">
        <v>1</v>
      </c>
      <c r="C112" t="s">
        <v>11</v>
      </c>
      <c r="D112">
        <v>13612.5</v>
      </c>
      <c r="E112" t="s">
        <v>12</v>
      </c>
      <c r="F112" s="1">
        <v>43472</v>
      </c>
      <c r="G112" t="s">
        <v>13</v>
      </c>
      <c r="H112" t="s">
        <v>10</v>
      </c>
      <c r="I112" t="s">
        <v>9</v>
      </c>
    </row>
    <row r="113" spans="1:9" x14ac:dyDescent="0.25">
      <c r="A113" t="s">
        <v>20</v>
      </c>
      <c r="B113">
        <v>1</v>
      </c>
      <c r="C113" t="s">
        <v>11</v>
      </c>
      <c r="D113">
        <v>6991.55</v>
      </c>
      <c r="E113" t="s">
        <v>12</v>
      </c>
      <c r="F113" s="1">
        <v>43559</v>
      </c>
      <c r="G113" t="s">
        <v>29</v>
      </c>
      <c r="H113" t="s">
        <v>10</v>
      </c>
      <c r="I113" t="s">
        <v>9</v>
      </c>
    </row>
    <row r="114" spans="1:9" x14ac:dyDescent="0.25">
      <c r="A114" t="s">
        <v>21</v>
      </c>
      <c r="B114">
        <v>1</v>
      </c>
      <c r="C114" t="s">
        <v>11</v>
      </c>
      <c r="D114">
        <v>13750</v>
      </c>
      <c r="E114" t="s">
        <v>12</v>
      </c>
      <c r="F114" s="1">
        <v>43339</v>
      </c>
      <c r="G114" t="s">
        <v>13</v>
      </c>
      <c r="H114" t="s">
        <v>23</v>
      </c>
      <c r="I114" t="s">
        <v>9</v>
      </c>
    </row>
    <row r="115" spans="1:9" x14ac:dyDescent="0.25">
      <c r="A115" t="s">
        <v>24</v>
      </c>
      <c r="B115">
        <v>13</v>
      </c>
      <c r="C115" t="s">
        <v>132</v>
      </c>
      <c r="D115">
        <v>70125</v>
      </c>
      <c r="E115" t="s">
        <v>16</v>
      </c>
      <c r="F115" s="1">
        <v>43543</v>
      </c>
      <c r="G115" t="s">
        <v>13</v>
      </c>
      <c r="H115" t="s">
        <v>23</v>
      </c>
      <c r="I115" t="s">
        <v>9</v>
      </c>
    </row>
    <row r="116" spans="1:9" x14ac:dyDescent="0.25">
      <c r="A116" t="s">
        <v>27</v>
      </c>
      <c r="B116">
        <v>13</v>
      </c>
      <c r="C116" t="s">
        <v>132</v>
      </c>
      <c r="D116">
        <v>70125</v>
      </c>
      <c r="E116" t="s">
        <v>16</v>
      </c>
      <c r="F116" s="1">
        <v>43543</v>
      </c>
      <c r="G116" t="s">
        <v>13</v>
      </c>
      <c r="H116" t="s">
        <v>23</v>
      </c>
      <c r="I116" t="s">
        <v>9</v>
      </c>
    </row>
    <row r="117" spans="1:9" x14ac:dyDescent="0.25">
      <c r="A117" t="s">
        <v>28</v>
      </c>
      <c r="B117">
        <v>3</v>
      </c>
      <c r="C117" t="s">
        <v>40</v>
      </c>
      <c r="D117">
        <v>208122.92</v>
      </c>
      <c r="E117" t="s">
        <v>12</v>
      </c>
      <c r="F117" s="1">
        <v>43191</v>
      </c>
      <c r="G117" t="s">
        <v>13</v>
      </c>
      <c r="H117" t="s">
        <v>10</v>
      </c>
      <c r="I117" t="s">
        <v>18</v>
      </c>
    </row>
    <row r="118" spans="1:9" x14ac:dyDescent="0.25">
      <c r="A118" t="s">
        <v>30</v>
      </c>
      <c r="B118">
        <v>3</v>
      </c>
      <c r="C118" t="s">
        <v>40</v>
      </c>
      <c r="D118">
        <v>45375.15</v>
      </c>
      <c r="E118" t="s">
        <v>12</v>
      </c>
      <c r="F118" s="1">
        <v>43160</v>
      </c>
      <c r="G118" t="s">
        <v>13</v>
      </c>
      <c r="H118" t="s">
        <v>10</v>
      </c>
      <c r="I118" t="s">
        <v>18</v>
      </c>
    </row>
    <row r="119" spans="1:9" x14ac:dyDescent="0.25">
      <c r="A119" t="s">
        <v>31</v>
      </c>
      <c r="B119">
        <v>3</v>
      </c>
      <c r="C119" t="s">
        <v>40</v>
      </c>
      <c r="D119">
        <v>18150</v>
      </c>
      <c r="E119" t="s">
        <v>12</v>
      </c>
      <c r="F119" s="1">
        <v>43468</v>
      </c>
      <c r="G119" t="s">
        <v>29</v>
      </c>
      <c r="H119" t="s">
        <v>10</v>
      </c>
      <c r="I119" t="s">
        <v>18</v>
      </c>
    </row>
    <row r="120" spans="1:9" x14ac:dyDescent="0.25">
      <c r="A120" t="s">
        <v>32</v>
      </c>
      <c r="B120">
        <v>3</v>
      </c>
      <c r="C120" t="s">
        <v>40</v>
      </c>
      <c r="D120">
        <v>45375.15</v>
      </c>
      <c r="E120" t="s">
        <v>12</v>
      </c>
      <c r="F120" s="1">
        <v>43525</v>
      </c>
      <c r="G120" t="s">
        <v>13</v>
      </c>
      <c r="H120" t="s">
        <v>10</v>
      </c>
      <c r="I120" t="s">
        <v>9</v>
      </c>
    </row>
    <row r="121" spans="1:9" x14ac:dyDescent="0.25">
      <c r="A121" t="s">
        <v>33</v>
      </c>
      <c r="B121">
        <v>3</v>
      </c>
      <c r="C121" t="s">
        <v>40</v>
      </c>
      <c r="D121">
        <v>45375</v>
      </c>
      <c r="E121" t="s">
        <v>12</v>
      </c>
      <c r="F121" s="1">
        <v>43666</v>
      </c>
      <c r="G121" t="s">
        <v>29</v>
      </c>
      <c r="H121" t="s">
        <v>10</v>
      </c>
      <c r="I121" t="s">
        <v>9</v>
      </c>
    </row>
    <row r="122" spans="1:9" x14ac:dyDescent="0.25">
      <c r="A122" t="s">
        <v>34</v>
      </c>
      <c r="B122">
        <v>3</v>
      </c>
      <c r="C122" t="s">
        <v>40</v>
      </c>
      <c r="D122">
        <v>0</v>
      </c>
      <c r="E122" t="s">
        <v>12</v>
      </c>
      <c r="F122" s="1">
        <v>45766</v>
      </c>
      <c r="G122" t="s">
        <v>29</v>
      </c>
      <c r="H122" t="s">
        <v>10</v>
      </c>
      <c r="I122" t="s">
        <v>9</v>
      </c>
    </row>
    <row r="123" spans="1:9" x14ac:dyDescent="0.25">
      <c r="A123" t="s">
        <v>35</v>
      </c>
      <c r="B123">
        <v>10</v>
      </c>
      <c r="C123" t="s">
        <v>26</v>
      </c>
      <c r="D123">
        <v>6157.88</v>
      </c>
      <c r="E123" t="s">
        <v>12</v>
      </c>
      <c r="F123" s="1">
        <v>43405</v>
      </c>
      <c r="G123" t="s">
        <v>13</v>
      </c>
      <c r="H123" t="s">
        <v>25</v>
      </c>
      <c r="I123" t="s">
        <v>18</v>
      </c>
    </row>
    <row r="124" spans="1:9" x14ac:dyDescent="0.25">
      <c r="A124" t="s">
        <v>36</v>
      </c>
      <c r="B124">
        <v>10</v>
      </c>
      <c r="C124" t="s">
        <v>26</v>
      </c>
      <c r="D124">
        <v>0</v>
      </c>
      <c r="E124" t="s">
        <v>12</v>
      </c>
      <c r="F124" s="1">
        <v>43439</v>
      </c>
      <c r="G124" t="s">
        <v>29</v>
      </c>
      <c r="H124" t="s">
        <v>25</v>
      </c>
      <c r="I124" t="s">
        <v>18</v>
      </c>
    </row>
    <row r="125" spans="1:9" x14ac:dyDescent="0.25">
      <c r="A125" t="s">
        <v>38</v>
      </c>
      <c r="B125">
        <v>10</v>
      </c>
      <c r="C125" t="s">
        <v>26</v>
      </c>
      <c r="D125">
        <v>113.48</v>
      </c>
      <c r="E125" t="s">
        <v>12</v>
      </c>
      <c r="F125" s="1">
        <v>43504</v>
      </c>
      <c r="G125" t="s">
        <v>29</v>
      </c>
      <c r="H125" t="s">
        <v>25</v>
      </c>
      <c r="I125" t="s">
        <v>18</v>
      </c>
    </row>
    <row r="126" spans="1:9" x14ac:dyDescent="0.25">
      <c r="A126" t="s">
        <v>39</v>
      </c>
      <c r="B126">
        <v>10</v>
      </c>
      <c r="C126" t="s">
        <v>26</v>
      </c>
      <c r="D126">
        <v>4302.3</v>
      </c>
      <c r="E126" t="s">
        <v>12</v>
      </c>
      <c r="F126" s="1">
        <v>43770</v>
      </c>
      <c r="G126" t="s">
        <v>13</v>
      </c>
      <c r="H126" t="s">
        <v>25</v>
      </c>
      <c r="I126" t="s">
        <v>9</v>
      </c>
    </row>
    <row r="127" spans="1:9" x14ac:dyDescent="0.25">
      <c r="A127" t="s">
        <v>42</v>
      </c>
      <c r="B127">
        <v>10</v>
      </c>
      <c r="C127" t="s">
        <v>26</v>
      </c>
      <c r="D127">
        <v>52500</v>
      </c>
      <c r="E127" t="s">
        <v>12</v>
      </c>
      <c r="F127" s="1">
        <v>43602</v>
      </c>
      <c r="G127" t="s">
        <v>13</v>
      </c>
      <c r="H127" t="s">
        <v>25</v>
      </c>
      <c r="I127" t="s">
        <v>9</v>
      </c>
    </row>
    <row r="128" spans="1:9" x14ac:dyDescent="0.25">
      <c r="A128" t="s">
        <v>43</v>
      </c>
      <c r="B128">
        <v>3</v>
      </c>
      <c r="C128" t="s">
        <v>40</v>
      </c>
      <c r="D128">
        <v>1147.82</v>
      </c>
      <c r="E128" t="s">
        <v>41</v>
      </c>
      <c r="F128" s="1">
        <v>43646</v>
      </c>
      <c r="G128" t="s">
        <v>13</v>
      </c>
      <c r="H128" t="s">
        <v>22</v>
      </c>
      <c r="I128" t="s">
        <v>18</v>
      </c>
    </row>
    <row r="129" spans="1:9" x14ac:dyDescent="0.25">
      <c r="A129" t="s">
        <v>44</v>
      </c>
      <c r="B129">
        <v>3</v>
      </c>
      <c r="C129" t="s">
        <v>40</v>
      </c>
      <c r="D129">
        <v>1896.63</v>
      </c>
      <c r="E129" t="s">
        <v>12</v>
      </c>
      <c r="F129" s="1">
        <v>43282</v>
      </c>
      <c r="G129" t="s">
        <v>13</v>
      </c>
      <c r="H129" t="s">
        <v>23</v>
      </c>
      <c r="I129" t="s">
        <v>18</v>
      </c>
    </row>
    <row r="130" spans="1:9" x14ac:dyDescent="0.25">
      <c r="A130" t="s">
        <v>45</v>
      </c>
      <c r="B130">
        <v>3</v>
      </c>
      <c r="C130" t="s">
        <v>40</v>
      </c>
      <c r="D130">
        <v>0</v>
      </c>
      <c r="E130" t="s">
        <v>12</v>
      </c>
      <c r="F130" s="1">
        <v>43646</v>
      </c>
      <c r="G130" t="s">
        <v>13</v>
      </c>
      <c r="H130" t="s">
        <v>23</v>
      </c>
      <c r="I130" t="s">
        <v>18</v>
      </c>
    </row>
    <row r="131" spans="1:9" x14ac:dyDescent="0.25">
      <c r="A131" t="s">
        <v>46</v>
      </c>
      <c r="B131">
        <v>3</v>
      </c>
      <c r="C131" t="s">
        <v>40</v>
      </c>
      <c r="D131">
        <v>48125</v>
      </c>
      <c r="E131" t="s">
        <v>12</v>
      </c>
      <c r="F131" s="1">
        <v>43282</v>
      </c>
      <c r="G131" t="s">
        <v>13</v>
      </c>
      <c r="H131" t="s">
        <v>23</v>
      </c>
      <c r="I131" t="s">
        <v>18</v>
      </c>
    </row>
    <row r="132" spans="1:9" x14ac:dyDescent="0.25">
      <c r="A132" t="s">
        <v>47</v>
      </c>
      <c r="B132">
        <v>3</v>
      </c>
      <c r="C132" t="s">
        <v>40</v>
      </c>
      <c r="D132">
        <v>13560.92</v>
      </c>
      <c r="E132" t="s">
        <v>12</v>
      </c>
      <c r="F132" s="1">
        <v>43282</v>
      </c>
      <c r="G132" t="s">
        <v>13</v>
      </c>
      <c r="H132" t="s">
        <v>19</v>
      </c>
      <c r="I132" t="s">
        <v>18</v>
      </c>
    </row>
    <row r="133" spans="1:9" x14ac:dyDescent="0.25">
      <c r="A133" t="s">
        <v>48</v>
      </c>
      <c r="B133">
        <v>3</v>
      </c>
      <c r="C133" t="s">
        <v>40</v>
      </c>
      <c r="D133">
        <v>55052.69</v>
      </c>
      <c r="E133" t="s">
        <v>12</v>
      </c>
      <c r="F133" s="1">
        <v>43282</v>
      </c>
      <c r="G133" t="s">
        <v>13</v>
      </c>
      <c r="H133" t="s">
        <v>19</v>
      </c>
      <c r="I133" t="s">
        <v>18</v>
      </c>
    </row>
    <row r="134" spans="1:9" x14ac:dyDescent="0.25">
      <c r="A134" t="s">
        <v>49</v>
      </c>
      <c r="B134">
        <v>3</v>
      </c>
      <c r="C134" t="s">
        <v>40</v>
      </c>
      <c r="D134">
        <v>14131.43</v>
      </c>
      <c r="E134" t="s">
        <v>12</v>
      </c>
      <c r="F134" s="1">
        <v>43282</v>
      </c>
      <c r="G134" t="s">
        <v>13</v>
      </c>
      <c r="H134" t="s">
        <v>19</v>
      </c>
      <c r="I134" t="s">
        <v>18</v>
      </c>
    </row>
    <row r="135" spans="1:9" x14ac:dyDescent="0.25">
      <c r="A135" t="s">
        <v>50</v>
      </c>
      <c r="B135">
        <v>3</v>
      </c>
      <c r="C135" t="s">
        <v>40</v>
      </c>
      <c r="D135">
        <v>3125</v>
      </c>
      <c r="E135" t="s">
        <v>12</v>
      </c>
      <c r="F135" s="1">
        <v>43282</v>
      </c>
      <c r="G135" t="s">
        <v>13</v>
      </c>
      <c r="H135" t="s">
        <v>22</v>
      </c>
      <c r="I135" t="s">
        <v>18</v>
      </c>
    </row>
    <row r="136" spans="1:9" x14ac:dyDescent="0.25">
      <c r="A136" t="s">
        <v>51</v>
      </c>
      <c r="B136">
        <v>3</v>
      </c>
      <c r="C136" t="s">
        <v>40</v>
      </c>
      <c r="D136">
        <v>1125</v>
      </c>
      <c r="E136" t="s">
        <v>12</v>
      </c>
      <c r="F136" s="1">
        <v>43282</v>
      </c>
      <c r="G136" t="s">
        <v>13</v>
      </c>
      <c r="H136" t="s">
        <v>22</v>
      </c>
      <c r="I136" t="s">
        <v>18</v>
      </c>
    </row>
    <row r="137" spans="1:9" x14ac:dyDescent="0.25">
      <c r="A137" t="s">
        <v>53</v>
      </c>
      <c r="B137">
        <v>3</v>
      </c>
      <c r="C137" t="s">
        <v>40</v>
      </c>
      <c r="D137">
        <v>4706.25</v>
      </c>
      <c r="E137" t="s">
        <v>12</v>
      </c>
      <c r="F137" s="1">
        <v>43282</v>
      </c>
      <c r="G137" t="s">
        <v>13</v>
      </c>
      <c r="H137" t="s">
        <v>22</v>
      </c>
      <c r="I137" t="s">
        <v>18</v>
      </c>
    </row>
    <row r="138" spans="1:9" x14ac:dyDescent="0.25">
      <c r="A138" t="s">
        <v>54</v>
      </c>
      <c r="B138">
        <v>3</v>
      </c>
      <c r="C138" t="s">
        <v>40</v>
      </c>
      <c r="D138">
        <v>825</v>
      </c>
      <c r="E138" t="s">
        <v>12</v>
      </c>
      <c r="F138" s="1">
        <v>43647</v>
      </c>
      <c r="G138" t="s">
        <v>13</v>
      </c>
      <c r="H138" t="s">
        <v>22</v>
      </c>
      <c r="I138" t="s">
        <v>9</v>
      </c>
    </row>
    <row r="139" spans="1:9" x14ac:dyDescent="0.25">
      <c r="A139" t="s">
        <v>55</v>
      </c>
      <c r="B139">
        <v>3</v>
      </c>
      <c r="C139" t="s">
        <v>40</v>
      </c>
      <c r="D139">
        <v>1896.63</v>
      </c>
      <c r="E139" t="s">
        <v>12</v>
      </c>
      <c r="F139" s="1">
        <v>43647</v>
      </c>
      <c r="G139" t="s">
        <v>13</v>
      </c>
      <c r="H139" t="s">
        <v>23</v>
      </c>
      <c r="I139" t="s">
        <v>9</v>
      </c>
    </row>
    <row r="140" spans="1:9" x14ac:dyDescent="0.25">
      <c r="A140" t="s">
        <v>56</v>
      </c>
      <c r="B140">
        <v>3</v>
      </c>
      <c r="C140" t="s">
        <v>40</v>
      </c>
      <c r="D140">
        <v>19181.25</v>
      </c>
      <c r="E140" t="s">
        <v>12</v>
      </c>
      <c r="F140" s="1">
        <v>43679</v>
      </c>
      <c r="G140" t="s">
        <v>13</v>
      </c>
      <c r="H140" t="s">
        <v>23</v>
      </c>
      <c r="I140" t="s">
        <v>9</v>
      </c>
    </row>
    <row r="141" spans="1:9" x14ac:dyDescent="0.25">
      <c r="A141" t="s">
        <v>57</v>
      </c>
      <c r="B141">
        <v>3</v>
      </c>
      <c r="C141" t="s">
        <v>40</v>
      </c>
      <c r="D141">
        <v>42500</v>
      </c>
      <c r="E141" t="s">
        <v>12</v>
      </c>
      <c r="F141" s="1">
        <v>43647</v>
      </c>
      <c r="G141" t="s">
        <v>13</v>
      </c>
      <c r="H141" t="s">
        <v>23</v>
      </c>
      <c r="I141" t="s">
        <v>9</v>
      </c>
    </row>
    <row r="142" spans="1:9" x14ac:dyDescent="0.25">
      <c r="A142" t="s">
        <v>58</v>
      </c>
      <c r="B142">
        <v>3</v>
      </c>
      <c r="C142" t="s">
        <v>40</v>
      </c>
      <c r="D142">
        <v>10917.07</v>
      </c>
      <c r="E142" t="s">
        <v>12</v>
      </c>
      <c r="F142" s="1">
        <v>43647</v>
      </c>
      <c r="G142" t="s">
        <v>13</v>
      </c>
      <c r="H142" t="s">
        <v>19</v>
      </c>
      <c r="I142" t="s">
        <v>9</v>
      </c>
    </row>
    <row r="143" spans="1:9" x14ac:dyDescent="0.25">
      <c r="A143" t="s">
        <v>59</v>
      </c>
      <c r="B143">
        <v>3</v>
      </c>
      <c r="C143" t="s">
        <v>40</v>
      </c>
      <c r="D143">
        <v>60713.1</v>
      </c>
      <c r="E143" t="s">
        <v>12</v>
      </c>
      <c r="F143" s="1">
        <v>43647</v>
      </c>
      <c r="G143" t="s">
        <v>13</v>
      </c>
      <c r="H143" t="s">
        <v>19</v>
      </c>
      <c r="I143" t="s">
        <v>9</v>
      </c>
    </row>
    <row r="144" spans="1:9" x14ac:dyDescent="0.25">
      <c r="A144" t="s">
        <v>60</v>
      </c>
      <c r="B144">
        <v>3</v>
      </c>
      <c r="C144" t="s">
        <v>40</v>
      </c>
      <c r="D144">
        <v>12349.97</v>
      </c>
      <c r="E144" t="s">
        <v>12</v>
      </c>
      <c r="F144" s="1">
        <v>43647</v>
      </c>
      <c r="G144" t="s">
        <v>13</v>
      </c>
      <c r="H144" t="s">
        <v>19</v>
      </c>
      <c r="I144" t="s">
        <v>9</v>
      </c>
    </row>
    <row r="145" spans="1:9" x14ac:dyDescent="0.25">
      <c r="A145" t="s">
        <v>61</v>
      </c>
      <c r="B145">
        <v>3</v>
      </c>
      <c r="C145" t="s">
        <v>40</v>
      </c>
      <c r="D145">
        <v>3375</v>
      </c>
      <c r="E145" t="s">
        <v>12</v>
      </c>
      <c r="F145" s="1">
        <v>43647</v>
      </c>
      <c r="G145" t="s">
        <v>13</v>
      </c>
      <c r="H145" t="s">
        <v>22</v>
      </c>
      <c r="I145" t="s">
        <v>9</v>
      </c>
    </row>
    <row r="146" spans="1:9" x14ac:dyDescent="0.25">
      <c r="A146" t="s">
        <v>62</v>
      </c>
      <c r="B146">
        <v>3</v>
      </c>
      <c r="C146" t="s">
        <v>40</v>
      </c>
      <c r="D146">
        <v>875</v>
      </c>
      <c r="E146" t="s">
        <v>12</v>
      </c>
      <c r="F146" s="1">
        <v>43647</v>
      </c>
      <c r="G146" t="s">
        <v>13</v>
      </c>
      <c r="H146" t="s">
        <v>22</v>
      </c>
      <c r="I146" t="s">
        <v>9</v>
      </c>
    </row>
    <row r="147" spans="1:9" x14ac:dyDescent="0.25">
      <c r="A147" t="s">
        <v>63</v>
      </c>
      <c r="B147">
        <v>3</v>
      </c>
      <c r="C147" t="s">
        <v>40</v>
      </c>
      <c r="D147">
        <v>1556.25</v>
      </c>
      <c r="E147" t="s">
        <v>12</v>
      </c>
      <c r="F147" s="1">
        <v>43647</v>
      </c>
      <c r="G147" t="s">
        <v>13</v>
      </c>
      <c r="H147" t="s">
        <v>22</v>
      </c>
      <c r="I147" t="s">
        <v>9</v>
      </c>
    </row>
    <row r="148" spans="1:9" x14ac:dyDescent="0.25">
      <c r="A148" t="s">
        <v>64</v>
      </c>
      <c r="B148">
        <v>3</v>
      </c>
      <c r="C148" t="s">
        <v>40</v>
      </c>
      <c r="D148">
        <v>186534.13</v>
      </c>
      <c r="E148" t="s">
        <v>12</v>
      </c>
      <c r="F148" s="1">
        <v>43373</v>
      </c>
      <c r="G148" t="s">
        <v>13</v>
      </c>
      <c r="H148" t="s">
        <v>23</v>
      </c>
      <c r="I148" t="s">
        <v>18</v>
      </c>
    </row>
    <row r="149" spans="1:9" x14ac:dyDescent="0.25">
      <c r="A149" t="s">
        <v>65</v>
      </c>
      <c r="B149">
        <v>3</v>
      </c>
      <c r="C149" t="s">
        <v>40</v>
      </c>
      <c r="D149">
        <v>202350</v>
      </c>
      <c r="E149" t="s">
        <v>12</v>
      </c>
      <c r="F149" s="1">
        <v>43738</v>
      </c>
      <c r="G149" t="s">
        <v>13</v>
      </c>
      <c r="H149" t="s">
        <v>23</v>
      </c>
      <c r="I149" t="s">
        <v>9</v>
      </c>
    </row>
    <row r="150" spans="1:9" x14ac:dyDescent="0.25">
      <c r="A150" t="s">
        <v>67</v>
      </c>
      <c r="B150">
        <v>3</v>
      </c>
      <c r="C150" t="s">
        <v>40</v>
      </c>
      <c r="D150">
        <v>750.63</v>
      </c>
      <c r="E150" t="s">
        <v>41</v>
      </c>
      <c r="F150" s="1">
        <v>43175</v>
      </c>
      <c r="G150" t="s">
        <v>13</v>
      </c>
      <c r="H150" t="s">
        <v>22</v>
      </c>
      <c r="I150" t="s">
        <v>18</v>
      </c>
    </row>
    <row r="151" spans="1:9" x14ac:dyDescent="0.25">
      <c r="A151" t="s">
        <v>68</v>
      </c>
      <c r="B151">
        <v>3</v>
      </c>
      <c r="C151" t="s">
        <v>40</v>
      </c>
      <c r="D151">
        <v>63.75</v>
      </c>
      <c r="E151" t="s">
        <v>12</v>
      </c>
      <c r="F151" s="1">
        <v>43540</v>
      </c>
      <c r="G151" t="s">
        <v>13</v>
      </c>
      <c r="H151" t="s">
        <v>22</v>
      </c>
      <c r="I151" t="s">
        <v>18</v>
      </c>
    </row>
    <row r="152" spans="1:9" x14ac:dyDescent="0.25">
      <c r="A152" t="s">
        <v>69</v>
      </c>
      <c r="B152">
        <v>3</v>
      </c>
      <c r="C152" t="s">
        <v>40</v>
      </c>
      <c r="D152">
        <v>1556.5</v>
      </c>
      <c r="E152" t="s">
        <v>12</v>
      </c>
      <c r="F152" s="1">
        <v>43571</v>
      </c>
      <c r="G152" t="s">
        <v>13</v>
      </c>
      <c r="H152" t="s">
        <v>22</v>
      </c>
      <c r="I152" t="s">
        <v>9</v>
      </c>
    </row>
    <row r="153" spans="1:9" x14ac:dyDescent="0.25">
      <c r="A153" t="s">
        <v>70</v>
      </c>
      <c r="B153">
        <v>3</v>
      </c>
      <c r="C153" t="s">
        <v>40</v>
      </c>
      <c r="D153">
        <v>46087.63</v>
      </c>
      <c r="E153" t="s">
        <v>12</v>
      </c>
      <c r="F153" s="1">
        <v>43192</v>
      </c>
      <c r="G153" t="s">
        <v>13</v>
      </c>
      <c r="H153" t="s">
        <v>19</v>
      </c>
      <c r="I153" t="s">
        <v>18</v>
      </c>
    </row>
    <row r="154" spans="1:9" x14ac:dyDescent="0.25">
      <c r="A154" t="s">
        <v>71</v>
      </c>
      <c r="B154">
        <v>3</v>
      </c>
      <c r="C154" t="s">
        <v>40</v>
      </c>
      <c r="D154">
        <v>4362.38</v>
      </c>
      <c r="E154" t="s">
        <v>12</v>
      </c>
      <c r="F154" s="1">
        <v>43557</v>
      </c>
      <c r="G154" t="s">
        <v>13</v>
      </c>
      <c r="H154" t="s">
        <v>22</v>
      </c>
      <c r="I154" t="s">
        <v>18</v>
      </c>
    </row>
    <row r="155" spans="1:9" x14ac:dyDescent="0.25">
      <c r="A155" t="s">
        <v>72</v>
      </c>
      <c r="B155">
        <v>3</v>
      </c>
      <c r="C155" t="s">
        <v>40</v>
      </c>
      <c r="D155">
        <v>65370</v>
      </c>
      <c r="E155" t="s">
        <v>12</v>
      </c>
      <c r="F155" s="1">
        <v>43572</v>
      </c>
      <c r="G155" t="s">
        <v>13</v>
      </c>
      <c r="H155" t="s">
        <v>22</v>
      </c>
      <c r="I155" t="s">
        <v>9</v>
      </c>
    </row>
    <row r="156" spans="1:9" x14ac:dyDescent="0.25">
      <c r="A156" t="s">
        <v>73</v>
      </c>
      <c r="B156">
        <v>3</v>
      </c>
      <c r="C156" t="s">
        <v>40</v>
      </c>
      <c r="D156">
        <v>44259.67</v>
      </c>
      <c r="E156" t="s">
        <v>41</v>
      </c>
      <c r="F156" s="1">
        <v>43738</v>
      </c>
      <c r="G156" t="s">
        <v>13</v>
      </c>
      <c r="H156" t="s">
        <v>10</v>
      </c>
      <c r="I156" t="s">
        <v>9</v>
      </c>
    </row>
    <row r="157" spans="1:9" x14ac:dyDescent="0.25">
      <c r="A157" t="s">
        <v>74</v>
      </c>
      <c r="B157">
        <v>3</v>
      </c>
      <c r="C157" t="s">
        <v>40</v>
      </c>
      <c r="D157">
        <v>35112</v>
      </c>
      <c r="E157" t="s">
        <v>12</v>
      </c>
      <c r="F157" s="1">
        <v>43765</v>
      </c>
      <c r="G157" t="s">
        <v>13</v>
      </c>
      <c r="H157" t="s">
        <v>10</v>
      </c>
      <c r="I157" t="s">
        <v>9</v>
      </c>
    </row>
    <row r="158" spans="1:9" x14ac:dyDescent="0.25">
      <c r="A158" t="s">
        <v>75</v>
      </c>
      <c r="B158">
        <v>3</v>
      </c>
      <c r="C158" t="s">
        <v>40</v>
      </c>
      <c r="D158">
        <v>15048</v>
      </c>
      <c r="E158" t="s">
        <v>12</v>
      </c>
      <c r="F158" s="1">
        <v>43765</v>
      </c>
      <c r="G158" t="s">
        <v>13</v>
      </c>
      <c r="H158" t="s">
        <v>10</v>
      </c>
      <c r="I158" t="s">
        <v>9</v>
      </c>
    </row>
    <row r="159" spans="1:9" x14ac:dyDescent="0.25">
      <c r="A159" t="s">
        <v>76</v>
      </c>
      <c r="B159">
        <v>12</v>
      </c>
      <c r="C159" t="s">
        <v>52</v>
      </c>
      <c r="D159">
        <v>1072.3399999999999</v>
      </c>
      <c r="E159" t="s">
        <v>12</v>
      </c>
      <c r="F159" s="1">
        <v>43123</v>
      </c>
      <c r="G159" t="s">
        <v>13</v>
      </c>
      <c r="H159" t="s">
        <v>124</v>
      </c>
      <c r="I159" t="s">
        <v>18</v>
      </c>
    </row>
    <row r="160" spans="1:9" x14ac:dyDescent="0.25">
      <c r="A160" t="s">
        <v>77</v>
      </c>
      <c r="B160">
        <v>3</v>
      </c>
      <c r="C160" t="s">
        <v>40</v>
      </c>
      <c r="D160">
        <v>1111.77</v>
      </c>
      <c r="E160" t="s">
        <v>12</v>
      </c>
      <c r="F160" s="1">
        <v>43488</v>
      </c>
      <c r="G160" t="s">
        <v>13</v>
      </c>
      <c r="H160" t="s">
        <v>124</v>
      </c>
      <c r="I160" t="s">
        <v>9</v>
      </c>
    </row>
    <row r="161" spans="1:9" x14ac:dyDescent="0.25">
      <c r="A161" t="s">
        <v>78</v>
      </c>
      <c r="B161">
        <v>3</v>
      </c>
      <c r="C161" t="s">
        <v>40</v>
      </c>
      <c r="D161">
        <v>27057.200000000001</v>
      </c>
      <c r="E161" t="s">
        <v>41</v>
      </c>
      <c r="F161" s="1">
        <v>43312</v>
      </c>
      <c r="G161" t="s">
        <v>13</v>
      </c>
      <c r="H161" t="s">
        <v>124</v>
      </c>
      <c r="I161" t="s">
        <v>18</v>
      </c>
    </row>
    <row r="162" spans="1:9" x14ac:dyDescent="0.25">
      <c r="A162" t="s">
        <v>79</v>
      </c>
      <c r="B162">
        <v>3</v>
      </c>
      <c r="C162" t="s">
        <v>40</v>
      </c>
      <c r="D162">
        <v>87500</v>
      </c>
      <c r="E162" t="s">
        <v>41</v>
      </c>
      <c r="F162" s="1">
        <v>43677</v>
      </c>
      <c r="G162" t="s">
        <v>13</v>
      </c>
      <c r="H162" t="s">
        <v>124</v>
      </c>
      <c r="I162" t="s">
        <v>9</v>
      </c>
    </row>
    <row r="163" spans="1:9" x14ac:dyDescent="0.25">
      <c r="A163" t="s">
        <v>80</v>
      </c>
      <c r="B163">
        <v>10</v>
      </c>
      <c r="C163" t="s">
        <v>26</v>
      </c>
      <c r="D163">
        <v>7647.1</v>
      </c>
      <c r="E163" t="s">
        <v>12</v>
      </c>
      <c r="F163" s="1">
        <v>43431</v>
      </c>
      <c r="G163" t="s">
        <v>13</v>
      </c>
      <c r="H163" t="s">
        <v>25</v>
      </c>
      <c r="I163" t="s">
        <v>18</v>
      </c>
    </row>
    <row r="164" spans="1:9" x14ac:dyDescent="0.25">
      <c r="A164" t="s">
        <v>81</v>
      </c>
      <c r="B164">
        <v>10</v>
      </c>
      <c r="C164" t="s">
        <v>26</v>
      </c>
      <c r="D164">
        <v>12491.85</v>
      </c>
      <c r="E164" t="s">
        <v>12</v>
      </c>
      <c r="F164" s="1">
        <v>43796</v>
      </c>
      <c r="G164" t="s">
        <v>13</v>
      </c>
      <c r="H164" t="s">
        <v>25</v>
      </c>
      <c r="I164" t="s">
        <v>9</v>
      </c>
    </row>
    <row r="165" spans="1:9" x14ac:dyDescent="0.25">
      <c r="A165" t="s">
        <v>82</v>
      </c>
      <c r="B165">
        <v>10</v>
      </c>
      <c r="C165" t="s">
        <v>26</v>
      </c>
      <c r="D165">
        <v>30620.9</v>
      </c>
      <c r="E165" t="s">
        <v>12</v>
      </c>
      <c r="F165" s="1">
        <v>43431</v>
      </c>
      <c r="G165" t="s">
        <v>13</v>
      </c>
      <c r="H165" t="s">
        <v>25</v>
      </c>
      <c r="I165" t="s">
        <v>18</v>
      </c>
    </row>
    <row r="166" spans="1:9" x14ac:dyDescent="0.25">
      <c r="A166" t="s">
        <v>84</v>
      </c>
      <c r="B166">
        <v>10</v>
      </c>
      <c r="C166" t="s">
        <v>26</v>
      </c>
      <c r="D166">
        <v>61342.1</v>
      </c>
      <c r="E166" t="s">
        <v>12</v>
      </c>
      <c r="F166" s="1">
        <v>43796</v>
      </c>
      <c r="G166" t="s">
        <v>13</v>
      </c>
      <c r="H166" t="s">
        <v>25</v>
      </c>
      <c r="I166" t="s">
        <v>9</v>
      </c>
    </row>
    <row r="167" spans="1:9" x14ac:dyDescent="0.25">
      <c r="A167" t="s">
        <v>85</v>
      </c>
      <c r="B167">
        <v>3</v>
      </c>
      <c r="C167" t="s">
        <v>40</v>
      </c>
      <c r="D167">
        <v>3125</v>
      </c>
      <c r="E167" t="s">
        <v>12</v>
      </c>
      <c r="F167" s="1">
        <v>43203</v>
      </c>
      <c r="G167" t="s">
        <v>13</v>
      </c>
      <c r="H167" t="s">
        <v>22</v>
      </c>
      <c r="I167" t="s">
        <v>9</v>
      </c>
    </row>
    <row r="168" spans="1:9" x14ac:dyDescent="0.25">
      <c r="A168" t="s">
        <v>87</v>
      </c>
      <c r="B168">
        <v>3</v>
      </c>
      <c r="C168" t="s">
        <v>40</v>
      </c>
      <c r="D168">
        <v>62714.03</v>
      </c>
      <c r="E168" t="s">
        <v>12</v>
      </c>
      <c r="F168" s="1">
        <v>43035</v>
      </c>
      <c r="G168" t="s">
        <v>13</v>
      </c>
      <c r="H168" t="s">
        <v>10</v>
      </c>
      <c r="I168" t="s">
        <v>9</v>
      </c>
    </row>
    <row r="169" spans="1:9" x14ac:dyDescent="0.25">
      <c r="A169" t="s">
        <v>88</v>
      </c>
      <c r="B169">
        <v>3</v>
      </c>
      <c r="C169" t="s">
        <v>40</v>
      </c>
      <c r="D169">
        <v>85800</v>
      </c>
      <c r="E169" t="s">
        <v>12</v>
      </c>
      <c r="F169" s="1">
        <v>43400</v>
      </c>
      <c r="G169" t="s">
        <v>13</v>
      </c>
      <c r="H169" t="s">
        <v>10</v>
      </c>
      <c r="I169" t="s">
        <v>18</v>
      </c>
    </row>
    <row r="170" spans="1:9" x14ac:dyDescent="0.25">
      <c r="A170" t="s">
        <v>89</v>
      </c>
      <c r="B170">
        <v>3</v>
      </c>
      <c r="C170" t="s">
        <v>40</v>
      </c>
      <c r="D170">
        <v>21450</v>
      </c>
      <c r="E170" t="s">
        <v>12</v>
      </c>
      <c r="F170" s="1">
        <v>43400</v>
      </c>
      <c r="G170" t="s">
        <v>13</v>
      </c>
      <c r="H170" t="s">
        <v>10</v>
      </c>
      <c r="I170" t="s">
        <v>18</v>
      </c>
    </row>
    <row r="171" spans="1:9" x14ac:dyDescent="0.25">
      <c r="A171" t="s">
        <v>90</v>
      </c>
      <c r="B171">
        <v>3</v>
      </c>
      <c r="C171" t="s">
        <v>40</v>
      </c>
      <c r="D171">
        <v>71765.36</v>
      </c>
      <c r="E171" t="s">
        <v>12</v>
      </c>
      <c r="F171" s="1">
        <v>43764</v>
      </c>
      <c r="G171" t="s">
        <v>29</v>
      </c>
      <c r="H171" t="s">
        <v>10</v>
      </c>
      <c r="I171" t="s">
        <v>18</v>
      </c>
    </row>
    <row r="172" spans="1:9" x14ac:dyDescent="0.25">
      <c r="A172" t="s">
        <v>91</v>
      </c>
      <c r="B172">
        <v>3</v>
      </c>
      <c r="C172" t="s">
        <v>40</v>
      </c>
      <c r="D172">
        <v>17941.34</v>
      </c>
      <c r="E172" t="s">
        <v>12</v>
      </c>
      <c r="F172" s="1">
        <v>43764</v>
      </c>
      <c r="G172" t="s">
        <v>29</v>
      </c>
      <c r="H172" t="s">
        <v>10</v>
      </c>
      <c r="I172" t="s">
        <v>18</v>
      </c>
    </row>
    <row r="173" spans="1:9" x14ac:dyDescent="0.25">
      <c r="A173" t="s">
        <v>92</v>
      </c>
      <c r="B173">
        <v>6</v>
      </c>
      <c r="C173" t="s">
        <v>66</v>
      </c>
      <c r="D173">
        <v>44999.85</v>
      </c>
      <c r="E173" t="s">
        <v>16</v>
      </c>
      <c r="F173" s="1">
        <v>43882</v>
      </c>
      <c r="G173" t="s">
        <v>13</v>
      </c>
      <c r="H173" t="s">
        <v>25</v>
      </c>
      <c r="I173" t="s">
        <v>9</v>
      </c>
    </row>
    <row r="174" spans="1:9" x14ac:dyDescent="0.25">
      <c r="A174" t="s">
        <v>93</v>
      </c>
      <c r="B174">
        <v>13</v>
      </c>
      <c r="C174" t="s">
        <v>132</v>
      </c>
      <c r="D174">
        <v>47500</v>
      </c>
      <c r="E174" t="s">
        <v>41</v>
      </c>
      <c r="F174" s="1">
        <v>43738</v>
      </c>
      <c r="G174" t="s">
        <v>13</v>
      </c>
      <c r="H174" t="s">
        <v>23</v>
      </c>
      <c r="I174" t="s">
        <v>9</v>
      </c>
    </row>
    <row r="175" spans="1:9" x14ac:dyDescent="0.25">
      <c r="A175" t="s">
        <v>94</v>
      </c>
      <c r="B175">
        <v>13</v>
      </c>
      <c r="C175" t="s">
        <v>132</v>
      </c>
      <c r="D175">
        <v>6183.87</v>
      </c>
      <c r="E175" t="s">
        <v>41</v>
      </c>
      <c r="F175" s="1">
        <v>43502</v>
      </c>
      <c r="G175" t="s">
        <v>13</v>
      </c>
      <c r="H175" t="s">
        <v>22</v>
      </c>
      <c r="I175" t="s">
        <v>18</v>
      </c>
    </row>
    <row r="176" spans="1:9" x14ac:dyDescent="0.25">
      <c r="A176" t="s">
        <v>95</v>
      </c>
      <c r="B176">
        <v>13</v>
      </c>
      <c r="C176" t="s">
        <v>132</v>
      </c>
      <c r="D176">
        <v>6183.87</v>
      </c>
      <c r="E176" t="s">
        <v>41</v>
      </c>
      <c r="F176" s="1">
        <v>43684</v>
      </c>
      <c r="G176" t="s">
        <v>13</v>
      </c>
      <c r="H176" t="s">
        <v>22</v>
      </c>
      <c r="I176" t="s">
        <v>9</v>
      </c>
    </row>
    <row r="177" spans="1:9" x14ac:dyDescent="0.25">
      <c r="A177" t="s">
        <v>96</v>
      </c>
      <c r="B177">
        <v>2</v>
      </c>
      <c r="C177" t="s">
        <v>15</v>
      </c>
      <c r="D177">
        <v>13200</v>
      </c>
      <c r="E177" t="s">
        <v>16</v>
      </c>
      <c r="F177" s="1">
        <v>43777</v>
      </c>
      <c r="G177" t="s">
        <v>13</v>
      </c>
      <c r="H177" t="s">
        <v>23</v>
      </c>
      <c r="I177" t="s">
        <v>9</v>
      </c>
    </row>
    <row r="178" spans="1:9" x14ac:dyDescent="0.25">
      <c r="A178" t="s">
        <v>97</v>
      </c>
      <c r="B178">
        <v>2</v>
      </c>
      <c r="C178" t="s">
        <v>15</v>
      </c>
      <c r="D178">
        <v>16258</v>
      </c>
      <c r="E178" t="s">
        <v>16</v>
      </c>
      <c r="F178" s="1">
        <v>43518</v>
      </c>
      <c r="G178" t="s">
        <v>13</v>
      </c>
      <c r="H178" t="s">
        <v>19</v>
      </c>
      <c r="I178" t="s">
        <v>9</v>
      </c>
    </row>
    <row r="179" spans="1:9" x14ac:dyDescent="0.25">
      <c r="A179" t="s">
        <v>98</v>
      </c>
      <c r="B179">
        <v>2</v>
      </c>
      <c r="C179" t="s">
        <v>15</v>
      </c>
      <c r="D179">
        <v>8227.7900000000009</v>
      </c>
      <c r="E179" t="s">
        <v>16</v>
      </c>
      <c r="F179" s="1">
        <v>43524</v>
      </c>
      <c r="G179" t="s">
        <v>13</v>
      </c>
      <c r="H179" t="s">
        <v>19</v>
      </c>
      <c r="I179" t="s">
        <v>9</v>
      </c>
    </row>
    <row r="180" spans="1:9" x14ac:dyDescent="0.25">
      <c r="A180" t="s">
        <v>99</v>
      </c>
      <c r="B180">
        <v>2</v>
      </c>
      <c r="C180" t="s">
        <v>15</v>
      </c>
      <c r="D180">
        <v>2925.72</v>
      </c>
      <c r="E180" t="s">
        <v>16</v>
      </c>
      <c r="F180" s="1">
        <v>43628</v>
      </c>
      <c r="G180" t="s">
        <v>29</v>
      </c>
      <c r="H180" t="s">
        <v>19</v>
      </c>
      <c r="I180" t="s">
        <v>9</v>
      </c>
    </row>
    <row r="181" spans="1:9" x14ac:dyDescent="0.25">
      <c r="A181" t="s">
        <v>100</v>
      </c>
      <c r="B181">
        <v>2</v>
      </c>
      <c r="C181" t="s">
        <v>15</v>
      </c>
      <c r="D181">
        <v>2925.72</v>
      </c>
      <c r="E181" t="s">
        <v>16</v>
      </c>
      <c r="F181" s="1">
        <v>43628</v>
      </c>
      <c r="G181" t="s">
        <v>29</v>
      </c>
      <c r="H181" t="s">
        <v>19</v>
      </c>
      <c r="I181" t="s">
        <v>9</v>
      </c>
    </row>
    <row r="182" spans="1:9" x14ac:dyDescent="0.25">
      <c r="A182" t="s">
        <v>101</v>
      </c>
      <c r="B182">
        <v>2</v>
      </c>
      <c r="C182" t="s">
        <v>15</v>
      </c>
      <c r="D182">
        <v>5240.78</v>
      </c>
      <c r="E182" t="s">
        <v>16</v>
      </c>
      <c r="F182" s="1">
        <v>43658</v>
      </c>
      <c r="G182" t="s">
        <v>29</v>
      </c>
      <c r="H182" t="s">
        <v>19</v>
      </c>
      <c r="I182" t="s">
        <v>9</v>
      </c>
    </row>
    <row r="183" spans="1:9" x14ac:dyDescent="0.25">
      <c r="A183" t="s">
        <v>102</v>
      </c>
      <c r="B183">
        <v>2</v>
      </c>
      <c r="C183" t="s">
        <v>15</v>
      </c>
      <c r="D183">
        <v>17232.75</v>
      </c>
      <c r="E183" t="s">
        <v>16</v>
      </c>
      <c r="F183" s="1">
        <v>43777</v>
      </c>
      <c r="G183" t="s">
        <v>13</v>
      </c>
      <c r="H183" t="s">
        <v>19</v>
      </c>
      <c r="I183" t="s">
        <v>9</v>
      </c>
    </row>
    <row r="184" spans="1:9" x14ac:dyDescent="0.25">
      <c r="A184" t="s">
        <v>103</v>
      </c>
      <c r="B184">
        <v>2</v>
      </c>
      <c r="C184" t="s">
        <v>15</v>
      </c>
      <c r="D184">
        <v>6250</v>
      </c>
      <c r="E184" t="s">
        <v>16</v>
      </c>
      <c r="F184" s="1">
        <v>43777</v>
      </c>
      <c r="G184" t="s">
        <v>13</v>
      </c>
      <c r="H184" t="s">
        <v>23</v>
      </c>
      <c r="I184" t="s">
        <v>9</v>
      </c>
    </row>
    <row r="185" spans="1:9" x14ac:dyDescent="0.25">
      <c r="A185" t="s">
        <v>104</v>
      </c>
      <c r="B185">
        <v>2</v>
      </c>
      <c r="C185" t="s">
        <v>15</v>
      </c>
      <c r="D185">
        <v>72138.929999999993</v>
      </c>
      <c r="E185" t="s">
        <v>16</v>
      </c>
      <c r="F185" s="1">
        <v>43716</v>
      </c>
      <c r="G185" t="s">
        <v>13</v>
      </c>
      <c r="H185" t="s">
        <v>19</v>
      </c>
      <c r="I185" t="s">
        <v>9</v>
      </c>
    </row>
    <row r="186" spans="1:9" x14ac:dyDescent="0.25">
      <c r="A186" t="s">
        <v>105</v>
      </c>
      <c r="B186">
        <v>2</v>
      </c>
      <c r="C186" t="s">
        <v>15</v>
      </c>
      <c r="D186">
        <v>43032.54</v>
      </c>
      <c r="E186" t="s">
        <v>16</v>
      </c>
      <c r="F186" s="1">
        <v>43716</v>
      </c>
      <c r="G186" t="s">
        <v>13</v>
      </c>
      <c r="H186" t="s">
        <v>19</v>
      </c>
      <c r="I186" t="s">
        <v>9</v>
      </c>
    </row>
    <row r="187" spans="1:9" x14ac:dyDescent="0.25">
      <c r="A187" t="s">
        <v>106</v>
      </c>
      <c r="B187">
        <v>2</v>
      </c>
      <c r="C187" t="s">
        <v>15</v>
      </c>
      <c r="D187">
        <v>11550</v>
      </c>
      <c r="E187" t="s">
        <v>16</v>
      </c>
      <c r="F187" s="1">
        <v>43716</v>
      </c>
      <c r="G187" t="s">
        <v>13</v>
      </c>
      <c r="H187" t="s">
        <v>22</v>
      </c>
      <c r="I187" t="s">
        <v>9</v>
      </c>
    </row>
    <row r="188" spans="1:9" x14ac:dyDescent="0.25">
      <c r="A188" t="s">
        <v>107</v>
      </c>
      <c r="B188">
        <v>2</v>
      </c>
      <c r="C188" t="s">
        <v>15</v>
      </c>
      <c r="D188">
        <v>7700</v>
      </c>
      <c r="E188" t="s">
        <v>16</v>
      </c>
      <c r="F188" s="1">
        <v>43716</v>
      </c>
      <c r="G188" t="s">
        <v>13</v>
      </c>
      <c r="H188" t="s">
        <v>22</v>
      </c>
      <c r="I188" t="s">
        <v>9</v>
      </c>
    </row>
    <row r="189" spans="1:9" x14ac:dyDescent="0.25">
      <c r="A189" t="s">
        <v>108</v>
      </c>
      <c r="B189">
        <v>2</v>
      </c>
      <c r="C189" t="s">
        <v>15</v>
      </c>
      <c r="D189">
        <v>14461.25</v>
      </c>
      <c r="E189" t="s">
        <v>16</v>
      </c>
      <c r="F189" s="1">
        <v>43716</v>
      </c>
      <c r="G189" t="s">
        <v>13</v>
      </c>
      <c r="H189" t="s">
        <v>22</v>
      </c>
      <c r="I189" t="s">
        <v>9</v>
      </c>
    </row>
    <row r="190" spans="1:9" x14ac:dyDescent="0.25">
      <c r="A190" t="s">
        <v>109</v>
      </c>
      <c r="B190">
        <v>2</v>
      </c>
      <c r="C190" t="s">
        <v>15</v>
      </c>
      <c r="D190">
        <v>13153.63</v>
      </c>
      <c r="E190" t="s">
        <v>16</v>
      </c>
      <c r="F190" s="1">
        <v>43748</v>
      </c>
      <c r="G190" t="s">
        <v>29</v>
      </c>
      <c r="H190" t="s">
        <v>22</v>
      </c>
      <c r="I190" t="s">
        <v>9</v>
      </c>
    </row>
    <row r="191" spans="1:9" x14ac:dyDescent="0.25">
      <c r="A191" t="s">
        <v>110</v>
      </c>
      <c r="B191">
        <v>13</v>
      </c>
      <c r="C191" t="s">
        <v>132</v>
      </c>
      <c r="D191">
        <v>0</v>
      </c>
      <c r="E191" t="s">
        <v>16</v>
      </c>
      <c r="F191" s="1">
        <v>43194</v>
      </c>
      <c r="G191" t="s">
        <v>13</v>
      </c>
      <c r="H191" t="s">
        <v>124</v>
      </c>
      <c r="I191" t="s">
        <v>18</v>
      </c>
    </row>
    <row r="192" spans="1:9" x14ac:dyDescent="0.25">
      <c r="A192" t="s">
        <v>111</v>
      </c>
      <c r="B192">
        <v>13</v>
      </c>
      <c r="C192" t="s">
        <v>132</v>
      </c>
      <c r="D192">
        <v>15625</v>
      </c>
      <c r="E192" t="s">
        <v>41</v>
      </c>
      <c r="F192" s="1">
        <v>43273</v>
      </c>
      <c r="G192" t="s">
        <v>13</v>
      </c>
      <c r="H192" t="s">
        <v>124</v>
      </c>
      <c r="I192" t="s">
        <v>18</v>
      </c>
    </row>
    <row r="193" spans="1:9" x14ac:dyDescent="0.25">
      <c r="A193" t="s">
        <v>112</v>
      </c>
      <c r="B193">
        <v>13</v>
      </c>
      <c r="C193" t="s">
        <v>132</v>
      </c>
      <c r="D193">
        <v>134736.13</v>
      </c>
      <c r="E193" t="s">
        <v>41</v>
      </c>
      <c r="F193" s="1">
        <v>43580</v>
      </c>
      <c r="G193" t="s">
        <v>13</v>
      </c>
      <c r="H193" t="s">
        <v>124</v>
      </c>
      <c r="I193" t="s">
        <v>9</v>
      </c>
    </row>
    <row r="194" spans="1:9" x14ac:dyDescent="0.25">
      <c r="A194" t="s">
        <v>113</v>
      </c>
      <c r="B194">
        <v>13</v>
      </c>
      <c r="C194" t="s">
        <v>132</v>
      </c>
      <c r="D194">
        <v>32584.880000000001</v>
      </c>
      <c r="E194" t="s">
        <v>41</v>
      </c>
      <c r="F194" s="1">
        <v>43719</v>
      </c>
      <c r="G194" t="s">
        <v>13</v>
      </c>
      <c r="H194" t="s">
        <v>124</v>
      </c>
      <c r="I194" t="s">
        <v>9</v>
      </c>
    </row>
    <row r="195" spans="1:9" x14ac:dyDescent="0.25">
      <c r="A195" t="s">
        <v>114</v>
      </c>
      <c r="B195">
        <v>13</v>
      </c>
      <c r="C195" t="s">
        <v>132</v>
      </c>
      <c r="D195">
        <v>8044.5</v>
      </c>
      <c r="E195" t="s">
        <v>41</v>
      </c>
      <c r="F195" s="1">
        <v>43730</v>
      </c>
      <c r="G195" t="s">
        <v>13</v>
      </c>
      <c r="H195" t="s">
        <v>124</v>
      </c>
      <c r="I195" t="s">
        <v>9</v>
      </c>
    </row>
    <row r="196" spans="1:9" x14ac:dyDescent="0.25">
      <c r="A196" t="s">
        <v>115</v>
      </c>
      <c r="B196">
        <v>1</v>
      </c>
      <c r="C196" t="s">
        <v>11</v>
      </c>
      <c r="D196">
        <v>2141.5500000000002</v>
      </c>
      <c r="E196" t="s">
        <v>12</v>
      </c>
      <c r="F196" s="1">
        <v>43523</v>
      </c>
      <c r="G196" t="s">
        <v>13</v>
      </c>
      <c r="H196" t="s">
        <v>19</v>
      </c>
      <c r="I196" t="s">
        <v>18</v>
      </c>
    </row>
    <row r="197" spans="1:9" x14ac:dyDescent="0.25">
      <c r="A197" t="s">
        <v>116</v>
      </c>
      <c r="B197">
        <v>1</v>
      </c>
      <c r="C197" t="s">
        <v>11</v>
      </c>
      <c r="D197">
        <v>2486.0700000000002</v>
      </c>
      <c r="E197" t="s">
        <v>12</v>
      </c>
      <c r="F197" s="1">
        <v>43158</v>
      </c>
      <c r="G197" t="s">
        <v>13</v>
      </c>
      <c r="H197" t="s">
        <v>19</v>
      </c>
      <c r="I197" t="s">
        <v>9</v>
      </c>
    </row>
    <row r="198" spans="1:9" x14ac:dyDescent="0.25">
      <c r="A198" t="s">
        <v>117</v>
      </c>
      <c r="B198">
        <v>1</v>
      </c>
      <c r="C198" t="s">
        <v>11</v>
      </c>
      <c r="D198">
        <v>6653.1</v>
      </c>
      <c r="E198" t="s">
        <v>12</v>
      </c>
      <c r="F198" s="1">
        <v>43158</v>
      </c>
      <c r="G198" t="s">
        <v>13</v>
      </c>
      <c r="H198" t="s">
        <v>19</v>
      </c>
      <c r="I198" t="s">
        <v>18</v>
      </c>
    </row>
    <row r="199" spans="1:9" x14ac:dyDescent="0.25">
      <c r="A199" t="s">
        <v>118</v>
      </c>
      <c r="B199">
        <v>1</v>
      </c>
      <c r="C199" t="s">
        <v>11</v>
      </c>
      <c r="D199">
        <v>6979.74</v>
      </c>
      <c r="E199" t="s">
        <v>12</v>
      </c>
      <c r="F199" s="1">
        <v>43523</v>
      </c>
      <c r="G199" t="s">
        <v>13</v>
      </c>
      <c r="H199" t="s">
        <v>19</v>
      </c>
      <c r="I199" t="s">
        <v>9</v>
      </c>
    </row>
    <row r="200" spans="1:9" x14ac:dyDescent="0.25">
      <c r="A200" t="s">
        <v>119</v>
      </c>
      <c r="B200">
        <v>1</v>
      </c>
      <c r="C200" t="s">
        <v>11</v>
      </c>
      <c r="D200">
        <v>2283.33</v>
      </c>
      <c r="E200" t="s">
        <v>41</v>
      </c>
      <c r="F200" s="1">
        <v>43158</v>
      </c>
      <c r="G200" t="s">
        <v>13</v>
      </c>
      <c r="H200" t="s">
        <v>19</v>
      </c>
      <c r="I200" t="s">
        <v>9</v>
      </c>
    </row>
    <row r="201" spans="1:9" x14ac:dyDescent="0.25">
      <c r="A201" t="s">
        <v>120</v>
      </c>
      <c r="B201">
        <v>6</v>
      </c>
      <c r="C201" t="s">
        <v>66</v>
      </c>
      <c r="D201">
        <v>14107.5</v>
      </c>
      <c r="E201" t="s">
        <v>16</v>
      </c>
      <c r="F201" s="1">
        <v>43554</v>
      </c>
      <c r="G201" t="s">
        <v>13</v>
      </c>
      <c r="H201" t="s">
        <v>23</v>
      </c>
      <c r="I201" t="s">
        <v>9</v>
      </c>
    </row>
    <row r="202" spans="1:9" x14ac:dyDescent="0.25">
      <c r="A202" t="s">
        <v>121</v>
      </c>
      <c r="B202">
        <v>1</v>
      </c>
      <c r="C202" t="s">
        <v>11</v>
      </c>
      <c r="D202">
        <v>2535.87</v>
      </c>
      <c r="E202" t="s">
        <v>12</v>
      </c>
      <c r="F202" s="1">
        <v>43100</v>
      </c>
      <c r="G202" t="s">
        <v>13</v>
      </c>
      <c r="H202" t="s">
        <v>22</v>
      </c>
      <c r="I202" t="s">
        <v>9</v>
      </c>
    </row>
    <row r="203" spans="1:9" x14ac:dyDescent="0.25">
      <c r="A203" t="s">
        <v>122</v>
      </c>
      <c r="B203">
        <v>1</v>
      </c>
      <c r="C203" t="s">
        <v>11</v>
      </c>
      <c r="D203">
        <v>125000</v>
      </c>
      <c r="E203" t="s">
        <v>12</v>
      </c>
      <c r="F203" s="1">
        <v>43131</v>
      </c>
      <c r="G203" t="s">
        <v>13</v>
      </c>
      <c r="H203" t="s">
        <v>23</v>
      </c>
      <c r="I203" t="s">
        <v>18</v>
      </c>
    </row>
    <row r="204" spans="1:9" x14ac:dyDescent="0.25">
      <c r="A204" t="s">
        <v>123</v>
      </c>
      <c r="B204">
        <v>1</v>
      </c>
      <c r="C204" t="s">
        <v>11</v>
      </c>
      <c r="D204">
        <v>125000</v>
      </c>
      <c r="E204" t="s">
        <v>12</v>
      </c>
      <c r="F204" s="1">
        <v>43496</v>
      </c>
      <c r="G204" t="s">
        <v>13</v>
      </c>
      <c r="H204" t="s">
        <v>23</v>
      </c>
      <c r="I204" t="s">
        <v>9</v>
      </c>
    </row>
    <row r="205" spans="1:9" x14ac:dyDescent="0.25">
      <c r="A205" t="s">
        <v>125</v>
      </c>
      <c r="B205">
        <v>1</v>
      </c>
      <c r="C205" t="s">
        <v>11</v>
      </c>
      <c r="D205">
        <v>80000</v>
      </c>
      <c r="E205" t="s">
        <v>12</v>
      </c>
      <c r="F205" s="1">
        <v>43131</v>
      </c>
      <c r="G205" t="s">
        <v>13</v>
      </c>
      <c r="H205" t="s">
        <v>23</v>
      </c>
      <c r="I205" t="s">
        <v>18</v>
      </c>
    </row>
    <row r="206" spans="1:9" x14ac:dyDescent="0.25">
      <c r="A206" t="s">
        <v>126</v>
      </c>
      <c r="B206">
        <v>1</v>
      </c>
      <c r="C206" t="s">
        <v>11</v>
      </c>
      <c r="D206">
        <v>320000</v>
      </c>
      <c r="E206" t="s">
        <v>12</v>
      </c>
      <c r="F206" s="1">
        <v>43131</v>
      </c>
      <c r="G206" t="s">
        <v>13</v>
      </c>
      <c r="H206" t="s">
        <v>23</v>
      </c>
      <c r="I206" t="s">
        <v>18</v>
      </c>
    </row>
    <row r="207" spans="1:9" x14ac:dyDescent="0.25">
      <c r="A207" t="s">
        <v>127</v>
      </c>
      <c r="B207">
        <v>1</v>
      </c>
      <c r="C207" t="s">
        <v>11</v>
      </c>
      <c r="D207">
        <v>320000</v>
      </c>
      <c r="E207" t="s">
        <v>12</v>
      </c>
      <c r="F207" s="1">
        <v>43496</v>
      </c>
      <c r="G207" t="s">
        <v>13</v>
      </c>
      <c r="H207" t="s">
        <v>23</v>
      </c>
      <c r="I207" t="s">
        <v>9</v>
      </c>
    </row>
    <row r="208" spans="1:9" x14ac:dyDescent="0.25">
      <c r="A208" t="s">
        <v>128</v>
      </c>
      <c r="B208">
        <v>1</v>
      </c>
      <c r="C208" t="s">
        <v>11</v>
      </c>
      <c r="D208">
        <v>211206.7</v>
      </c>
      <c r="E208" t="s">
        <v>12</v>
      </c>
      <c r="F208" s="1">
        <v>43100</v>
      </c>
      <c r="G208" t="s">
        <v>13</v>
      </c>
      <c r="H208" t="s">
        <v>22</v>
      </c>
      <c r="I208" t="s">
        <v>18</v>
      </c>
    </row>
    <row r="209" spans="1:9" x14ac:dyDescent="0.25">
      <c r="A209" t="s">
        <v>129</v>
      </c>
      <c r="B209">
        <v>1</v>
      </c>
      <c r="C209" t="s">
        <v>11</v>
      </c>
      <c r="D209">
        <v>275569.44</v>
      </c>
      <c r="E209" t="s">
        <v>12</v>
      </c>
      <c r="F209" s="1">
        <v>43525</v>
      </c>
      <c r="G209" t="s">
        <v>13</v>
      </c>
      <c r="H209" t="s">
        <v>19</v>
      </c>
      <c r="I209" t="s">
        <v>18</v>
      </c>
    </row>
    <row r="210" spans="1:9" x14ac:dyDescent="0.25">
      <c r="A210" t="s">
        <v>130</v>
      </c>
      <c r="B210">
        <v>1</v>
      </c>
      <c r="C210" t="s">
        <v>11</v>
      </c>
      <c r="D210">
        <v>275569.44</v>
      </c>
      <c r="E210" t="s">
        <v>12</v>
      </c>
      <c r="F210" s="1">
        <v>43525</v>
      </c>
      <c r="G210" t="s">
        <v>13</v>
      </c>
      <c r="H210" t="s">
        <v>19</v>
      </c>
      <c r="I210" t="s">
        <v>9</v>
      </c>
    </row>
    <row r="211" spans="1:9" x14ac:dyDescent="0.25">
      <c r="A211" t="s">
        <v>133</v>
      </c>
      <c r="B211">
        <v>1</v>
      </c>
      <c r="C211" t="s">
        <v>11</v>
      </c>
      <c r="D211">
        <v>50332.73</v>
      </c>
      <c r="E211" t="s">
        <v>12</v>
      </c>
      <c r="F211" s="1">
        <v>43525</v>
      </c>
      <c r="G211" t="s">
        <v>13</v>
      </c>
      <c r="H211" t="s">
        <v>10</v>
      </c>
      <c r="I211" t="s">
        <v>9</v>
      </c>
    </row>
    <row r="212" spans="1:9" x14ac:dyDescent="0.25">
      <c r="A212" t="s">
        <v>133</v>
      </c>
      <c r="B212">
        <v>1</v>
      </c>
      <c r="C212" t="s">
        <v>11</v>
      </c>
      <c r="D212">
        <v>57539.3</v>
      </c>
      <c r="E212" t="s">
        <v>12</v>
      </c>
      <c r="F212" s="1">
        <v>43160</v>
      </c>
      <c r="G212" t="s">
        <v>13</v>
      </c>
      <c r="H212" t="s">
        <v>10</v>
      </c>
      <c r="I212" t="s">
        <v>18</v>
      </c>
    </row>
    <row r="213" spans="1:9" x14ac:dyDescent="0.25">
      <c r="A213" t="s">
        <v>133</v>
      </c>
      <c r="B213">
        <v>1</v>
      </c>
      <c r="C213" t="s">
        <v>11</v>
      </c>
      <c r="D213">
        <v>212357.74</v>
      </c>
      <c r="E213" t="s">
        <v>12</v>
      </c>
      <c r="F213" s="1">
        <v>43448</v>
      </c>
      <c r="G213" t="s">
        <v>13</v>
      </c>
      <c r="H213" t="s">
        <v>19</v>
      </c>
      <c r="I213" t="s">
        <v>9</v>
      </c>
    </row>
    <row r="214" spans="1:9" x14ac:dyDescent="0.25">
      <c r="A214" t="s">
        <v>133</v>
      </c>
      <c r="B214">
        <v>1</v>
      </c>
      <c r="C214" t="s">
        <v>11</v>
      </c>
      <c r="D214">
        <v>31250</v>
      </c>
      <c r="E214" t="s">
        <v>41</v>
      </c>
      <c r="F214" s="1">
        <v>43160</v>
      </c>
      <c r="G214" t="s">
        <v>13</v>
      </c>
      <c r="H214" t="s">
        <v>23</v>
      </c>
      <c r="I214" t="s">
        <v>18</v>
      </c>
    </row>
    <row r="215" spans="1:9" x14ac:dyDescent="0.25">
      <c r="A215" t="s">
        <v>133</v>
      </c>
      <c r="B215">
        <v>1</v>
      </c>
      <c r="C215" t="s">
        <v>11</v>
      </c>
      <c r="D215">
        <v>43750</v>
      </c>
      <c r="E215" t="s">
        <v>12</v>
      </c>
      <c r="F215" s="1">
        <v>43160</v>
      </c>
      <c r="G215" t="s">
        <v>13</v>
      </c>
      <c r="H215" t="s">
        <v>23</v>
      </c>
      <c r="I215" t="s">
        <v>18</v>
      </c>
    </row>
    <row r="216" spans="1:9" x14ac:dyDescent="0.25">
      <c r="A216" t="s">
        <v>133</v>
      </c>
      <c r="B216">
        <v>1</v>
      </c>
      <c r="C216" t="s">
        <v>11</v>
      </c>
      <c r="D216">
        <v>75000</v>
      </c>
      <c r="E216" t="s">
        <v>41</v>
      </c>
      <c r="F216" s="1">
        <v>43160</v>
      </c>
      <c r="G216" t="s">
        <v>13</v>
      </c>
      <c r="H216" t="s">
        <v>23</v>
      </c>
      <c r="I216" t="s">
        <v>18</v>
      </c>
    </row>
    <row r="217" spans="1:9" x14ac:dyDescent="0.25">
      <c r="A217" t="s">
        <v>133</v>
      </c>
      <c r="B217">
        <v>1</v>
      </c>
      <c r="C217" t="s">
        <v>11</v>
      </c>
      <c r="D217">
        <v>31250</v>
      </c>
      <c r="E217" t="s">
        <v>41</v>
      </c>
      <c r="F217" s="1">
        <v>43525</v>
      </c>
      <c r="G217" t="s">
        <v>13</v>
      </c>
      <c r="H217" t="s">
        <v>23</v>
      </c>
      <c r="I217" t="s">
        <v>9</v>
      </c>
    </row>
    <row r="218" spans="1:9" x14ac:dyDescent="0.25">
      <c r="A218" t="s">
        <v>133</v>
      </c>
      <c r="B218">
        <v>1</v>
      </c>
      <c r="C218" t="s">
        <v>11</v>
      </c>
      <c r="D218">
        <v>43750</v>
      </c>
      <c r="E218" t="s">
        <v>12</v>
      </c>
      <c r="F218" s="1">
        <v>43525</v>
      </c>
      <c r="G218" t="s">
        <v>13</v>
      </c>
      <c r="H218" t="s">
        <v>23</v>
      </c>
      <c r="I218" t="s">
        <v>9</v>
      </c>
    </row>
    <row r="219" spans="1:9" x14ac:dyDescent="0.25">
      <c r="A219" t="s">
        <v>133</v>
      </c>
      <c r="B219">
        <v>1</v>
      </c>
      <c r="C219" t="s">
        <v>11</v>
      </c>
      <c r="D219">
        <v>75000</v>
      </c>
      <c r="E219" t="s">
        <v>41</v>
      </c>
      <c r="F219" s="1">
        <v>43525</v>
      </c>
      <c r="G219" t="s">
        <v>13</v>
      </c>
      <c r="H219" t="s">
        <v>23</v>
      </c>
      <c r="I219" t="s">
        <v>9</v>
      </c>
    </row>
    <row r="220" spans="1:9" x14ac:dyDescent="0.25">
      <c r="A220" t="s">
        <v>133</v>
      </c>
      <c r="B220">
        <v>1</v>
      </c>
      <c r="C220" t="s">
        <v>11</v>
      </c>
      <c r="D220">
        <v>23125</v>
      </c>
      <c r="E220" t="s">
        <v>41</v>
      </c>
      <c r="F220" s="1">
        <v>43142</v>
      </c>
      <c r="G220" t="s">
        <v>13</v>
      </c>
      <c r="H220" t="s">
        <v>23</v>
      </c>
      <c r="I220" t="s">
        <v>18</v>
      </c>
    </row>
    <row r="221" spans="1:9" x14ac:dyDescent="0.25">
      <c r="A221" t="s">
        <v>133</v>
      </c>
      <c r="B221">
        <v>1</v>
      </c>
      <c r="C221" t="s">
        <v>11</v>
      </c>
      <c r="D221">
        <v>21875</v>
      </c>
      <c r="E221" t="s">
        <v>41</v>
      </c>
      <c r="F221" s="1">
        <v>43507</v>
      </c>
      <c r="G221" t="s">
        <v>13</v>
      </c>
      <c r="H221" t="s">
        <v>23</v>
      </c>
      <c r="I221" t="s">
        <v>9</v>
      </c>
    </row>
    <row r="222" spans="1:9" x14ac:dyDescent="0.25">
      <c r="A222" t="s">
        <v>133</v>
      </c>
      <c r="B222">
        <v>1</v>
      </c>
      <c r="C222" t="s">
        <v>11</v>
      </c>
      <c r="D222">
        <v>47500</v>
      </c>
      <c r="E222" t="s">
        <v>41</v>
      </c>
      <c r="F222" s="1">
        <v>43332</v>
      </c>
      <c r="G222" t="s">
        <v>13</v>
      </c>
      <c r="H222" t="s">
        <v>23</v>
      </c>
      <c r="I222" t="s">
        <v>9</v>
      </c>
    </row>
    <row r="223" spans="1:9" x14ac:dyDescent="0.25">
      <c r="A223" t="s">
        <v>133</v>
      </c>
      <c r="B223">
        <v>1</v>
      </c>
      <c r="C223" t="s">
        <v>11</v>
      </c>
      <c r="D223">
        <v>7632.55</v>
      </c>
      <c r="E223" t="s">
        <v>12</v>
      </c>
      <c r="F223" s="1">
        <v>43100</v>
      </c>
      <c r="G223" t="s">
        <v>13</v>
      </c>
      <c r="H223" t="s">
        <v>22</v>
      </c>
      <c r="I223" t="s">
        <v>9</v>
      </c>
    </row>
    <row r="224" spans="1:9" x14ac:dyDescent="0.25">
      <c r="A224" t="s">
        <v>133</v>
      </c>
      <c r="B224">
        <v>1</v>
      </c>
      <c r="C224" t="s">
        <v>11</v>
      </c>
      <c r="D224">
        <v>2563.13</v>
      </c>
      <c r="E224" t="s">
        <v>12</v>
      </c>
      <c r="F224" s="1">
        <v>43448</v>
      </c>
      <c r="G224" t="s">
        <v>13</v>
      </c>
      <c r="H224" t="s">
        <v>22</v>
      </c>
      <c r="I224" t="s">
        <v>9</v>
      </c>
    </row>
    <row r="225" spans="1:9" x14ac:dyDescent="0.25">
      <c r="A225" t="s">
        <v>133</v>
      </c>
      <c r="B225">
        <v>12</v>
      </c>
      <c r="C225" t="s">
        <v>52</v>
      </c>
      <c r="D225">
        <v>8269.74</v>
      </c>
      <c r="E225" t="s">
        <v>12</v>
      </c>
      <c r="F225" s="1">
        <v>43274</v>
      </c>
      <c r="G225" t="s">
        <v>13</v>
      </c>
      <c r="H225" t="s">
        <v>22</v>
      </c>
      <c r="I225" t="s">
        <v>18</v>
      </c>
    </row>
    <row r="226" spans="1:9" x14ac:dyDescent="0.25">
      <c r="A226" t="s">
        <v>133</v>
      </c>
      <c r="B226">
        <v>12</v>
      </c>
      <c r="C226" t="s">
        <v>52</v>
      </c>
      <c r="D226">
        <v>5891</v>
      </c>
      <c r="E226" t="s">
        <v>12</v>
      </c>
      <c r="F226" s="1">
        <v>43500</v>
      </c>
      <c r="G226" t="s">
        <v>29</v>
      </c>
      <c r="H226" t="s">
        <v>22</v>
      </c>
      <c r="I226" t="s">
        <v>18</v>
      </c>
    </row>
    <row r="227" spans="1:9" x14ac:dyDescent="0.25">
      <c r="A227" t="s">
        <v>133</v>
      </c>
      <c r="B227">
        <v>12</v>
      </c>
      <c r="C227" t="s">
        <v>52</v>
      </c>
      <c r="D227">
        <v>2720.25</v>
      </c>
      <c r="E227" t="s">
        <v>12</v>
      </c>
      <c r="F227" s="1">
        <v>43274</v>
      </c>
      <c r="G227" t="s">
        <v>13</v>
      </c>
      <c r="H227" t="s">
        <v>23</v>
      </c>
      <c r="I227" t="s">
        <v>18</v>
      </c>
    </row>
    <row r="228" spans="1:9" x14ac:dyDescent="0.25">
      <c r="A228" t="s">
        <v>133</v>
      </c>
      <c r="B228">
        <v>12</v>
      </c>
      <c r="C228" t="s">
        <v>52</v>
      </c>
      <c r="D228">
        <v>375</v>
      </c>
      <c r="E228" t="s">
        <v>12</v>
      </c>
      <c r="F228" s="1">
        <v>43274</v>
      </c>
      <c r="G228" t="s">
        <v>13</v>
      </c>
      <c r="H228" t="s">
        <v>23</v>
      </c>
      <c r="I228" t="s">
        <v>18</v>
      </c>
    </row>
    <row r="229" spans="1:9" x14ac:dyDescent="0.25">
      <c r="A229" t="s">
        <v>133</v>
      </c>
      <c r="B229">
        <v>3</v>
      </c>
      <c r="C229" t="s">
        <v>40</v>
      </c>
      <c r="D229">
        <v>15047.5</v>
      </c>
      <c r="E229" t="s">
        <v>12</v>
      </c>
      <c r="F229" s="1">
        <v>43639</v>
      </c>
      <c r="G229" t="s">
        <v>13</v>
      </c>
      <c r="H229" t="s">
        <v>22</v>
      </c>
      <c r="I229" t="s">
        <v>9</v>
      </c>
    </row>
    <row r="230" spans="1:9" x14ac:dyDescent="0.25">
      <c r="A230" t="s">
        <v>133</v>
      </c>
      <c r="B230">
        <v>3</v>
      </c>
      <c r="C230" t="s">
        <v>40</v>
      </c>
      <c r="D230">
        <v>2852.5</v>
      </c>
      <c r="E230" t="s">
        <v>12</v>
      </c>
      <c r="F230" s="1">
        <v>43639</v>
      </c>
      <c r="G230" t="s">
        <v>13</v>
      </c>
      <c r="H230" t="s">
        <v>23</v>
      </c>
      <c r="I230" t="s">
        <v>9</v>
      </c>
    </row>
    <row r="231" spans="1:9" x14ac:dyDescent="0.25">
      <c r="A231" t="s">
        <v>133</v>
      </c>
      <c r="B231">
        <v>3</v>
      </c>
      <c r="C231" t="s">
        <v>40</v>
      </c>
      <c r="D231">
        <v>495</v>
      </c>
      <c r="E231" t="s">
        <v>12</v>
      </c>
      <c r="F231" s="1">
        <v>43639</v>
      </c>
      <c r="G231" t="s">
        <v>13</v>
      </c>
      <c r="H231" t="s">
        <v>23</v>
      </c>
      <c r="I231" t="s">
        <v>9</v>
      </c>
    </row>
    <row r="232" spans="1:9" x14ac:dyDescent="0.25">
      <c r="A232" t="s">
        <v>133</v>
      </c>
      <c r="B232">
        <v>10</v>
      </c>
      <c r="C232" t="s">
        <v>26</v>
      </c>
      <c r="D232">
        <v>9294.35</v>
      </c>
      <c r="E232" t="s">
        <v>12</v>
      </c>
      <c r="F232" s="1">
        <v>43580</v>
      </c>
      <c r="G232" t="s">
        <v>13</v>
      </c>
      <c r="H232" t="s">
        <v>25</v>
      </c>
      <c r="I232" t="s">
        <v>9</v>
      </c>
    </row>
    <row r="233" spans="1:9" x14ac:dyDescent="0.25">
      <c r="A233" t="s">
        <v>133</v>
      </c>
      <c r="B233">
        <v>12</v>
      </c>
      <c r="C233" t="s">
        <v>52</v>
      </c>
      <c r="D233">
        <v>2440.25</v>
      </c>
      <c r="E233" t="s">
        <v>12</v>
      </c>
      <c r="F233" s="1">
        <v>43274</v>
      </c>
      <c r="G233" t="s">
        <v>13</v>
      </c>
      <c r="H233" t="s">
        <v>25</v>
      </c>
      <c r="I233" t="s">
        <v>18</v>
      </c>
    </row>
    <row r="234" spans="1:9" x14ac:dyDescent="0.25">
      <c r="A234" t="s">
        <v>133</v>
      </c>
      <c r="B234">
        <v>3</v>
      </c>
      <c r="C234" t="s">
        <v>40</v>
      </c>
      <c r="D234">
        <v>1412.55</v>
      </c>
      <c r="E234" t="s">
        <v>12</v>
      </c>
      <c r="F234" s="1">
        <v>43639</v>
      </c>
      <c r="G234" t="s">
        <v>13</v>
      </c>
      <c r="H234" t="s">
        <v>25</v>
      </c>
      <c r="I234" t="s">
        <v>9</v>
      </c>
    </row>
    <row r="235" spans="1:9" x14ac:dyDescent="0.25">
      <c r="A235" t="s">
        <v>133</v>
      </c>
      <c r="B235">
        <v>10</v>
      </c>
      <c r="C235" t="s">
        <v>26</v>
      </c>
      <c r="D235">
        <v>63750</v>
      </c>
      <c r="E235" t="s">
        <v>12</v>
      </c>
      <c r="F235" s="1">
        <v>43579</v>
      </c>
      <c r="G235" t="s">
        <v>13</v>
      </c>
      <c r="H235" t="s">
        <v>25</v>
      </c>
      <c r="I235" t="s">
        <v>9</v>
      </c>
    </row>
    <row r="236" spans="1:9" x14ac:dyDescent="0.25">
      <c r="A236" t="s">
        <v>133</v>
      </c>
      <c r="B236">
        <v>10</v>
      </c>
      <c r="C236" t="s">
        <v>26</v>
      </c>
      <c r="D236">
        <v>3098.63</v>
      </c>
      <c r="E236" t="s">
        <v>12</v>
      </c>
      <c r="F236" s="1">
        <v>43659</v>
      </c>
      <c r="G236" t="s">
        <v>29</v>
      </c>
      <c r="H236" t="s">
        <v>25</v>
      </c>
      <c r="I236" t="s">
        <v>9</v>
      </c>
    </row>
    <row r="237" spans="1:9" x14ac:dyDescent="0.25">
      <c r="A237" t="s">
        <v>133</v>
      </c>
      <c r="B237">
        <v>10</v>
      </c>
      <c r="C237" t="s">
        <v>26</v>
      </c>
      <c r="D237">
        <v>1747.2</v>
      </c>
      <c r="E237" t="s">
        <v>12</v>
      </c>
      <c r="F237" s="1">
        <v>43663</v>
      </c>
      <c r="G237" t="s">
        <v>29</v>
      </c>
      <c r="H237" t="s">
        <v>25</v>
      </c>
      <c r="I237" t="s">
        <v>9</v>
      </c>
    </row>
    <row r="238" spans="1:9" x14ac:dyDescent="0.25">
      <c r="A238" t="s">
        <v>133</v>
      </c>
      <c r="B238">
        <v>10</v>
      </c>
      <c r="C238" t="s">
        <v>26</v>
      </c>
      <c r="D238">
        <v>2458.58</v>
      </c>
      <c r="E238" t="s">
        <v>12</v>
      </c>
      <c r="F238" s="1">
        <v>43599</v>
      </c>
      <c r="G238" t="s">
        <v>29</v>
      </c>
      <c r="H238" t="s">
        <v>25</v>
      </c>
      <c r="I238" t="s">
        <v>9</v>
      </c>
    </row>
    <row r="239" spans="1:9" x14ac:dyDescent="0.25">
      <c r="A239" t="s">
        <v>133</v>
      </c>
      <c r="B239">
        <v>10</v>
      </c>
      <c r="C239" t="s">
        <v>26</v>
      </c>
      <c r="D239">
        <v>11249.93</v>
      </c>
      <c r="E239" t="s">
        <v>12</v>
      </c>
      <c r="F239" s="1">
        <v>43191</v>
      </c>
      <c r="G239" t="s">
        <v>13</v>
      </c>
      <c r="H239" t="s">
        <v>25</v>
      </c>
      <c r="I239" t="s">
        <v>18</v>
      </c>
    </row>
    <row r="240" spans="1:9" x14ac:dyDescent="0.25">
      <c r="A240" t="s">
        <v>133</v>
      </c>
      <c r="B240">
        <v>10</v>
      </c>
      <c r="C240" t="s">
        <v>26</v>
      </c>
      <c r="D240">
        <v>14603.3</v>
      </c>
      <c r="E240" t="s">
        <v>12</v>
      </c>
      <c r="F240" s="1">
        <v>43191</v>
      </c>
      <c r="G240" t="s">
        <v>13</v>
      </c>
      <c r="H240" t="s">
        <v>25</v>
      </c>
      <c r="I240" t="s">
        <v>18</v>
      </c>
    </row>
    <row r="241" spans="1:9" x14ac:dyDescent="0.25">
      <c r="A241" t="s">
        <v>133</v>
      </c>
      <c r="B241">
        <v>10</v>
      </c>
      <c r="C241" t="s">
        <v>26</v>
      </c>
      <c r="D241">
        <v>28940.65</v>
      </c>
      <c r="E241" t="s">
        <v>12</v>
      </c>
      <c r="F241" s="1">
        <v>43264</v>
      </c>
      <c r="G241" t="s">
        <v>13</v>
      </c>
      <c r="H241" t="s">
        <v>25</v>
      </c>
      <c r="I241" t="s">
        <v>18</v>
      </c>
    </row>
    <row r="242" spans="1:9" x14ac:dyDescent="0.25">
      <c r="A242" t="s">
        <v>133</v>
      </c>
      <c r="B242">
        <v>10</v>
      </c>
      <c r="C242" t="s">
        <v>26</v>
      </c>
      <c r="D242">
        <v>146052.65</v>
      </c>
      <c r="E242" t="s">
        <v>12</v>
      </c>
      <c r="F242" s="1">
        <v>43191</v>
      </c>
      <c r="G242" t="s">
        <v>13</v>
      </c>
      <c r="H242" t="s">
        <v>25</v>
      </c>
      <c r="I242" t="s">
        <v>18</v>
      </c>
    </row>
    <row r="243" spans="1:9" x14ac:dyDescent="0.25">
      <c r="A243" t="s">
        <v>133</v>
      </c>
      <c r="B243">
        <v>1</v>
      </c>
      <c r="C243" t="s">
        <v>11</v>
      </c>
      <c r="D243">
        <v>25000</v>
      </c>
      <c r="E243" t="s">
        <v>12</v>
      </c>
      <c r="F243" s="1">
        <v>43587</v>
      </c>
      <c r="G243" t="s">
        <v>13</v>
      </c>
      <c r="H243" t="s">
        <v>23</v>
      </c>
      <c r="I243" t="s">
        <v>9</v>
      </c>
    </row>
    <row r="244" spans="1:9" x14ac:dyDescent="0.25">
      <c r="A244" t="s">
        <v>14</v>
      </c>
      <c r="B244">
        <v>13</v>
      </c>
      <c r="C244" t="s">
        <v>132</v>
      </c>
      <c r="D244">
        <v>1148.93</v>
      </c>
      <c r="E244" t="s">
        <v>16</v>
      </c>
      <c r="F244" s="1">
        <v>43512</v>
      </c>
      <c r="G244" t="s">
        <v>13</v>
      </c>
      <c r="H244" t="s">
        <v>25</v>
      </c>
      <c r="I244" t="s">
        <v>9</v>
      </c>
    </row>
    <row r="245" spans="1:9" x14ac:dyDescent="0.25">
      <c r="A245" t="s">
        <v>17</v>
      </c>
      <c r="B245">
        <v>13</v>
      </c>
      <c r="C245" t="s">
        <v>132</v>
      </c>
      <c r="D245">
        <v>58300</v>
      </c>
      <c r="E245" t="s">
        <v>16</v>
      </c>
      <c r="F245" s="1">
        <v>43512</v>
      </c>
      <c r="G245" t="s">
        <v>13</v>
      </c>
      <c r="H245" t="s">
        <v>25</v>
      </c>
      <c r="I245" t="s">
        <v>9</v>
      </c>
    </row>
    <row r="246" spans="1:9" x14ac:dyDescent="0.25">
      <c r="A246" t="s">
        <v>20</v>
      </c>
      <c r="B246">
        <v>12</v>
      </c>
      <c r="C246" t="s">
        <v>52</v>
      </c>
      <c r="D246">
        <v>6250</v>
      </c>
      <c r="E246" t="s">
        <v>12</v>
      </c>
      <c r="F246" s="1">
        <v>43155</v>
      </c>
      <c r="G246" t="s">
        <v>13</v>
      </c>
      <c r="H246" t="s">
        <v>23</v>
      </c>
      <c r="I246" t="s">
        <v>18</v>
      </c>
    </row>
    <row r="247" spans="1:9" x14ac:dyDescent="0.25">
      <c r="A247" t="s">
        <v>21</v>
      </c>
      <c r="B247">
        <v>3</v>
      </c>
      <c r="C247" t="s">
        <v>40</v>
      </c>
      <c r="D247">
        <v>6250</v>
      </c>
      <c r="E247" t="s">
        <v>12</v>
      </c>
      <c r="F247" s="1">
        <v>43520</v>
      </c>
      <c r="G247" t="s">
        <v>13</v>
      </c>
      <c r="H247" t="s">
        <v>23</v>
      </c>
      <c r="I247" t="s">
        <v>9</v>
      </c>
    </row>
    <row r="248" spans="1:9" x14ac:dyDescent="0.25">
      <c r="A248" t="s">
        <v>24</v>
      </c>
      <c r="B248">
        <v>12</v>
      </c>
      <c r="C248" t="s">
        <v>52</v>
      </c>
      <c r="D248">
        <v>12500</v>
      </c>
      <c r="E248" t="s">
        <v>12</v>
      </c>
      <c r="F248" s="1">
        <v>43157</v>
      </c>
      <c r="G248" t="s">
        <v>13</v>
      </c>
      <c r="H248" t="s">
        <v>23</v>
      </c>
      <c r="I248" t="s">
        <v>18</v>
      </c>
    </row>
    <row r="249" spans="1:9" x14ac:dyDescent="0.25">
      <c r="A249" t="s">
        <v>27</v>
      </c>
      <c r="B249">
        <v>3</v>
      </c>
      <c r="C249" t="s">
        <v>40</v>
      </c>
      <c r="D249">
        <v>12500</v>
      </c>
      <c r="E249" t="s">
        <v>12</v>
      </c>
      <c r="F249" s="1">
        <v>43522</v>
      </c>
      <c r="G249" t="s">
        <v>13</v>
      </c>
      <c r="H249" t="s">
        <v>23</v>
      </c>
      <c r="I249" t="s">
        <v>9</v>
      </c>
    </row>
    <row r="250" spans="1:9" x14ac:dyDescent="0.25">
      <c r="A250" t="s">
        <v>28</v>
      </c>
      <c r="B250">
        <v>3</v>
      </c>
      <c r="C250" t="s">
        <v>40</v>
      </c>
      <c r="D250">
        <v>2645.75</v>
      </c>
      <c r="E250" t="s">
        <v>41</v>
      </c>
      <c r="F250" s="1">
        <v>43535</v>
      </c>
      <c r="G250" t="s">
        <v>13</v>
      </c>
      <c r="H250" t="s">
        <v>22</v>
      </c>
      <c r="I250" t="s">
        <v>9</v>
      </c>
    </row>
    <row r="251" spans="1:9" x14ac:dyDescent="0.25">
      <c r="A251" t="s">
        <v>30</v>
      </c>
      <c r="B251">
        <v>1</v>
      </c>
      <c r="C251" t="s">
        <v>11</v>
      </c>
      <c r="D251">
        <v>2939.29</v>
      </c>
      <c r="E251" t="s">
        <v>16</v>
      </c>
      <c r="F251" s="1">
        <v>43158</v>
      </c>
      <c r="G251" t="s">
        <v>13</v>
      </c>
      <c r="H251" t="s">
        <v>19</v>
      </c>
      <c r="I251" t="s">
        <v>18</v>
      </c>
    </row>
    <row r="252" spans="1:9" x14ac:dyDescent="0.25">
      <c r="A252" t="s">
        <v>31</v>
      </c>
      <c r="B252">
        <v>1</v>
      </c>
      <c r="C252" t="s">
        <v>11</v>
      </c>
      <c r="D252">
        <v>5207.66</v>
      </c>
      <c r="E252" t="s">
        <v>12</v>
      </c>
      <c r="F252" s="1">
        <v>43158</v>
      </c>
      <c r="G252" t="s">
        <v>13</v>
      </c>
      <c r="H252" t="s">
        <v>19</v>
      </c>
      <c r="I252" t="s">
        <v>18</v>
      </c>
    </row>
    <row r="253" spans="1:9" x14ac:dyDescent="0.25">
      <c r="A253" t="s">
        <v>32</v>
      </c>
      <c r="B253">
        <v>1</v>
      </c>
      <c r="C253" t="s">
        <v>11</v>
      </c>
      <c r="D253">
        <v>5601.1</v>
      </c>
      <c r="E253" t="s">
        <v>12</v>
      </c>
      <c r="F253" s="1">
        <v>43523</v>
      </c>
      <c r="G253" t="s">
        <v>13</v>
      </c>
      <c r="H253" t="s">
        <v>19</v>
      </c>
      <c r="I253" t="s">
        <v>9</v>
      </c>
    </row>
    <row r="254" spans="1:9" x14ac:dyDescent="0.25">
      <c r="A254" t="s">
        <v>33</v>
      </c>
      <c r="B254">
        <v>1</v>
      </c>
      <c r="C254" t="s">
        <v>11</v>
      </c>
      <c r="D254">
        <v>1972.37</v>
      </c>
      <c r="E254" t="s">
        <v>41</v>
      </c>
      <c r="F254" s="1">
        <v>43158</v>
      </c>
      <c r="G254" t="s">
        <v>13</v>
      </c>
      <c r="H254" t="s">
        <v>19</v>
      </c>
      <c r="I254" t="s">
        <v>18</v>
      </c>
    </row>
    <row r="255" spans="1:9" x14ac:dyDescent="0.25">
      <c r="A255" t="s">
        <v>34</v>
      </c>
      <c r="B255">
        <v>1</v>
      </c>
      <c r="C255" t="s">
        <v>11</v>
      </c>
      <c r="D255">
        <v>2141.5500000000002</v>
      </c>
      <c r="E255" t="s">
        <v>41</v>
      </c>
      <c r="F255" s="1">
        <v>43523</v>
      </c>
      <c r="G255" t="s">
        <v>13</v>
      </c>
      <c r="H255" t="s">
        <v>19</v>
      </c>
      <c r="I255" t="s">
        <v>9</v>
      </c>
    </row>
    <row r="256" spans="1:9" x14ac:dyDescent="0.25">
      <c r="A256" t="s">
        <v>35</v>
      </c>
      <c r="B256">
        <v>1</v>
      </c>
      <c r="C256" t="s">
        <v>11</v>
      </c>
      <c r="D256">
        <v>3136.39</v>
      </c>
      <c r="E256" t="s">
        <v>12</v>
      </c>
      <c r="F256" s="1">
        <v>43526</v>
      </c>
      <c r="G256" t="s">
        <v>13</v>
      </c>
      <c r="H256" t="s">
        <v>19</v>
      </c>
      <c r="I256" t="s">
        <v>9</v>
      </c>
    </row>
    <row r="257" spans="1:9" x14ac:dyDescent="0.25">
      <c r="A257" t="s">
        <v>36</v>
      </c>
      <c r="B257">
        <v>1</v>
      </c>
      <c r="C257" t="s">
        <v>11</v>
      </c>
      <c r="D257">
        <v>35127.9</v>
      </c>
      <c r="E257" t="s">
        <v>12</v>
      </c>
      <c r="F257" s="1">
        <v>43784</v>
      </c>
      <c r="G257" t="s">
        <v>13</v>
      </c>
      <c r="H257" t="s">
        <v>19</v>
      </c>
      <c r="I257" t="s">
        <v>9</v>
      </c>
    </row>
    <row r="258" spans="1:9" x14ac:dyDescent="0.25">
      <c r="A258" t="s">
        <v>38</v>
      </c>
      <c r="B258">
        <v>11</v>
      </c>
      <c r="C258" t="s">
        <v>86</v>
      </c>
      <c r="D258">
        <v>18229.13</v>
      </c>
      <c r="E258" t="s">
        <v>41</v>
      </c>
      <c r="F258" s="1">
        <v>43536</v>
      </c>
      <c r="G258" t="s">
        <v>13</v>
      </c>
      <c r="H258" t="s">
        <v>124</v>
      </c>
      <c r="I258" t="s">
        <v>9</v>
      </c>
    </row>
    <row r="259" spans="1:9" x14ac:dyDescent="0.25">
      <c r="A259" t="s">
        <v>39</v>
      </c>
      <c r="B259">
        <v>11</v>
      </c>
      <c r="C259" t="s">
        <v>86</v>
      </c>
      <c r="D259">
        <v>6158.75</v>
      </c>
      <c r="E259" t="s">
        <v>41</v>
      </c>
      <c r="F259" s="1">
        <v>43175</v>
      </c>
      <c r="G259" t="s">
        <v>13</v>
      </c>
      <c r="H259" t="s">
        <v>22</v>
      </c>
      <c r="I259" t="s">
        <v>9</v>
      </c>
    </row>
    <row r="260" spans="1:9" x14ac:dyDescent="0.25">
      <c r="A260" t="s">
        <v>42</v>
      </c>
      <c r="B260">
        <v>1</v>
      </c>
      <c r="C260" t="s">
        <v>11</v>
      </c>
      <c r="D260">
        <v>825</v>
      </c>
      <c r="E260" t="s">
        <v>41</v>
      </c>
      <c r="F260" s="1">
        <v>43122</v>
      </c>
      <c r="G260" t="s">
        <v>13</v>
      </c>
      <c r="H260" t="s">
        <v>10</v>
      </c>
      <c r="I260" t="s">
        <v>9</v>
      </c>
    </row>
    <row r="261" spans="1:9" x14ac:dyDescent="0.25">
      <c r="A261" t="s">
        <v>43</v>
      </c>
      <c r="B261">
        <v>9</v>
      </c>
      <c r="C261" t="s">
        <v>37</v>
      </c>
      <c r="D261">
        <v>8452.1299999999992</v>
      </c>
      <c r="E261" t="s">
        <v>12</v>
      </c>
      <c r="F261" s="1">
        <v>43151</v>
      </c>
      <c r="G261" t="s">
        <v>13</v>
      </c>
      <c r="H261" t="s">
        <v>22</v>
      </c>
      <c r="I261" t="s">
        <v>18</v>
      </c>
    </row>
    <row r="262" spans="1:9" x14ac:dyDescent="0.25">
      <c r="A262" t="s">
        <v>44</v>
      </c>
      <c r="B262">
        <v>9</v>
      </c>
      <c r="C262" t="s">
        <v>37</v>
      </c>
      <c r="D262">
        <v>7475</v>
      </c>
      <c r="E262" t="s">
        <v>41</v>
      </c>
      <c r="F262" s="1">
        <v>43466</v>
      </c>
      <c r="G262" t="s">
        <v>13</v>
      </c>
      <c r="H262" t="s">
        <v>19</v>
      </c>
      <c r="I262" t="s">
        <v>9</v>
      </c>
    </row>
    <row r="263" spans="1:9" x14ac:dyDescent="0.25">
      <c r="A263" t="s">
        <v>45</v>
      </c>
      <c r="B263">
        <v>9</v>
      </c>
      <c r="C263" t="s">
        <v>37</v>
      </c>
      <c r="D263">
        <v>15563.87</v>
      </c>
      <c r="E263" t="s">
        <v>41</v>
      </c>
      <c r="F263" s="1">
        <v>43507</v>
      </c>
      <c r="G263" t="s">
        <v>13</v>
      </c>
      <c r="H263" t="s">
        <v>22</v>
      </c>
      <c r="I263" t="s">
        <v>9</v>
      </c>
    </row>
    <row r="264" spans="1:9" x14ac:dyDescent="0.25">
      <c r="A264" t="s">
        <v>46</v>
      </c>
      <c r="B264">
        <v>9</v>
      </c>
      <c r="C264" t="s">
        <v>37</v>
      </c>
      <c r="D264">
        <v>2739.83</v>
      </c>
      <c r="E264" t="s">
        <v>41</v>
      </c>
      <c r="F264" s="1">
        <v>43432</v>
      </c>
      <c r="G264" t="s">
        <v>13</v>
      </c>
      <c r="H264" t="s">
        <v>22</v>
      </c>
      <c r="I264" t="s">
        <v>9</v>
      </c>
    </row>
    <row r="265" spans="1:9" x14ac:dyDescent="0.25">
      <c r="A265" t="s">
        <v>47</v>
      </c>
      <c r="B265">
        <v>9</v>
      </c>
      <c r="C265" t="s">
        <v>37</v>
      </c>
      <c r="D265">
        <v>2228.33</v>
      </c>
      <c r="E265" t="s">
        <v>12</v>
      </c>
      <c r="F265" s="1">
        <v>43463</v>
      </c>
      <c r="G265" t="s">
        <v>13</v>
      </c>
      <c r="H265" t="s">
        <v>22</v>
      </c>
      <c r="I265" t="s">
        <v>9</v>
      </c>
    </row>
    <row r="266" spans="1:9" x14ac:dyDescent="0.25">
      <c r="A266" t="s">
        <v>48</v>
      </c>
      <c r="B266">
        <v>9</v>
      </c>
      <c r="C266" t="s">
        <v>37</v>
      </c>
      <c r="D266">
        <v>7162.88</v>
      </c>
      <c r="E266" t="s">
        <v>12</v>
      </c>
      <c r="F266" s="1">
        <v>43516</v>
      </c>
      <c r="G266" t="s">
        <v>13</v>
      </c>
      <c r="H266" t="s">
        <v>22</v>
      </c>
      <c r="I266" t="s">
        <v>9</v>
      </c>
    </row>
    <row r="267" spans="1:9" x14ac:dyDescent="0.25">
      <c r="A267" t="s">
        <v>49</v>
      </c>
      <c r="B267">
        <v>13</v>
      </c>
      <c r="C267" t="s">
        <v>132</v>
      </c>
      <c r="D267">
        <v>1569.64</v>
      </c>
      <c r="E267" t="s">
        <v>16</v>
      </c>
      <c r="F267" s="1">
        <v>43504</v>
      </c>
      <c r="G267" t="s">
        <v>13</v>
      </c>
      <c r="H267" t="s">
        <v>19</v>
      </c>
      <c r="I267" t="s">
        <v>9</v>
      </c>
    </row>
    <row r="268" spans="1:9" x14ac:dyDescent="0.25">
      <c r="A268" t="s">
        <v>50</v>
      </c>
      <c r="B268">
        <v>1</v>
      </c>
      <c r="C268" t="s">
        <v>11</v>
      </c>
      <c r="D268">
        <v>2340.25</v>
      </c>
      <c r="E268" t="s">
        <v>16</v>
      </c>
      <c r="F268" s="1">
        <v>43169</v>
      </c>
      <c r="G268" t="s">
        <v>13</v>
      </c>
      <c r="H268" t="s">
        <v>19</v>
      </c>
      <c r="I268" t="s">
        <v>9</v>
      </c>
    </row>
    <row r="269" spans="1:9" x14ac:dyDescent="0.25">
      <c r="A269" t="s">
        <v>51</v>
      </c>
      <c r="B269">
        <v>1</v>
      </c>
      <c r="C269" t="s">
        <v>11</v>
      </c>
      <c r="D269">
        <v>125</v>
      </c>
      <c r="E269" t="s">
        <v>16</v>
      </c>
      <c r="F269" s="1">
        <v>43169</v>
      </c>
      <c r="G269" t="s">
        <v>13</v>
      </c>
      <c r="H269" t="s">
        <v>22</v>
      </c>
      <c r="I269" t="s">
        <v>9</v>
      </c>
    </row>
    <row r="270" spans="1:9" x14ac:dyDescent="0.25">
      <c r="A270" t="s">
        <v>53</v>
      </c>
      <c r="B270">
        <v>11</v>
      </c>
      <c r="C270" t="s">
        <v>86</v>
      </c>
      <c r="D270">
        <v>100000</v>
      </c>
      <c r="E270" t="s">
        <v>16</v>
      </c>
      <c r="F270" s="1">
        <v>43252</v>
      </c>
      <c r="G270" t="s">
        <v>13</v>
      </c>
      <c r="H270" t="s">
        <v>23</v>
      </c>
      <c r="I270" t="s">
        <v>9</v>
      </c>
    </row>
    <row r="271" spans="1:9" x14ac:dyDescent="0.25">
      <c r="A271" t="s">
        <v>54</v>
      </c>
      <c r="B271">
        <v>11</v>
      </c>
      <c r="C271" t="s">
        <v>86</v>
      </c>
      <c r="D271">
        <v>0</v>
      </c>
      <c r="E271" t="s">
        <v>16</v>
      </c>
      <c r="F271" s="1">
        <v>43315</v>
      </c>
      <c r="G271" t="s">
        <v>29</v>
      </c>
      <c r="H271" t="s">
        <v>23</v>
      </c>
      <c r="I271" t="s">
        <v>9</v>
      </c>
    </row>
    <row r="272" spans="1:9" x14ac:dyDescent="0.25">
      <c r="A272" t="s">
        <v>55</v>
      </c>
      <c r="B272">
        <v>11</v>
      </c>
      <c r="C272" t="s">
        <v>86</v>
      </c>
      <c r="D272">
        <v>60025</v>
      </c>
      <c r="E272" t="s">
        <v>41</v>
      </c>
      <c r="F272" s="1">
        <v>43577</v>
      </c>
      <c r="G272" t="s">
        <v>13</v>
      </c>
      <c r="H272" t="s">
        <v>23</v>
      </c>
      <c r="I272" t="s">
        <v>9</v>
      </c>
    </row>
    <row r="273" spans="1:9" x14ac:dyDescent="0.25">
      <c r="A273" t="s">
        <v>56</v>
      </c>
      <c r="B273">
        <v>11</v>
      </c>
      <c r="C273" t="s">
        <v>86</v>
      </c>
      <c r="D273">
        <v>60025</v>
      </c>
      <c r="E273" t="s">
        <v>41</v>
      </c>
      <c r="F273" s="1">
        <v>43654</v>
      </c>
      <c r="G273" t="s">
        <v>13</v>
      </c>
      <c r="H273" t="s">
        <v>23</v>
      </c>
      <c r="I273" t="s">
        <v>9</v>
      </c>
    </row>
    <row r="274" spans="1:9" x14ac:dyDescent="0.25">
      <c r="A274" t="s">
        <v>57</v>
      </c>
      <c r="B274">
        <v>11</v>
      </c>
      <c r="C274" t="s">
        <v>86</v>
      </c>
      <c r="D274">
        <v>60025</v>
      </c>
      <c r="E274" t="s">
        <v>41</v>
      </c>
      <c r="F274" s="1">
        <v>43654</v>
      </c>
      <c r="G274" t="s">
        <v>13</v>
      </c>
      <c r="H274" t="s">
        <v>23</v>
      </c>
      <c r="I274" t="s">
        <v>9</v>
      </c>
    </row>
    <row r="275" spans="1:9" x14ac:dyDescent="0.25">
      <c r="A275" t="s">
        <v>58</v>
      </c>
      <c r="B275">
        <v>10</v>
      </c>
      <c r="C275" t="s">
        <v>26</v>
      </c>
      <c r="D275">
        <v>5839.35</v>
      </c>
      <c r="E275" t="s">
        <v>12</v>
      </c>
      <c r="F275" s="1">
        <v>43280</v>
      </c>
      <c r="G275" t="s">
        <v>13</v>
      </c>
      <c r="H275" t="s">
        <v>25</v>
      </c>
      <c r="I275" t="s">
        <v>18</v>
      </c>
    </row>
    <row r="276" spans="1:9" x14ac:dyDescent="0.25">
      <c r="A276" t="s">
        <v>59</v>
      </c>
      <c r="B276">
        <v>3</v>
      </c>
      <c r="C276" t="s">
        <v>40</v>
      </c>
      <c r="D276">
        <v>36833.85</v>
      </c>
      <c r="E276" t="s">
        <v>12</v>
      </c>
      <c r="F276" s="1">
        <v>43466</v>
      </c>
      <c r="G276" t="s">
        <v>13</v>
      </c>
      <c r="H276" t="s">
        <v>10</v>
      </c>
      <c r="I276" t="s">
        <v>9</v>
      </c>
    </row>
    <row r="277" spans="1:9" x14ac:dyDescent="0.25">
      <c r="A277" t="s">
        <v>60</v>
      </c>
      <c r="B277">
        <v>3</v>
      </c>
      <c r="C277" t="s">
        <v>40</v>
      </c>
      <c r="D277">
        <v>6268.75</v>
      </c>
      <c r="E277" t="s">
        <v>12</v>
      </c>
      <c r="F277" s="1">
        <v>43646</v>
      </c>
      <c r="G277" t="s">
        <v>13</v>
      </c>
      <c r="H277" t="s">
        <v>22</v>
      </c>
      <c r="I277" t="s">
        <v>9</v>
      </c>
    </row>
    <row r="278" spans="1:9" x14ac:dyDescent="0.25">
      <c r="A278" t="s">
        <v>61</v>
      </c>
      <c r="B278">
        <v>3</v>
      </c>
      <c r="C278" t="s">
        <v>40</v>
      </c>
      <c r="D278">
        <v>45473.07</v>
      </c>
      <c r="E278" t="s">
        <v>12</v>
      </c>
      <c r="F278" s="1">
        <v>43646</v>
      </c>
      <c r="G278" t="s">
        <v>13</v>
      </c>
      <c r="H278" t="s">
        <v>19</v>
      </c>
      <c r="I278" t="s">
        <v>9</v>
      </c>
    </row>
    <row r="279" spans="1:9" x14ac:dyDescent="0.25">
      <c r="A279" t="s">
        <v>62</v>
      </c>
      <c r="B279">
        <v>3</v>
      </c>
      <c r="C279" t="s">
        <v>40</v>
      </c>
      <c r="D279">
        <v>9436.56</v>
      </c>
      <c r="E279" t="s">
        <v>12</v>
      </c>
      <c r="F279" s="1">
        <v>43646</v>
      </c>
      <c r="G279" t="s">
        <v>13</v>
      </c>
      <c r="H279" t="s">
        <v>22</v>
      </c>
      <c r="I279" t="s">
        <v>9</v>
      </c>
    </row>
    <row r="280" spans="1:9" x14ac:dyDescent="0.25">
      <c r="A280" t="s">
        <v>63</v>
      </c>
      <c r="B280">
        <v>3</v>
      </c>
      <c r="C280" t="s">
        <v>40</v>
      </c>
      <c r="D280">
        <v>30030.63</v>
      </c>
      <c r="E280" t="s">
        <v>12</v>
      </c>
      <c r="F280" s="1">
        <v>43646</v>
      </c>
      <c r="G280" t="s">
        <v>13</v>
      </c>
      <c r="H280" t="s">
        <v>23</v>
      </c>
      <c r="I280" t="s">
        <v>9</v>
      </c>
    </row>
    <row r="281" spans="1:9" x14ac:dyDescent="0.25">
      <c r="A281" t="s">
        <v>64</v>
      </c>
      <c r="B281">
        <v>1</v>
      </c>
      <c r="C281" t="s">
        <v>11</v>
      </c>
      <c r="D281">
        <v>2722.5</v>
      </c>
      <c r="E281" t="s">
        <v>41</v>
      </c>
      <c r="F281" s="1">
        <v>43369</v>
      </c>
      <c r="G281" t="s">
        <v>13</v>
      </c>
      <c r="H281" t="s">
        <v>10</v>
      </c>
      <c r="I281" t="s">
        <v>9</v>
      </c>
    </row>
    <row r="282" spans="1:9" x14ac:dyDescent="0.25">
      <c r="A282" t="s">
        <v>65</v>
      </c>
      <c r="B282">
        <v>6</v>
      </c>
      <c r="C282" t="s">
        <v>66</v>
      </c>
      <c r="D282">
        <v>71875</v>
      </c>
      <c r="E282" t="s">
        <v>16</v>
      </c>
      <c r="F282" s="1">
        <v>43081</v>
      </c>
      <c r="G282" t="s">
        <v>13</v>
      </c>
      <c r="H282" t="s">
        <v>23</v>
      </c>
      <c r="I282" t="s">
        <v>18</v>
      </c>
    </row>
    <row r="283" spans="1:9" x14ac:dyDescent="0.25">
      <c r="A283" t="s">
        <v>67</v>
      </c>
      <c r="B283">
        <v>6</v>
      </c>
      <c r="C283" t="s">
        <v>66</v>
      </c>
      <c r="D283">
        <v>62500</v>
      </c>
      <c r="E283" t="s">
        <v>12</v>
      </c>
      <c r="F283" s="1">
        <v>43446</v>
      </c>
      <c r="G283" t="s">
        <v>13</v>
      </c>
      <c r="H283" t="s">
        <v>23</v>
      </c>
      <c r="I283" t="s">
        <v>9</v>
      </c>
    </row>
    <row r="284" spans="1:9" x14ac:dyDescent="0.25">
      <c r="A284" t="s">
        <v>68</v>
      </c>
      <c r="B284">
        <v>6</v>
      </c>
      <c r="C284" t="s">
        <v>66</v>
      </c>
      <c r="D284">
        <v>84375</v>
      </c>
      <c r="E284" t="s">
        <v>12</v>
      </c>
      <c r="F284" s="1">
        <v>43313</v>
      </c>
      <c r="G284" t="s">
        <v>13</v>
      </c>
      <c r="H284" t="s">
        <v>23</v>
      </c>
      <c r="I284" t="s">
        <v>9</v>
      </c>
    </row>
    <row r="285" spans="1:9" x14ac:dyDescent="0.25">
      <c r="A285" t="s">
        <v>69</v>
      </c>
      <c r="B285">
        <v>3</v>
      </c>
      <c r="C285" t="s">
        <v>40</v>
      </c>
      <c r="D285">
        <v>55107.13</v>
      </c>
      <c r="E285" t="s">
        <v>16</v>
      </c>
      <c r="F285" s="1">
        <v>43070</v>
      </c>
      <c r="G285" t="s">
        <v>13</v>
      </c>
      <c r="H285" t="s">
        <v>22</v>
      </c>
      <c r="I285" t="s">
        <v>18</v>
      </c>
    </row>
    <row r="286" spans="1:9" x14ac:dyDescent="0.25">
      <c r="A286" t="s">
        <v>70</v>
      </c>
      <c r="B286">
        <v>12</v>
      </c>
      <c r="C286" t="s">
        <v>52</v>
      </c>
      <c r="D286">
        <v>231094.04</v>
      </c>
      <c r="E286" t="s">
        <v>12</v>
      </c>
      <c r="F286" s="1">
        <v>43435</v>
      </c>
      <c r="G286" t="s">
        <v>13</v>
      </c>
      <c r="H286" t="s">
        <v>22</v>
      </c>
      <c r="I286" t="s">
        <v>9</v>
      </c>
    </row>
    <row r="287" spans="1:9" x14ac:dyDescent="0.25">
      <c r="A287" t="s">
        <v>71</v>
      </c>
      <c r="B287">
        <v>1</v>
      </c>
      <c r="C287" t="s">
        <v>11</v>
      </c>
      <c r="D287">
        <v>943.5</v>
      </c>
      <c r="E287" t="s">
        <v>41</v>
      </c>
      <c r="F287" s="1">
        <v>43246</v>
      </c>
      <c r="G287" t="s">
        <v>13</v>
      </c>
      <c r="H287" t="s">
        <v>22</v>
      </c>
      <c r="I287" t="s">
        <v>9</v>
      </c>
    </row>
    <row r="288" spans="1:9" x14ac:dyDescent="0.25">
      <c r="A288" t="s">
        <v>72</v>
      </c>
      <c r="B288">
        <v>1</v>
      </c>
      <c r="C288" t="s">
        <v>11</v>
      </c>
      <c r="D288">
        <v>2809.13</v>
      </c>
      <c r="E288" t="s">
        <v>41</v>
      </c>
      <c r="F288" s="1">
        <v>43245</v>
      </c>
      <c r="G288" t="s">
        <v>13</v>
      </c>
      <c r="H288" t="s">
        <v>22</v>
      </c>
      <c r="I288" t="s">
        <v>9</v>
      </c>
    </row>
    <row r="289" spans="1:9" x14ac:dyDescent="0.25">
      <c r="A289" t="s">
        <v>73</v>
      </c>
      <c r="B289">
        <v>1</v>
      </c>
      <c r="C289" t="s">
        <v>11</v>
      </c>
      <c r="D289">
        <v>2809.25</v>
      </c>
      <c r="E289" t="s">
        <v>12</v>
      </c>
      <c r="F289" s="1">
        <v>43245</v>
      </c>
      <c r="G289" t="s">
        <v>13</v>
      </c>
      <c r="H289" t="s">
        <v>22</v>
      </c>
      <c r="I289" t="s">
        <v>9</v>
      </c>
    </row>
    <row r="290" spans="1:9" x14ac:dyDescent="0.25">
      <c r="A290" t="s">
        <v>74</v>
      </c>
      <c r="B290">
        <v>2</v>
      </c>
      <c r="C290" t="s">
        <v>15</v>
      </c>
      <c r="D290">
        <v>20625</v>
      </c>
      <c r="E290" t="s">
        <v>16</v>
      </c>
      <c r="F290" s="1">
        <v>43801</v>
      </c>
      <c r="G290" t="s">
        <v>13</v>
      </c>
      <c r="H290" t="s">
        <v>10</v>
      </c>
      <c r="I290" t="s">
        <v>9</v>
      </c>
    </row>
    <row r="291" spans="1:9" x14ac:dyDescent="0.25">
      <c r="A291" t="s">
        <v>75</v>
      </c>
      <c r="B291">
        <v>2</v>
      </c>
      <c r="C291" t="s">
        <v>15</v>
      </c>
      <c r="D291">
        <v>32683</v>
      </c>
      <c r="E291" t="s">
        <v>16</v>
      </c>
      <c r="F291" s="1">
        <v>43675</v>
      </c>
      <c r="G291" t="s">
        <v>13</v>
      </c>
      <c r="H291" t="s">
        <v>19</v>
      </c>
      <c r="I291" t="s">
        <v>9</v>
      </c>
    </row>
    <row r="292" spans="1:9" x14ac:dyDescent="0.25">
      <c r="A292" t="s">
        <v>76</v>
      </c>
      <c r="B292">
        <v>2</v>
      </c>
      <c r="C292" t="s">
        <v>15</v>
      </c>
      <c r="D292">
        <v>84590.55</v>
      </c>
      <c r="E292" t="s">
        <v>16</v>
      </c>
      <c r="F292" s="1">
        <v>43675</v>
      </c>
      <c r="G292" t="s">
        <v>13</v>
      </c>
      <c r="H292" t="s">
        <v>19</v>
      </c>
      <c r="I292" t="s">
        <v>9</v>
      </c>
    </row>
    <row r="293" spans="1:9" x14ac:dyDescent="0.25">
      <c r="A293" t="s">
        <v>77</v>
      </c>
      <c r="B293">
        <v>2</v>
      </c>
      <c r="C293" t="s">
        <v>15</v>
      </c>
      <c r="D293">
        <v>10547.63</v>
      </c>
      <c r="E293" t="s">
        <v>16</v>
      </c>
      <c r="F293" s="1">
        <v>43675</v>
      </c>
      <c r="G293" t="s">
        <v>13</v>
      </c>
      <c r="H293" t="s">
        <v>22</v>
      </c>
      <c r="I293" t="s">
        <v>9</v>
      </c>
    </row>
    <row r="294" spans="1:9" x14ac:dyDescent="0.25">
      <c r="A294" t="s">
        <v>78</v>
      </c>
      <c r="B294">
        <v>2</v>
      </c>
      <c r="C294" t="s">
        <v>15</v>
      </c>
      <c r="D294">
        <v>63000</v>
      </c>
      <c r="E294" t="s">
        <v>41</v>
      </c>
      <c r="F294" s="1">
        <v>43672</v>
      </c>
      <c r="G294" t="s">
        <v>13</v>
      </c>
      <c r="H294" t="s">
        <v>23</v>
      </c>
      <c r="I294" t="s">
        <v>9</v>
      </c>
    </row>
    <row r="295" spans="1:9" x14ac:dyDescent="0.25">
      <c r="A295" t="s">
        <v>79</v>
      </c>
      <c r="B295">
        <v>8</v>
      </c>
      <c r="C295" t="s">
        <v>134</v>
      </c>
      <c r="D295">
        <v>121875</v>
      </c>
      <c r="E295" t="s">
        <v>12</v>
      </c>
      <c r="F295" s="1">
        <v>43309</v>
      </c>
      <c r="G295" t="s">
        <v>13</v>
      </c>
      <c r="H295" t="s">
        <v>22</v>
      </c>
      <c r="I295" t="s">
        <v>18</v>
      </c>
    </row>
    <row r="296" spans="1:9" x14ac:dyDescent="0.25">
      <c r="A296" t="s">
        <v>80</v>
      </c>
      <c r="B296">
        <v>8</v>
      </c>
      <c r="C296" t="s">
        <v>134</v>
      </c>
      <c r="D296">
        <v>8174.5</v>
      </c>
      <c r="E296" t="s">
        <v>12</v>
      </c>
      <c r="F296" s="1">
        <v>43664</v>
      </c>
      <c r="G296" t="s">
        <v>29</v>
      </c>
      <c r="H296" t="s">
        <v>22</v>
      </c>
      <c r="I296" t="s">
        <v>18</v>
      </c>
    </row>
    <row r="297" spans="1:9" x14ac:dyDescent="0.25">
      <c r="A297" t="s">
        <v>81</v>
      </c>
      <c r="B297">
        <v>4</v>
      </c>
      <c r="C297" t="s">
        <v>135</v>
      </c>
      <c r="D297">
        <v>115781.25</v>
      </c>
      <c r="E297" t="s">
        <v>12</v>
      </c>
      <c r="F297" s="1">
        <v>43674</v>
      </c>
      <c r="G297" t="s">
        <v>13</v>
      </c>
      <c r="H297" t="s">
        <v>22</v>
      </c>
      <c r="I297" t="s">
        <v>9</v>
      </c>
    </row>
    <row r="298" spans="1:9" x14ac:dyDescent="0.25">
      <c r="A298" t="s">
        <v>82</v>
      </c>
      <c r="B298">
        <v>3</v>
      </c>
      <c r="C298" t="s">
        <v>40</v>
      </c>
      <c r="D298">
        <v>318411.5</v>
      </c>
      <c r="E298" t="s">
        <v>12</v>
      </c>
      <c r="F298" s="1">
        <v>43555</v>
      </c>
      <c r="G298" t="s">
        <v>13</v>
      </c>
      <c r="H298" t="s">
        <v>23</v>
      </c>
      <c r="I298" t="s">
        <v>18</v>
      </c>
    </row>
    <row r="299" spans="1:9" x14ac:dyDescent="0.25">
      <c r="A299" t="s">
        <v>84</v>
      </c>
      <c r="B299">
        <v>3</v>
      </c>
      <c r="C299" t="s">
        <v>40</v>
      </c>
      <c r="D299">
        <v>344794.13</v>
      </c>
      <c r="E299" t="s">
        <v>12</v>
      </c>
      <c r="F299" s="1">
        <v>43556</v>
      </c>
      <c r="G299" t="s">
        <v>13</v>
      </c>
      <c r="H299" t="s">
        <v>23</v>
      </c>
      <c r="I299" t="s">
        <v>9</v>
      </c>
    </row>
    <row r="300" spans="1:9" x14ac:dyDescent="0.25">
      <c r="A300" t="s">
        <v>85</v>
      </c>
      <c r="B300">
        <v>3</v>
      </c>
      <c r="C300" t="s">
        <v>40</v>
      </c>
      <c r="D300">
        <v>140949.5</v>
      </c>
      <c r="E300" t="s">
        <v>12</v>
      </c>
      <c r="F300" s="1">
        <v>43291</v>
      </c>
      <c r="G300" t="s">
        <v>13</v>
      </c>
      <c r="H300" t="s">
        <v>22</v>
      </c>
      <c r="I300" t="s">
        <v>9</v>
      </c>
    </row>
    <row r="301" spans="1:9" x14ac:dyDescent="0.25">
      <c r="A301" t="s">
        <v>87</v>
      </c>
      <c r="B301">
        <v>3</v>
      </c>
      <c r="C301" t="s">
        <v>40</v>
      </c>
      <c r="D301">
        <v>460832.14</v>
      </c>
      <c r="E301" t="s">
        <v>12</v>
      </c>
      <c r="F301" s="1">
        <v>43101</v>
      </c>
      <c r="G301" t="s">
        <v>13</v>
      </c>
      <c r="H301" t="s">
        <v>19</v>
      </c>
      <c r="I301" t="s">
        <v>18</v>
      </c>
    </row>
    <row r="302" spans="1:9" x14ac:dyDescent="0.25">
      <c r="A302" t="s">
        <v>88</v>
      </c>
      <c r="B302">
        <v>3</v>
      </c>
      <c r="C302" t="s">
        <v>40</v>
      </c>
      <c r="D302">
        <v>257590.8</v>
      </c>
      <c r="E302" t="s">
        <v>12</v>
      </c>
      <c r="F302" s="1">
        <v>43466</v>
      </c>
      <c r="G302" t="s">
        <v>13</v>
      </c>
      <c r="H302" t="s">
        <v>19</v>
      </c>
      <c r="I302" t="s">
        <v>9</v>
      </c>
    </row>
    <row r="303" spans="1:9" x14ac:dyDescent="0.25">
      <c r="A303" t="s">
        <v>89</v>
      </c>
      <c r="B303">
        <v>3</v>
      </c>
      <c r="C303" t="s">
        <v>40</v>
      </c>
      <c r="D303">
        <v>-98802.02</v>
      </c>
      <c r="E303" t="s">
        <v>12</v>
      </c>
      <c r="F303" s="1">
        <v>43466</v>
      </c>
      <c r="G303" t="s">
        <v>29</v>
      </c>
      <c r="H303" t="s">
        <v>19</v>
      </c>
      <c r="I303" t="s">
        <v>9</v>
      </c>
    </row>
    <row r="304" spans="1:9" x14ac:dyDescent="0.25">
      <c r="A304" t="s">
        <v>90</v>
      </c>
      <c r="B304">
        <v>3</v>
      </c>
      <c r="C304" t="s">
        <v>40</v>
      </c>
      <c r="D304">
        <v>338.55</v>
      </c>
      <c r="E304" t="s">
        <v>41</v>
      </c>
      <c r="F304" s="1">
        <v>43138</v>
      </c>
      <c r="G304" t="s">
        <v>13</v>
      </c>
      <c r="H304" t="s">
        <v>22</v>
      </c>
      <c r="I304" t="s">
        <v>9</v>
      </c>
    </row>
    <row r="305" spans="1:9" x14ac:dyDescent="0.25">
      <c r="A305" t="s">
        <v>91</v>
      </c>
      <c r="B305">
        <v>3</v>
      </c>
      <c r="C305" t="s">
        <v>40</v>
      </c>
      <c r="D305">
        <v>40625</v>
      </c>
      <c r="E305" t="s">
        <v>12</v>
      </c>
      <c r="F305" s="1">
        <v>43555</v>
      </c>
      <c r="G305" t="s">
        <v>13</v>
      </c>
      <c r="H305" t="s">
        <v>23</v>
      </c>
      <c r="I305" t="s">
        <v>18</v>
      </c>
    </row>
    <row r="306" spans="1:9" x14ac:dyDescent="0.25">
      <c r="A306" t="s">
        <v>92</v>
      </c>
      <c r="B306">
        <v>3</v>
      </c>
      <c r="C306" t="s">
        <v>40</v>
      </c>
      <c r="D306">
        <v>37500</v>
      </c>
      <c r="E306" t="s">
        <v>12</v>
      </c>
      <c r="F306" s="1">
        <v>43556</v>
      </c>
      <c r="G306" t="s">
        <v>13</v>
      </c>
      <c r="H306" t="s">
        <v>23</v>
      </c>
      <c r="I306" t="s">
        <v>9</v>
      </c>
    </row>
    <row r="307" spans="1:9" x14ac:dyDescent="0.25">
      <c r="A307" t="s">
        <v>93</v>
      </c>
      <c r="B307">
        <v>3</v>
      </c>
      <c r="C307" t="s">
        <v>40</v>
      </c>
      <c r="D307">
        <v>55361.599999999999</v>
      </c>
      <c r="E307" t="s">
        <v>12</v>
      </c>
      <c r="F307" s="1">
        <v>43101</v>
      </c>
      <c r="G307" t="s">
        <v>13</v>
      </c>
      <c r="H307" t="s">
        <v>10</v>
      </c>
      <c r="I307" t="s">
        <v>18</v>
      </c>
    </row>
    <row r="308" spans="1:9" x14ac:dyDescent="0.25">
      <c r="A308" t="s">
        <v>94</v>
      </c>
      <c r="B308">
        <v>3</v>
      </c>
      <c r="C308" t="s">
        <v>40</v>
      </c>
      <c r="D308">
        <v>86723.5</v>
      </c>
      <c r="E308" t="s">
        <v>12</v>
      </c>
      <c r="F308" s="1">
        <v>43466</v>
      </c>
      <c r="G308" t="s">
        <v>13</v>
      </c>
      <c r="H308" t="s">
        <v>10</v>
      </c>
      <c r="I308" t="s">
        <v>18</v>
      </c>
    </row>
    <row r="309" spans="1:9" x14ac:dyDescent="0.25">
      <c r="A309" t="s">
        <v>95</v>
      </c>
      <c r="B309">
        <v>3</v>
      </c>
      <c r="C309" t="s">
        <v>40</v>
      </c>
      <c r="D309">
        <v>21680.799999999999</v>
      </c>
      <c r="E309" t="s">
        <v>12</v>
      </c>
      <c r="F309" s="1">
        <v>43831</v>
      </c>
      <c r="G309" t="s">
        <v>13</v>
      </c>
      <c r="H309" t="s">
        <v>10</v>
      </c>
      <c r="I309" t="s">
        <v>9</v>
      </c>
    </row>
    <row r="310" spans="1:9" x14ac:dyDescent="0.25">
      <c r="A310" t="s">
        <v>96</v>
      </c>
      <c r="B310">
        <v>3</v>
      </c>
      <c r="C310" t="s">
        <v>40</v>
      </c>
      <c r="D310">
        <v>17419.13</v>
      </c>
      <c r="E310" t="s">
        <v>41</v>
      </c>
      <c r="F310" s="1">
        <v>43301</v>
      </c>
      <c r="G310" t="s">
        <v>13</v>
      </c>
      <c r="H310" t="s">
        <v>124</v>
      </c>
      <c r="I310" t="s">
        <v>9</v>
      </c>
    </row>
    <row r="311" spans="1:9" x14ac:dyDescent="0.25">
      <c r="A311" t="s">
        <v>97</v>
      </c>
      <c r="B311">
        <v>3</v>
      </c>
      <c r="C311" t="s">
        <v>40</v>
      </c>
      <c r="D311">
        <v>5165.63</v>
      </c>
      <c r="E311" t="s">
        <v>41</v>
      </c>
      <c r="F311" s="1">
        <v>43348</v>
      </c>
      <c r="G311" t="s">
        <v>13</v>
      </c>
      <c r="H311" t="s">
        <v>124</v>
      </c>
      <c r="I311" t="s">
        <v>9</v>
      </c>
    </row>
    <row r="312" spans="1:9" x14ac:dyDescent="0.25">
      <c r="A312" t="s">
        <v>98</v>
      </c>
      <c r="B312">
        <v>3</v>
      </c>
      <c r="C312" t="s">
        <v>40</v>
      </c>
      <c r="D312">
        <v>9990.15</v>
      </c>
      <c r="E312" t="s">
        <v>41</v>
      </c>
      <c r="F312" s="1">
        <v>43608</v>
      </c>
      <c r="G312" t="s">
        <v>13</v>
      </c>
      <c r="H312" t="s">
        <v>124</v>
      </c>
      <c r="I312" t="s">
        <v>9</v>
      </c>
    </row>
    <row r="313" spans="1:9" x14ac:dyDescent="0.25">
      <c r="A313" t="s">
        <v>99</v>
      </c>
      <c r="B313">
        <v>3</v>
      </c>
      <c r="C313" t="s">
        <v>40</v>
      </c>
      <c r="D313">
        <v>10625</v>
      </c>
      <c r="E313" t="s">
        <v>41</v>
      </c>
      <c r="F313" s="1">
        <v>43262</v>
      </c>
      <c r="G313" t="s">
        <v>13</v>
      </c>
      <c r="H313" t="s">
        <v>124</v>
      </c>
      <c r="I313" t="s">
        <v>9</v>
      </c>
    </row>
    <row r="314" spans="1:9" x14ac:dyDescent="0.25">
      <c r="A314" t="s">
        <v>100</v>
      </c>
      <c r="B314">
        <v>3</v>
      </c>
      <c r="C314" t="s">
        <v>40</v>
      </c>
      <c r="D314">
        <v>14399.88</v>
      </c>
      <c r="E314" t="s">
        <v>12</v>
      </c>
      <c r="F314" s="1">
        <v>42917</v>
      </c>
      <c r="G314" t="s">
        <v>13</v>
      </c>
      <c r="H314" t="s">
        <v>22</v>
      </c>
      <c r="I314" t="s">
        <v>18</v>
      </c>
    </row>
    <row r="315" spans="1:9" x14ac:dyDescent="0.25">
      <c r="A315" t="s">
        <v>101</v>
      </c>
      <c r="B315">
        <v>3</v>
      </c>
      <c r="C315" t="s">
        <v>40</v>
      </c>
      <c r="D315">
        <v>20165.5</v>
      </c>
      <c r="E315" t="s">
        <v>12</v>
      </c>
      <c r="F315" s="1">
        <v>43647</v>
      </c>
      <c r="G315" t="s">
        <v>13</v>
      </c>
      <c r="H315" t="s">
        <v>22</v>
      </c>
      <c r="I315" t="s">
        <v>9</v>
      </c>
    </row>
    <row r="316" spans="1:9" x14ac:dyDescent="0.25">
      <c r="A316" t="s">
        <v>102</v>
      </c>
      <c r="B316">
        <v>3</v>
      </c>
      <c r="C316" t="s">
        <v>40</v>
      </c>
      <c r="D316">
        <v>11593.27</v>
      </c>
      <c r="E316" t="s">
        <v>41</v>
      </c>
      <c r="F316" s="1">
        <v>43556</v>
      </c>
      <c r="G316" t="s">
        <v>13</v>
      </c>
      <c r="H316" t="s">
        <v>124</v>
      </c>
      <c r="I316" t="s">
        <v>9</v>
      </c>
    </row>
    <row r="317" spans="1:9" x14ac:dyDescent="0.25">
      <c r="A317" t="s">
        <v>103</v>
      </c>
      <c r="B317">
        <v>3</v>
      </c>
      <c r="C317" t="s">
        <v>40</v>
      </c>
      <c r="D317">
        <v>1185.9000000000001</v>
      </c>
      <c r="E317" t="s">
        <v>12</v>
      </c>
      <c r="F317" s="1">
        <v>43221</v>
      </c>
      <c r="G317" t="s">
        <v>13</v>
      </c>
      <c r="H317" t="s">
        <v>22</v>
      </c>
      <c r="I317" t="s">
        <v>18</v>
      </c>
    </row>
    <row r="318" spans="1:9" x14ac:dyDescent="0.25">
      <c r="A318" t="s">
        <v>104</v>
      </c>
      <c r="B318">
        <v>3</v>
      </c>
      <c r="C318" t="s">
        <v>40</v>
      </c>
      <c r="D318">
        <v>1005</v>
      </c>
      <c r="E318" t="s">
        <v>12</v>
      </c>
      <c r="F318" s="1">
        <v>43586</v>
      </c>
      <c r="G318" t="s">
        <v>13</v>
      </c>
      <c r="H318" t="s">
        <v>22</v>
      </c>
      <c r="I318" t="s">
        <v>9</v>
      </c>
    </row>
    <row r="319" spans="1:9" x14ac:dyDescent="0.25">
      <c r="A319" t="s">
        <v>105</v>
      </c>
      <c r="B319">
        <v>3</v>
      </c>
      <c r="C319" t="s">
        <v>40</v>
      </c>
      <c r="D319">
        <v>1050.3800000000001</v>
      </c>
      <c r="E319" t="s">
        <v>12</v>
      </c>
      <c r="F319" s="1">
        <v>43006</v>
      </c>
      <c r="G319" t="s">
        <v>13</v>
      </c>
      <c r="H319" t="s">
        <v>22</v>
      </c>
      <c r="I319" t="s">
        <v>18</v>
      </c>
    </row>
    <row r="320" spans="1:9" x14ac:dyDescent="0.25">
      <c r="A320" t="s">
        <v>106</v>
      </c>
      <c r="B320">
        <v>3</v>
      </c>
      <c r="C320" t="s">
        <v>40</v>
      </c>
      <c r="D320">
        <v>6250</v>
      </c>
      <c r="E320" t="s">
        <v>12</v>
      </c>
      <c r="F320" s="1">
        <v>43371</v>
      </c>
      <c r="G320" t="s">
        <v>13</v>
      </c>
      <c r="H320" t="s">
        <v>22</v>
      </c>
      <c r="I320" t="s">
        <v>9</v>
      </c>
    </row>
    <row r="321" spans="1:9" x14ac:dyDescent="0.25">
      <c r="A321" t="s">
        <v>107</v>
      </c>
      <c r="B321">
        <v>3</v>
      </c>
      <c r="C321" t="s">
        <v>40</v>
      </c>
      <c r="D321">
        <v>0</v>
      </c>
      <c r="E321" t="s">
        <v>12</v>
      </c>
      <c r="F321" s="1">
        <v>43402</v>
      </c>
      <c r="G321" t="s">
        <v>29</v>
      </c>
      <c r="H321" t="s">
        <v>22</v>
      </c>
      <c r="I321" t="s">
        <v>9</v>
      </c>
    </row>
    <row r="322" spans="1:9" x14ac:dyDescent="0.25">
      <c r="A322" t="s">
        <v>108</v>
      </c>
      <c r="B322">
        <v>3</v>
      </c>
      <c r="C322" t="s">
        <v>40</v>
      </c>
      <c r="D322">
        <v>6250</v>
      </c>
      <c r="E322" t="s">
        <v>12</v>
      </c>
      <c r="F322" s="1">
        <v>43371</v>
      </c>
      <c r="G322" t="s">
        <v>13</v>
      </c>
      <c r="H322" t="s">
        <v>22</v>
      </c>
      <c r="I322" t="s">
        <v>18</v>
      </c>
    </row>
    <row r="323" spans="1:9" x14ac:dyDescent="0.25">
      <c r="A323" t="s">
        <v>109</v>
      </c>
      <c r="B323">
        <v>3</v>
      </c>
      <c r="C323" t="s">
        <v>40</v>
      </c>
      <c r="D323">
        <v>18814.25</v>
      </c>
      <c r="E323" t="s">
        <v>12</v>
      </c>
      <c r="F323" s="1">
        <v>43736</v>
      </c>
      <c r="G323" t="s">
        <v>13</v>
      </c>
      <c r="H323" t="s">
        <v>22</v>
      </c>
      <c r="I323" t="s">
        <v>9</v>
      </c>
    </row>
    <row r="324" spans="1:9" x14ac:dyDescent="0.25">
      <c r="A324" t="s">
        <v>110</v>
      </c>
      <c r="B324">
        <v>3</v>
      </c>
      <c r="C324" t="s">
        <v>40</v>
      </c>
      <c r="D324">
        <v>200659.63</v>
      </c>
      <c r="E324" t="s">
        <v>12</v>
      </c>
      <c r="F324" s="1">
        <v>43555</v>
      </c>
      <c r="G324" t="s">
        <v>13</v>
      </c>
      <c r="H324" t="s">
        <v>23</v>
      </c>
      <c r="I324" t="s">
        <v>18</v>
      </c>
    </row>
    <row r="325" spans="1:9" x14ac:dyDescent="0.25">
      <c r="A325" t="s">
        <v>111</v>
      </c>
      <c r="B325">
        <v>3</v>
      </c>
      <c r="C325" t="s">
        <v>40</v>
      </c>
      <c r="D325">
        <v>215165</v>
      </c>
      <c r="E325" t="s">
        <v>12</v>
      </c>
      <c r="F325" s="1">
        <v>43556</v>
      </c>
      <c r="G325" t="s">
        <v>13</v>
      </c>
      <c r="H325" t="s">
        <v>23</v>
      </c>
      <c r="I325" t="s">
        <v>9</v>
      </c>
    </row>
    <row r="326" spans="1:9" x14ac:dyDescent="0.25">
      <c r="A326" t="s">
        <v>112</v>
      </c>
      <c r="B326">
        <v>3</v>
      </c>
      <c r="C326" t="s">
        <v>40</v>
      </c>
      <c r="D326">
        <v>97.35</v>
      </c>
      <c r="E326" t="s">
        <v>41</v>
      </c>
      <c r="F326" s="1">
        <v>43138</v>
      </c>
      <c r="G326" t="s">
        <v>13</v>
      </c>
      <c r="H326" t="s">
        <v>22</v>
      </c>
      <c r="I326" t="s">
        <v>9</v>
      </c>
    </row>
    <row r="327" spans="1:9" x14ac:dyDescent="0.25">
      <c r="A327" t="s">
        <v>113</v>
      </c>
      <c r="B327">
        <v>3</v>
      </c>
      <c r="C327" t="s">
        <v>40</v>
      </c>
      <c r="D327">
        <v>3854.23</v>
      </c>
      <c r="E327" t="s">
        <v>41</v>
      </c>
      <c r="F327" s="1">
        <v>43585</v>
      </c>
      <c r="G327" t="s">
        <v>13</v>
      </c>
      <c r="H327" t="s">
        <v>124</v>
      </c>
      <c r="I327" t="s">
        <v>9</v>
      </c>
    </row>
    <row r="328" spans="1:9" x14ac:dyDescent="0.25">
      <c r="A328" t="s">
        <v>114</v>
      </c>
      <c r="B328">
        <v>3</v>
      </c>
      <c r="C328" t="s">
        <v>40</v>
      </c>
      <c r="D328">
        <v>6739.76</v>
      </c>
      <c r="E328" t="s">
        <v>12</v>
      </c>
      <c r="F328" s="1">
        <v>43513</v>
      </c>
      <c r="G328" t="s">
        <v>13</v>
      </c>
      <c r="H328" t="s">
        <v>10</v>
      </c>
      <c r="I328" t="s">
        <v>9</v>
      </c>
    </row>
    <row r="329" spans="1:9" x14ac:dyDescent="0.25">
      <c r="A329" t="s">
        <v>115</v>
      </c>
      <c r="B329">
        <v>3</v>
      </c>
      <c r="C329" t="s">
        <v>40</v>
      </c>
      <c r="D329">
        <v>6739.76</v>
      </c>
      <c r="E329" t="s">
        <v>41</v>
      </c>
      <c r="F329" s="1">
        <v>43528</v>
      </c>
      <c r="G329" t="s">
        <v>13</v>
      </c>
      <c r="H329" t="s">
        <v>22</v>
      </c>
      <c r="I329" t="s">
        <v>9</v>
      </c>
    </row>
    <row r="330" spans="1:9" x14ac:dyDescent="0.25">
      <c r="A330" t="s">
        <v>116</v>
      </c>
      <c r="B330">
        <v>3</v>
      </c>
      <c r="C330" t="s">
        <v>40</v>
      </c>
      <c r="D330">
        <v>8468.49</v>
      </c>
      <c r="E330" t="s">
        <v>41</v>
      </c>
      <c r="F330" s="1">
        <v>43514</v>
      </c>
      <c r="G330" t="s">
        <v>13</v>
      </c>
      <c r="H330" t="s">
        <v>22</v>
      </c>
      <c r="I330" t="s">
        <v>9</v>
      </c>
    </row>
    <row r="331" spans="1:9" x14ac:dyDescent="0.25">
      <c r="A331" t="s">
        <v>117</v>
      </c>
      <c r="B331">
        <v>3</v>
      </c>
      <c r="C331" t="s">
        <v>40</v>
      </c>
      <c r="D331">
        <v>529.13</v>
      </c>
      <c r="E331" t="s">
        <v>41</v>
      </c>
      <c r="F331" s="1">
        <v>43514</v>
      </c>
      <c r="G331" t="s">
        <v>13</v>
      </c>
      <c r="H331" t="s">
        <v>22</v>
      </c>
      <c r="I331" t="s">
        <v>9</v>
      </c>
    </row>
    <row r="332" spans="1:9" x14ac:dyDescent="0.25">
      <c r="A332" t="s">
        <v>118</v>
      </c>
      <c r="B332">
        <v>1</v>
      </c>
      <c r="C332" t="s">
        <v>11</v>
      </c>
      <c r="D332">
        <v>162500</v>
      </c>
      <c r="E332" t="s">
        <v>41</v>
      </c>
      <c r="F332" s="1">
        <v>43560</v>
      </c>
      <c r="G332" t="s">
        <v>13</v>
      </c>
      <c r="H332" t="s">
        <v>23</v>
      </c>
      <c r="I332" t="s">
        <v>9</v>
      </c>
    </row>
    <row r="333" spans="1:9" x14ac:dyDescent="0.25">
      <c r="A333" t="s">
        <v>119</v>
      </c>
      <c r="B333">
        <v>1</v>
      </c>
      <c r="C333" t="s">
        <v>11</v>
      </c>
      <c r="D333">
        <v>250000</v>
      </c>
      <c r="E333" t="s">
        <v>41</v>
      </c>
      <c r="F333" s="1">
        <v>43573</v>
      </c>
      <c r="G333" t="s">
        <v>13</v>
      </c>
      <c r="H333" t="s">
        <v>23</v>
      </c>
      <c r="I333" t="s">
        <v>9</v>
      </c>
    </row>
    <row r="334" spans="1:9" x14ac:dyDescent="0.25">
      <c r="A334" t="s">
        <v>120</v>
      </c>
      <c r="B334">
        <v>1</v>
      </c>
      <c r="C334" t="s">
        <v>11</v>
      </c>
      <c r="D334">
        <v>78837.100000000006</v>
      </c>
      <c r="E334" t="s">
        <v>41</v>
      </c>
      <c r="F334" s="1">
        <v>42949</v>
      </c>
      <c r="G334" t="s">
        <v>13</v>
      </c>
      <c r="H334" t="s">
        <v>19</v>
      </c>
      <c r="I334" t="s">
        <v>18</v>
      </c>
    </row>
    <row r="335" spans="1:9" x14ac:dyDescent="0.25">
      <c r="A335" t="s">
        <v>121</v>
      </c>
      <c r="B335">
        <v>1</v>
      </c>
      <c r="C335" t="s">
        <v>11</v>
      </c>
      <c r="D335">
        <v>21875</v>
      </c>
      <c r="E335" t="s">
        <v>12</v>
      </c>
      <c r="F335" s="1">
        <v>43182</v>
      </c>
      <c r="G335" t="s">
        <v>13</v>
      </c>
      <c r="H335" t="s">
        <v>23</v>
      </c>
      <c r="I335" t="s">
        <v>18</v>
      </c>
    </row>
    <row r="336" spans="1:9" x14ac:dyDescent="0.25">
      <c r="A336" t="s">
        <v>122</v>
      </c>
      <c r="B336">
        <v>1</v>
      </c>
      <c r="C336" t="s">
        <v>11</v>
      </c>
      <c r="D336">
        <v>59322</v>
      </c>
      <c r="E336" t="s">
        <v>12</v>
      </c>
      <c r="F336" s="1">
        <v>43577</v>
      </c>
      <c r="G336" t="s">
        <v>13</v>
      </c>
      <c r="H336" t="s">
        <v>23</v>
      </c>
      <c r="I336" t="s">
        <v>9</v>
      </c>
    </row>
    <row r="337" spans="1:9" x14ac:dyDescent="0.25">
      <c r="A337" t="s">
        <v>123</v>
      </c>
      <c r="B337">
        <v>1</v>
      </c>
      <c r="C337" t="s">
        <v>11</v>
      </c>
      <c r="D337">
        <v>26763.4</v>
      </c>
      <c r="E337" t="s">
        <v>41</v>
      </c>
      <c r="F337" s="1">
        <v>43822</v>
      </c>
      <c r="G337" t="s">
        <v>13</v>
      </c>
      <c r="H337" t="s">
        <v>124</v>
      </c>
      <c r="I337" t="s">
        <v>9</v>
      </c>
    </row>
    <row r="338" spans="1:9" x14ac:dyDescent="0.25">
      <c r="A338" t="s">
        <v>125</v>
      </c>
      <c r="B338">
        <v>1</v>
      </c>
      <c r="C338" t="s">
        <v>11</v>
      </c>
      <c r="D338">
        <v>26763.4</v>
      </c>
      <c r="E338" t="s">
        <v>41</v>
      </c>
      <c r="F338" s="1">
        <v>43913</v>
      </c>
      <c r="G338" t="s">
        <v>13</v>
      </c>
      <c r="H338" t="s">
        <v>124</v>
      </c>
      <c r="I338" t="s">
        <v>9</v>
      </c>
    </row>
    <row r="339" spans="1:9" x14ac:dyDescent="0.25">
      <c r="A339" t="s">
        <v>126</v>
      </c>
      <c r="B339">
        <v>1</v>
      </c>
      <c r="C339" t="s">
        <v>11</v>
      </c>
      <c r="D339">
        <v>26763.439999999999</v>
      </c>
      <c r="E339" t="s">
        <v>41</v>
      </c>
      <c r="F339" s="1">
        <v>43274</v>
      </c>
      <c r="G339" t="s">
        <v>13</v>
      </c>
      <c r="H339" t="s">
        <v>124</v>
      </c>
      <c r="I339" t="s">
        <v>9</v>
      </c>
    </row>
    <row r="340" spans="1:9" x14ac:dyDescent="0.25">
      <c r="A340" t="s">
        <v>127</v>
      </c>
      <c r="B340">
        <v>1</v>
      </c>
      <c r="C340" t="s">
        <v>11</v>
      </c>
      <c r="D340">
        <v>26763.439999999999</v>
      </c>
      <c r="E340" t="s">
        <v>41</v>
      </c>
      <c r="F340" s="1">
        <v>43366</v>
      </c>
      <c r="G340" t="s">
        <v>13</v>
      </c>
      <c r="H340" t="s">
        <v>124</v>
      </c>
      <c r="I340" t="s">
        <v>9</v>
      </c>
    </row>
    <row r="341" spans="1:9" x14ac:dyDescent="0.25">
      <c r="A341" t="s">
        <v>128</v>
      </c>
      <c r="B341">
        <v>1</v>
      </c>
      <c r="C341" t="s">
        <v>11</v>
      </c>
      <c r="D341">
        <v>26763.439999999999</v>
      </c>
      <c r="E341" t="s">
        <v>41</v>
      </c>
      <c r="F341" s="1">
        <v>43457</v>
      </c>
      <c r="G341" t="s">
        <v>13</v>
      </c>
      <c r="H341" t="s">
        <v>124</v>
      </c>
      <c r="I341" t="s">
        <v>9</v>
      </c>
    </row>
    <row r="342" spans="1:9" x14ac:dyDescent="0.25">
      <c r="A342" t="s">
        <v>129</v>
      </c>
      <c r="B342">
        <v>1</v>
      </c>
      <c r="C342" t="s">
        <v>11</v>
      </c>
      <c r="D342">
        <v>26763.439999999999</v>
      </c>
      <c r="E342" t="s">
        <v>41</v>
      </c>
      <c r="F342" s="1">
        <v>43547</v>
      </c>
      <c r="G342" t="s">
        <v>13</v>
      </c>
      <c r="H342" t="s">
        <v>124</v>
      </c>
      <c r="I342" t="s">
        <v>9</v>
      </c>
    </row>
    <row r="343" spans="1:9" x14ac:dyDescent="0.25">
      <c r="A343" t="s">
        <v>130</v>
      </c>
      <c r="B343">
        <v>1</v>
      </c>
      <c r="C343" t="s">
        <v>11</v>
      </c>
      <c r="D343">
        <v>26763.439999999999</v>
      </c>
      <c r="E343" t="s">
        <v>41</v>
      </c>
      <c r="F343" s="1">
        <v>43639</v>
      </c>
      <c r="G343" t="s">
        <v>13</v>
      </c>
      <c r="H343" t="s">
        <v>124</v>
      </c>
      <c r="I343" t="s">
        <v>9</v>
      </c>
    </row>
    <row r="344" spans="1:9" x14ac:dyDescent="0.25">
      <c r="A344" t="s">
        <v>136</v>
      </c>
      <c r="B344">
        <v>1</v>
      </c>
      <c r="C344" t="s">
        <v>11</v>
      </c>
      <c r="D344">
        <v>26763.439999999999</v>
      </c>
      <c r="E344" t="s">
        <v>41</v>
      </c>
      <c r="F344" s="1">
        <v>43731</v>
      </c>
      <c r="G344" t="s">
        <v>13</v>
      </c>
      <c r="H344" t="s">
        <v>124</v>
      </c>
      <c r="I344" t="s">
        <v>9</v>
      </c>
    </row>
    <row r="345" spans="1:9" x14ac:dyDescent="0.25">
      <c r="A345" t="s">
        <v>136</v>
      </c>
      <c r="B345">
        <v>1</v>
      </c>
      <c r="C345" t="s">
        <v>11</v>
      </c>
      <c r="D345">
        <v>39440.839999999997</v>
      </c>
      <c r="E345" t="s">
        <v>41</v>
      </c>
      <c r="F345" s="1">
        <v>43182</v>
      </c>
      <c r="G345" t="s">
        <v>13</v>
      </c>
      <c r="H345" t="s">
        <v>124</v>
      </c>
      <c r="I345" t="s">
        <v>9</v>
      </c>
    </row>
    <row r="346" spans="1:9" x14ac:dyDescent="0.25">
      <c r="A346" t="s">
        <v>136</v>
      </c>
      <c r="B346">
        <v>1</v>
      </c>
      <c r="C346" t="s">
        <v>11</v>
      </c>
      <c r="D346">
        <v>14274.76</v>
      </c>
      <c r="E346" t="s">
        <v>41</v>
      </c>
      <c r="F346" s="1">
        <v>43778</v>
      </c>
      <c r="G346" t="s">
        <v>13</v>
      </c>
      <c r="H346" t="s">
        <v>124</v>
      </c>
      <c r="I346" t="s">
        <v>9</v>
      </c>
    </row>
    <row r="347" spans="1:9" x14ac:dyDescent="0.25">
      <c r="A347" t="s">
        <v>136</v>
      </c>
      <c r="B347">
        <v>1</v>
      </c>
      <c r="C347" t="s">
        <v>11</v>
      </c>
      <c r="D347">
        <v>14274.76</v>
      </c>
      <c r="E347" t="s">
        <v>41</v>
      </c>
      <c r="F347" s="1">
        <v>43870</v>
      </c>
      <c r="G347" t="s">
        <v>13</v>
      </c>
      <c r="H347" t="s">
        <v>124</v>
      </c>
      <c r="I347" t="s">
        <v>9</v>
      </c>
    </row>
    <row r="348" spans="1:9" x14ac:dyDescent="0.25">
      <c r="A348" t="s">
        <v>136</v>
      </c>
      <c r="B348">
        <v>1</v>
      </c>
      <c r="C348" t="s">
        <v>11</v>
      </c>
      <c r="D348">
        <v>14274.76</v>
      </c>
      <c r="E348" t="s">
        <v>41</v>
      </c>
      <c r="F348" s="1">
        <v>43960</v>
      </c>
      <c r="G348" t="s">
        <v>13</v>
      </c>
      <c r="H348" t="s">
        <v>124</v>
      </c>
      <c r="I348" t="s">
        <v>9</v>
      </c>
    </row>
    <row r="349" spans="1:9" x14ac:dyDescent="0.25">
      <c r="A349" t="s">
        <v>136</v>
      </c>
      <c r="B349">
        <v>1</v>
      </c>
      <c r="C349" t="s">
        <v>11</v>
      </c>
      <c r="D349">
        <v>14274.76</v>
      </c>
      <c r="E349" t="s">
        <v>41</v>
      </c>
      <c r="F349" s="1">
        <v>44052</v>
      </c>
      <c r="G349" t="s">
        <v>13</v>
      </c>
      <c r="H349" t="s">
        <v>124</v>
      </c>
      <c r="I349" t="s">
        <v>9</v>
      </c>
    </row>
    <row r="350" spans="1:9" x14ac:dyDescent="0.25">
      <c r="A350" t="s">
        <v>136</v>
      </c>
      <c r="B350">
        <v>1</v>
      </c>
      <c r="C350" t="s">
        <v>11</v>
      </c>
      <c r="D350">
        <v>14274.76</v>
      </c>
      <c r="E350" t="s">
        <v>41</v>
      </c>
      <c r="F350" s="1">
        <v>44144</v>
      </c>
      <c r="G350" t="s">
        <v>13</v>
      </c>
      <c r="H350" t="s">
        <v>124</v>
      </c>
      <c r="I350" t="s">
        <v>9</v>
      </c>
    </row>
    <row r="351" spans="1:9" x14ac:dyDescent="0.25">
      <c r="A351" t="s">
        <v>136</v>
      </c>
      <c r="B351">
        <v>1</v>
      </c>
      <c r="C351" t="s">
        <v>11</v>
      </c>
      <c r="D351">
        <v>14274.76</v>
      </c>
      <c r="E351" t="s">
        <v>41</v>
      </c>
      <c r="F351" s="1">
        <v>44236</v>
      </c>
      <c r="G351" t="s">
        <v>13</v>
      </c>
      <c r="H351" t="s">
        <v>124</v>
      </c>
      <c r="I351" t="s">
        <v>9</v>
      </c>
    </row>
    <row r="352" spans="1:9" x14ac:dyDescent="0.25">
      <c r="A352" t="s">
        <v>136</v>
      </c>
      <c r="B352">
        <v>1</v>
      </c>
      <c r="C352" t="s">
        <v>11</v>
      </c>
      <c r="D352">
        <v>14274.76</v>
      </c>
      <c r="E352" t="s">
        <v>41</v>
      </c>
      <c r="F352" s="1">
        <v>43505</v>
      </c>
      <c r="G352" t="s">
        <v>13</v>
      </c>
      <c r="H352" t="s">
        <v>124</v>
      </c>
      <c r="I352" t="s">
        <v>9</v>
      </c>
    </row>
    <row r="353" spans="1:9" x14ac:dyDescent="0.25">
      <c r="A353" t="s">
        <v>136</v>
      </c>
      <c r="B353">
        <v>1</v>
      </c>
      <c r="C353" t="s">
        <v>11</v>
      </c>
      <c r="D353">
        <v>14274.76</v>
      </c>
      <c r="E353" t="s">
        <v>41</v>
      </c>
      <c r="F353" s="1">
        <v>43594</v>
      </c>
      <c r="G353" t="s">
        <v>13</v>
      </c>
      <c r="H353" t="s">
        <v>124</v>
      </c>
      <c r="I353" t="s">
        <v>9</v>
      </c>
    </row>
    <row r="354" spans="1:9" x14ac:dyDescent="0.25">
      <c r="A354" t="s">
        <v>136</v>
      </c>
      <c r="B354">
        <v>1</v>
      </c>
      <c r="C354" t="s">
        <v>11</v>
      </c>
      <c r="D354">
        <v>14274.76</v>
      </c>
      <c r="E354" t="s">
        <v>41</v>
      </c>
      <c r="F354" s="1">
        <v>43686</v>
      </c>
      <c r="G354" t="s">
        <v>13</v>
      </c>
      <c r="H354" t="s">
        <v>124</v>
      </c>
      <c r="I354" t="s">
        <v>9</v>
      </c>
    </row>
    <row r="355" spans="1:9" x14ac:dyDescent="0.25">
      <c r="A355" t="s">
        <v>136</v>
      </c>
      <c r="B355">
        <v>1</v>
      </c>
      <c r="C355" t="s">
        <v>11</v>
      </c>
      <c r="D355">
        <v>14274.8</v>
      </c>
      <c r="E355" t="s">
        <v>41</v>
      </c>
      <c r="F355" s="1">
        <v>43413</v>
      </c>
      <c r="G355" t="s">
        <v>13</v>
      </c>
      <c r="H355" t="s">
        <v>124</v>
      </c>
      <c r="I355" t="s">
        <v>9</v>
      </c>
    </row>
    <row r="356" spans="1:9" x14ac:dyDescent="0.25">
      <c r="A356" t="s">
        <v>136</v>
      </c>
      <c r="B356">
        <v>1</v>
      </c>
      <c r="C356" t="s">
        <v>11</v>
      </c>
      <c r="D356">
        <v>22539.08</v>
      </c>
      <c r="E356" t="s">
        <v>41</v>
      </c>
      <c r="F356" s="1">
        <v>43321</v>
      </c>
      <c r="G356" t="s">
        <v>13</v>
      </c>
      <c r="H356" t="s">
        <v>124</v>
      </c>
      <c r="I356" t="s">
        <v>9</v>
      </c>
    </row>
    <row r="357" spans="1:9" x14ac:dyDescent="0.25">
      <c r="A357" t="s">
        <v>136</v>
      </c>
      <c r="B357">
        <v>1</v>
      </c>
      <c r="C357" t="s">
        <v>11</v>
      </c>
      <c r="D357">
        <v>24072.23</v>
      </c>
      <c r="E357" t="s">
        <v>41</v>
      </c>
      <c r="F357" s="1">
        <v>43812</v>
      </c>
      <c r="G357" t="s">
        <v>13</v>
      </c>
      <c r="H357" t="s">
        <v>124</v>
      </c>
      <c r="I357" t="s">
        <v>9</v>
      </c>
    </row>
    <row r="358" spans="1:9" x14ac:dyDescent="0.25">
      <c r="A358" t="s">
        <v>136</v>
      </c>
      <c r="B358">
        <v>1</v>
      </c>
      <c r="C358" t="s">
        <v>11</v>
      </c>
      <c r="D358">
        <v>24072.23</v>
      </c>
      <c r="E358" t="s">
        <v>41</v>
      </c>
      <c r="F358" s="1">
        <v>43903</v>
      </c>
      <c r="G358" t="s">
        <v>13</v>
      </c>
      <c r="H358" t="s">
        <v>124</v>
      </c>
      <c r="I358" t="s">
        <v>9</v>
      </c>
    </row>
    <row r="359" spans="1:9" x14ac:dyDescent="0.25">
      <c r="A359" t="s">
        <v>136</v>
      </c>
      <c r="B359">
        <v>1</v>
      </c>
      <c r="C359" t="s">
        <v>11</v>
      </c>
      <c r="D359">
        <v>24072.23</v>
      </c>
      <c r="E359" t="s">
        <v>41</v>
      </c>
      <c r="F359" s="1">
        <v>43995</v>
      </c>
      <c r="G359" t="s">
        <v>13</v>
      </c>
      <c r="H359" t="s">
        <v>124</v>
      </c>
      <c r="I359" t="s">
        <v>9</v>
      </c>
    </row>
    <row r="360" spans="1:9" x14ac:dyDescent="0.25">
      <c r="A360" t="s">
        <v>136</v>
      </c>
      <c r="B360">
        <v>1</v>
      </c>
      <c r="C360" t="s">
        <v>11</v>
      </c>
      <c r="D360">
        <v>24072.23</v>
      </c>
      <c r="E360" t="s">
        <v>41</v>
      </c>
      <c r="F360" s="1">
        <v>44087</v>
      </c>
      <c r="G360" t="s">
        <v>13</v>
      </c>
      <c r="H360" t="s">
        <v>124</v>
      </c>
      <c r="I360" t="s">
        <v>9</v>
      </c>
    </row>
    <row r="361" spans="1:9" x14ac:dyDescent="0.25">
      <c r="A361" t="s">
        <v>136</v>
      </c>
      <c r="B361">
        <v>1</v>
      </c>
      <c r="C361" t="s">
        <v>11</v>
      </c>
      <c r="D361">
        <v>24072.23</v>
      </c>
      <c r="E361" t="s">
        <v>41</v>
      </c>
      <c r="F361" s="1">
        <v>44178</v>
      </c>
      <c r="G361" t="s">
        <v>13</v>
      </c>
      <c r="H361" t="s">
        <v>124</v>
      </c>
      <c r="I361" t="s">
        <v>9</v>
      </c>
    </row>
    <row r="362" spans="1:9" x14ac:dyDescent="0.25">
      <c r="A362" t="s">
        <v>136</v>
      </c>
      <c r="B362">
        <v>1</v>
      </c>
      <c r="C362" t="s">
        <v>11</v>
      </c>
      <c r="D362">
        <v>24072.23</v>
      </c>
      <c r="E362" t="s">
        <v>41</v>
      </c>
      <c r="F362" s="1">
        <v>43629</v>
      </c>
      <c r="G362" t="s">
        <v>13</v>
      </c>
      <c r="H362" t="s">
        <v>124</v>
      </c>
      <c r="I362" t="s">
        <v>9</v>
      </c>
    </row>
    <row r="363" spans="1:9" x14ac:dyDescent="0.25">
      <c r="A363" t="s">
        <v>136</v>
      </c>
      <c r="B363">
        <v>1</v>
      </c>
      <c r="C363" t="s">
        <v>11</v>
      </c>
      <c r="D363">
        <v>24072.23</v>
      </c>
      <c r="E363" t="s">
        <v>41</v>
      </c>
      <c r="F363" s="1">
        <v>43721</v>
      </c>
      <c r="G363" t="s">
        <v>13</v>
      </c>
      <c r="H363" t="s">
        <v>124</v>
      </c>
      <c r="I363" t="s">
        <v>9</v>
      </c>
    </row>
    <row r="364" spans="1:9" x14ac:dyDescent="0.25">
      <c r="A364" t="s">
        <v>136</v>
      </c>
      <c r="B364">
        <v>1</v>
      </c>
      <c r="C364" t="s">
        <v>11</v>
      </c>
      <c r="D364">
        <v>24072.26</v>
      </c>
      <c r="E364" t="s">
        <v>41</v>
      </c>
      <c r="F364" s="1">
        <v>43537</v>
      </c>
      <c r="G364" t="s">
        <v>13</v>
      </c>
      <c r="H364" t="s">
        <v>124</v>
      </c>
      <c r="I364" t="s">
        <v>9</v>
      </c>
    </row>
    <row r="365" spans="1:9" x14ac:dyDescent="0.25">
      <c r="A365" t="s">
        <v>136</v>
      </c>
      <c r="B365">
        <v>1</v>
      </c>
      <c r="C365" t="s">
        <v>11</v>
      </c>
      <c r="D365">
        <v>35521.53</v>
      </c>
      <c r="E365" t="s">
        <v>41</v>
      </c>
      <c r="F365" s="1">
        <v>43447</v>
      </c>
      <c r="G365" t="s">
        <v>13</v>
      </c>
      <c r="H365" t="s">
        <v>124</v>
      </c>
      <c r="I365" t="s">
        <v>9</v>
      </c>
    </row>
    <row r="366" spans="1:9" x14ac:dyDescent="0.25">
      <c r="A366" t="s">
        <v>136</v>
      </c>
      <c r="B366">
        <v>1</v>
      </c>
      <c r="C366" t="s">
        <v>11</v>
      </c>
      <c r="D366">
        <v>31816.79</v>
      </c>
      <c r="E366" t="s">
        <v>41</v>
      </c>
      <c r="F366" s="1">
        <v>43810</v>
      </c>
      <c r="G366" t="s">
        <v>13</v>
      </c>
      <c r="H366" t="s">
        <v>124</v>
      </c>
      <c r="I366" t="s">
        <v>9</v>
      </c>
    </row>
    <row r="367" spans="1:9" x14ac:dyDescent="0.25">
      <c r="A367" t="s">
        <v>136</v>
      </c>
      <c r="B367">
        <v>1</v>
      </c>
      <c r="C367" t="s">
        <v>11</v>
      </c>
      <c r="D367">
        <v>31816.79</v>
      </c>
      <c r="E367" t="s">
        <v>41</v>
      </c>
      <c r="F367" s="1">
        <v>43901</v>
      </c>
      <c r="G367" t="s">
        <v>13</v>
      </c>
      <c r="H367" t="s">
        <v>124</v>
      </c>
      <c r="I367" t="s">
        <v>9</v>
      </c>
    </row>
    <row r="368" spans="1:9" x14ac:dyDescent="0.25">
      <c r="A368" t="s">
        <v>136</v>
      </c>
      <c r="B368">
        <v>1</v>
      </c>
      <c r="C368" t="s">
        <v>11</v>
      </c>
      <c r="D368">
        <v>31816.79</v>
      </c>
      <c r="E368" t="s">
        <v>41</v>
      </c>
      <c r="F368" s="1">
        <v>43993</v>
      </c>
      <c r="G368" t="s">
        <v>13</v>
      </c>
      <c r="H368" t="s">
        <v>124</v>
      </c>
      <c r="I368" t="s">
        <v>9</v>
      </c>
    </row>
    <row r="369" spans="1:9" x14ac:dyDescent="0.25">
      <c r="A369" t="s">
        <v>136</v>
      </c>
      <c r="B369">
        <v>1</v>
      </c>
      <c r="C369" t="s">
        <v>11</v>
      </c>
      <c r="D369">
        <v>31816.79</v>
      </c>
      <c r="E369" t="s">
        <v>41</v>
      </c>
      <c r="F369" s="1">
        <v>44085</v>
      </c>
      <c r="G369" t="s">
        <v>13</v>
      </c>
      <c r="H369" t="s">
        <v>124</v>
      </c>
      <c r="I369" t="s">
        <v>9</v>
      </c>
    </row>
    <row r="370" spans="1:9" x14ac:dyDescent="0.25">
      <c r="A370" t="s">
        <v>136</v>
      </c>
      <c r="B370">
        <v>1</v>
      </c>
      <c r="C370" t="s">
        <v>11</v>
      </c>
      <c r="D370">
        <v>31816.79</v>
      </c>
      <c r="E370" t="s">
        <v>41</v>
      </c>
      <c r="F370" s="1">
        <v>44176</v>
      </c>
      <c r="G370" t="s">
        <v>13</v>
      </c>
      <c r="H370" t="s">
        <v>124</v>
      </c>
      <c r="I370" t="s">
        <v>9</v>
      </c>
    </row>
    <row r="371" spans="1:9" x14ac:dyDescent="0.25">
      <c r="A371" t="s">
        <v>136</v>
      </c>
      <c r="B371">
        <v>1</v>
      </c>
      <c r="C371" t="s">
        <v>11</v>
      </c>
      <c r="D371">
        <v>31816.79</v>
      </c>
      <c r="E371" t="s">
        <v>41</v>
      </c>
      <c r="F371" s="1">
        <v>43719</v>
      </c>
      <c r="G371" t="s">
        <v>13</v>
      </c>
      <c r="H371" t="s">
        <v>124</v>
      </c>
      <c r="I371" t="s">
        <v>9</v>
      </c>
    </row>
    <row r="372" spans="1:9" x14ac:dyDescent="0.25">
      <c r="A372" t="s">
        <v>136</v>
      </c>
      <c r="B372">
        <v>1</v>
      </c>
      <c r="C372" t="s">
        <v>11</v>
      </c>
      <c r="D372">
        <v>31816.83</v>
      </c>
      <c r="E372" t="s">
        <v>41</v>
      </c>
      <c r="F372" s="1">
        <v>43535</v>
      </c>
      <c r="G372" t="s">
        <v>13</v>
      </c>
      <c r="H372" t="s">
        <v>124</v>
      </c>
      <c r="I372" t="s">
        <v>9</v>
      </c>
    </row>
    <row r="373" spans="1:9" x14ac:dyDescent="0.25">
      <c r="A373" t="s">
        <v>136</v>
      </c>
      <c r="B373">
        <v>1</v>
      </c>
      <c r="C373" t="s">
        <v>11</v>
      </c>
      <c r="D373">
        <v>31816.83</v>
      </c>
      <c r="E373" t="s">
        <v>41</v>
      </c>
      <c r="F373" s="1">
        <v>43627</v>
      </c>
      <c r="G373" t="s">
        <v>13</v>
      </c>
      <c r="H373" t="s">
        <v>124</v>
      </c>
      <c r="I373" t="s">
        <v>9</v>
      </c>
    </row>
    <row r="374" spans="1:9" x14ac:dyDescent="0.25">
      <c r="A374" t="s">
        <v>136</v>
      </c>
      <c r="B374">
        <v>1</v>
      </c>
      <c r="C374" t="s">
        <v>11</v>
      </c>
      <c r="D374">
        <v>46888.34</v>
      </c>
      <c r="E374" t="s">
        <v>41</v>
      </c>
      <c r="F374" s="1">
        <v>43445</v>
      </c>
      <c r="G374" t="s">
        <v>13</v>
      </c>
      <c r="H374" t="s">
        <v>124</v>
      </c>
      <c r="I374" t="s">
        <v>9</v>
      </c>
    </row>
    <row r="375" spans="1:9" x14ac:dyDescent="0.25">
      <c r="A375" t="s">
        <v>136</v>
      </c>
      <c r="B375">
        <v>1</v>
      </c>
      <c r="C375" t="s">
        <v>11</v>
      </c>
      <c r="D375">
        <v>5712.04</v>
      </c>
      <c r="E375" t="s">
        <v>41</v>
      </c>
      <c r="F375" s="1">
        <v>43752</v>
      </c>
      <c r="G375" t="s">
        <v>13</v>
      </c>
      <c r="H375" t="s">
        <v>124</v>
      </c>
      <c r="I375" t="s">
        <v>9</v>
      </c>
    </row>
    <row r="376" spans="1:9" x14ac:dyDescent="0.25">
      <c r="A376" t="s">
        <v>136</v>
      </c>
      <c r="B376">
        <v>1</v>
      </c>
      <c r="C376" t="s">
        <v>11</v>
      </c>
      <c r="D376">
        <v>5712.04</v>
      </c>
      <c r="E376" t="s">
        <v>41</v>
      </c>
      <c r="F376" s="1">
        <v>43844</v>
      </c>
      <c r="G376" t="s">
        <v>13</v>
      </c>
      <c r="H376" t="s">
        <v>124</v>
      </c>
      <c r="I376" t="s">
        <v>9</v>
      </c>
    </row>
    <row r="377" spans="1:9" x14ac:dyDescent="0.25">
      <c r="A377" t="s">
        <v>136</v>
      </c>
      <c r="B377">
        <v>1</v>
      </c>
      <c r="C377" t="s">
        <v>11</v>
      </c>
      <c r="D377">
        <v>5712.04</v>
      </c>
      <c r="E377" t="s">
        <v>41</v>
      </c>
      <c r="F377" s="1">
        <v>43935</v>
      </c>
      <c r="G377" t="s">
        <v>13</v>
      </c>
      <c r="H377" t="s">
        <v>124</v>
      </c>
      <c r="I377" t="s">
        <v>9</v>
      </c>
    </row>
    <row r="378" spans="1:9" x14ac:dyDescent="0.25">
      <c r="A378" t="s">
        <v>136</v>
      </c>
      <c r="B378">
        <v>1</v>
      </c>
      <c r="C378" t="s">
        <v>11</v>
      </c>
      <c r="D378">
        <v>5712.04</v>
      </c>
      <c r="E378" t="s">
        <v>41</v>
      </c>
      <c r="F378" s="1">
        <v>44026</v>
      </c>
      <c r="G378" t="s">
        <v>13</v>
      </c>
      <c r="H378" t="s">
        <v>124</v>
      </c>
      <c r="I378" t="s">
        <v>9</v>
      </c>
    </row>
    <row r="379" spans="1:9" x14ac:dyDescent="0.25">
      <c r="A379" t="s">
        <v>136</v>
      </c>
      <c r="B379">
        <v>1</v>
      </c>
      <c r="C379" t="s">
        <v>11</v>
      </c>
      <c r="D379">
        <v>5712.04</v>
      </c>
      <c r="E379" t="s">
        <v>41</v>
      </c>
      <c r="F379" s="1">
        <v>44118</v>
      </c>
      <c r="G379" t="s">
        <v>13</v>
      </c>
      <c r="H379" t="s">
        <v>124</v>
      </c>
      <c r="I379" t="s">
        <v>9</v>
      </c>
    </row>
    <row r="380" spans="1:9" x14ac:dyDescent="0.25">
      <c r="A380" t="s">
        <v>136</v>
      </c>
      <c r="B380">
        <v>1</v>
      </c>
      <c r="C380" t="s">
        <v>11</v>
      </c>
      <c r="D380">
        <v>5712.04</v>
      </c>
      <c r="E380" t="s">
        <v>41</v>
      </c>
      <c r="F380" s="1">
        <v>44210</v>
      </c>
      <c r="G380" t="s">
        <v>13</v>
      </c>
      <c r="H380" t="s">
        <v>124</v>
      </c>
      <c r="I380" t="s">
        <v>9</v>
      </c>
    </row>
    <row r="381" spans="1:9" x14ac:dyDescent="0.25">
      <c r="A381" t="s">
        <v>136</v>
      </c>
      <c r="B381">
        <v>1</v>
      </c>
      <c r="C381" t="s">
        <v>11</v>
      </c>
      <c r="D381">
        <v>5712.04</v>
      </c>
      <c r="E381" t="s">
        <v>41</v>
      </c>
      <c r="F381" s="1">
        <v>44300</v>
      </c>
      <c r="G381" t="s">
        <v>13</v>
      </c>
      <c r="H381" t="s">
        <v>124</v>
      </c>
      <c r="I381" t="s">
        <v>9</v>
      </c>
    </row>
    <row r="382" spans="1:9" x14ac:dyDescent="0.25">
      <c r="A382" t="s">
        <v>136</v>
      </c>
      <c r="B382">
        <v>1</v>
      </c>
      <c r="C382" t="s">
        <v>11</v>
      </c>
      <c r="D382">
        <v>5712.04</v>
      </c>
      <c r="E382" t="s">
        <v>41</v>
      </c>
      <c r="F382" s="1">
        <v>44391</v>
      </c>
      <c r="G382" t="s">
        <v>13</v>
      </c>
      <c r="H382" t="s">
        <v>124</v>
      </c>
      <c r="I382" t="s">
        <v>9</v>
      </c>
    </row>
    <row r="383" spans="1:9" x14ac:dyDescent="0.25">
      <c r="A383" t="s">
        <v>136</v>
      </c>
      <c r="B383">
        <v>1</v>
      </c>
      <c r="C383" t="s">
        <v>11</v>
      </c>
      <c r="D383">
        <v>5712.04</v>
      </c>
      <c r="E383" t="s">
        <v>41</v>
      </c>
      <c r="F383" s="1">
        <v>43387</v>
      </c>
      <c r="G383" t="s">
        <v>13</v>
      </c>
      <c r="H383" t="s">
        <v>124</v>
      </c>
      <c r="I383" t="s">
        <v>9</v>
      </c>
    </row>
    <row r="384" spans="1:9" x14ac:dyDescent="0.25">
      <c r="A384" t="s">
        <v>136</v>
      </c>
      <c r="B384">
        <v>1</v>
      </c>
      <c r="C384" t="s">
        <v>11</v>
      </c>
      <c r="D384">
        <v>5712.04</v>
      </c>
      <c r="E384" t="s">
        <v>41</v>
      </c>
      <c r="F384" s="1">
        <v>43479</v>
      </c>
      <c r="G384" t="s">
        <v>13</v>
      </c>
      <c r="H384" t="s">
        <v>124</v>
      </c>
      <c r="I384" t="s">
        <v>9</v>
      </c>
    </row>
    <row r="385" spans="1:9" x14ac:dyDescent="0.25">
      <c r="A385" t="s">
        <v>136</v>
      </c>
      <c r="B385">
        <v>1</v>
      </c>
      <c r="C385" t="s">
        <v>11</v>
      </c>
      <c r="D385">
        <v>5712.04</v>
      </c>
      <c r="E385" t="s">
        <v>41</v>
      </c>
      <c r="F385" s="1">
        <v>43569</v>
      </c>
      <c r="G385" t="s">
        <v>13</v>
      </c>
      <c r="H385" t="s">
        <v>124</v>
      </c>
      <c r="I385" t="s">
        <v>9</v>
      </c>
    </row>
    <row r="386" spans="1:9" x14ac:dyDescent="0.25">
      <c r="A386" t="s">
        <v>136</v>
      </c>
      <c r="B386">
        <v>1</v>
      </c>
      <c r="C386" t="s">
        <v>11</v>
      </c>
      <c r="D386">
        <v>5712.04</v>
      </c>
      <c r="E386" t="s">
        <v>41</v>
      </c>
      <c r="F386" s="1">
        <v>43660</v>
      </c>
      <c r="G386" t="s">
        <v>13</v>
      </c>
      <c r="H386" t="s">
        <v>124</v>
      </c>
      <c r="I386" t="s">
        <v>9</v>
      </c>
    </row>
    <row r="387" spans="1:9" x14ac:dyDescent="0.25">
      <c r="A387" t="s">
        <v>136</v>
      </c>
      <c r="B387">
        <v>1</v>
      </c>
      <c r="C387" t="s">
        <v>11</v>
      </c>
      <c r="D387">
        <v>15832.08</v>
      </c>
      <c r="E387" t="s">
        <v>41</v>
      </c>
      <c r="F387" s="1">
        <v>43295</v>
      </c>
      <c r="G387" t="s">
        <v>13</v>
      </c>
      <c r="H387" t="s">
        <v>124</v>
      </c>
      <c r="I387" t="s">
        <v>9</v>
      </c>
    </row>
    <row r="388" spans="1:9" x14ac:dyDescent="0.25">
      <c r="A388" t="s">
        <v>136</v>
      </c>
      <c r="B388">
        <v>1</v>
      </c>
      <c r="C388" t="s">
        <v>11</v>
      </c>
      <c r="D388">
        <v>11198.33</v>
      </c>
      <c r="E388" t="s">
        <v>41</v>
      </c>
      <c r="F388" s="1">
        <v>44391</v>
      </c>
      <c r="G388" t="s">
        <v>13</v>
      </c>
      <c r="H388" t="s">
        <v>124</v>
      </c>
      <c r="I388" t="s">
        <v>9</v>
      </c>
    </row>
    <row r="389" spans="1:9" x14ac:dyDescent="0.25">
      <c r="A389" t="s">
        <v>136</v>
      </c>
      <c r="B389">
        <v>1</v>
      </c>
      <c r="C389" t="s">
        <v>11</v>
      </c>
      <c r="D389">
        <v>11279.55</v>
      </c>
      <c r="E389" t="s">
        <v>41</v>
      </c>
      <c r="F389" s="1">
        <v>43844</v>
      </c>
      <c r="G389" t="s">
        <v>13</v>
      </c>
      <c r="H389" t="s">
        <v>124</v>
      </c>
      <c r="I389" t="s">
        <v>9</v>
      </c>
    </row>
    <row r="390" spans="1:9" x14ac:dyDescent="0.25">
      <c r="A390" t="s">
        <v>136</v>
      </c>
      <c r="B390">
        <v>1</v>
      </c>
      <c r="C390" t="s">
        <v>11</v>
      </c>
      <c r="D390">
        <v>11279.55</v>
      </c>
      <c r="E390" t="s">
        <v>41</v>
      </c>
      <c r="F390" s="1">
        <v>43935</v>
      </c>
      <c r="G390" t="s">
        <v>13</v>
      </c>
      <c r="H390" t="s">
        <v>124</v>
      </c>
      <c r="I390" t="s">
        <v>9</v>
      </c>
    </row>
    <row r="391" spans="1:9" x14ac:dyDescent="0.25">
      <c r="A391" t="s">
        <v>136</v>
      </c>
      <c r="B391">
        <v>1</v>
      </c>
      <c r="C391" t="s">
        <v>11</v>
      </c>
      <c r="D391">
        <v>11279.55</v>
      </c>
      <c r="E391" t="s">
        <v>41</v>
      </c>
      <c r="F391" s="1">
        <v>44026</v>
      </c>
      <c r="G391" t="s">
        <v>13</v>
      </c>
      <c r="H391" t="s">
        <v>124</v>
      </c>
      <c r="I391" t="s">
        <v>9</v>
      </c>
    </row>
    <row r="392" spans="1:9" x14ac:dyDescent="0.25">
      <c r="A392" t="s">
        <v>136</v>
      </c>
      <c r="B392">
        <v>1</v>
      </c>
      <c r="C392" t="s">
        <v>11</v>
      </c>
      <c r="D392">
        <v>11279.55</v>
      </c>
      <c r="E392" t="s">
        <v>41</v>
      </c>
      <c r="F392" s="1">
        <v>44118</v>
      </c>
      <c r="G392" t="s">
        <v>13</v>
      </c>
      <c r="H392" t="s">
        <v>124</v>
      </c>
      <c r="I392" t="s">
        <v>9</v>
      </c>
    </row>
    <row r="393" spans="1:9" x14ac:dyDescent="0.25">
      <c r="A393" t="s">
        <v>136</v>
      </c>
      <c r="B393">
        <v>1</v>
      </c>
      <c r="C393" t="s">
        <v>11</v>
      </c>
      <c r="D393">
        <v>11279.55</v>
      </c>
      <c r="E393" t="s">
        <v>41</v>
      </c>
      <c r="F393" s="1">
        <v>44210</v>
      </c>
      <c r="G393" t="s">
        <v>13</v>
      </c>
      <c r="H393" t="s">
        <v>124</v>
      </c>
      <c r="I393" t="s">
        <v>9</v>
      </c>
    </row>
    <row r="394" spans="1:9" x14ac:dyDescent="0.25">
      <c r="A394" t="s">
        <v>136</v>
      </c>
      <c r="B394">
        <v>1</v>
      </c>
      <c r="C394" t="s">
        <v>11</v>
      </c>
      <c r="D394">
        <v>11279.55</v>
      </c>
      <c r="E394" t="s">
        <v>41</v>
      </c>
      <c r="F394" s="1">
        <v>44300</v>
      </c>
      <c r="G394" t="s">
        <v>13</v>
      </c>
      <c r="H394" t="s">
        <v>124</v>
      </c>
      <c r="I394" t="s">
        <v>9</v>
      </c>
    </row>
    <row r="395" spans="1:9" x14ac:dyDescent="0.25">
      <c r="A395" t="s">
        <v>136</v>
      </c>
      <c r="B395">
        <v>1</v>
      </c>
      <c r="C395" t="s">
        <v>11</v>
      </c>
      <c r="D395">
        <v>11279.55</v>
      </c>
      <c r="E395" t="s">
        <v>41</v>
      </c>
      <c r="F395" s="1">
        <v>43387</v>
      </c>
      <c r="G395" t="s">
        <v>13</v>
      </c>
      <c r="H395" t="s">
        <v>124</v>
      </c>
      <c r="I395" t="s">
        <v>9</v>
      </c>
    </row>
    <row r="396" spans="1:9" x14ac:dyDescent="0.25">
      <c r="A396" t="s">
        <v>136</v>
      </c>
      <c r="B396">
        <v>1</v>
      </c>
      <c r="C396" t="s">
        <v>11</v>
      </c>
      <c r="D396">
        <v>11279.55</v>
      </c>
      <c r="E396" t="s">
        <v>41</v>
      </c>
      <c r="F396" s="1">
        <v>43479</v>
      </c>
      <c r="G396" t="s">
        <v>13</v>
      </c>
      <c r="H396" t="s">
        <v>124</v>
      </c>
      <c r="I396" t="s">
        <v>9</v>
      </c>
    </row>
    <row r="397" spans="1:9" x14ac:dyDescent="0.25">
      <c r="A397" t="s">
        <v>136</v>
      </c>
      <c r="B397">
        <v>1</v>
      </c>
      <c r="C397" t="s">
        <v>11</v>
      </c>
      <c r="D397">
        <v>11279.55</v>
      </c>
      <c r="E397" t="s">
        <v>41</v>
      </c>
      <c r="F397" s="1">
        <v>43569</v>
      </c>
      <c r="G397" t="s">
        <v>13</v>
      </c>
      <c r="H397" t="s">
        <v>124</v>
      </c>
      <c r="I397" t="s">
        <v>9</v>
      </c>
    </row>
    <row r="398" spans="1:9" x14ac:dyDescent="0.25">
      <c r="A398" t="s">
        <v>136</v>
      </c>
      <c r="B398">
        <v>1</v>
      </c>
      <c r="C398" t="s">
        <v>11</v>
      </c>
      <c r="D398">
        <v>11279.55</v>
      </c>
      <c r="E398" t="s">
        <v>41</v>
      </c>
      <c r="F398" s="1">
        <v>43660</v>
      </c>
      <c r="G398" t="s">
        <v>13</v>
      </c>
      <c r="H398" t="s">
        <v>124</v>
      </c>
      <c r="I398" t="s">
        <v>9</v>
      </c>
    </row>
    <row r="399" spans="1:9" x14ac:dyDescent="0.25">
      <c r="A399" t="s">
        <v>136</v>
      </c>
      <c r="B399">
        <v>1</v>
      </c>
      <c r="C399" t="s">
        <v>11</v>
      </c>
      <c r="D399">
        <v>11279.55</v>
      </c>
      <c r="E399" t="s">
        <v>41</v>
      </c>
      <c r="F399" s="1">
        <v>43752</v>
      </c>
      <c r="G399" t="s">
        <v>13</v>
      </c>
      <c r="H399" t="s">
        <v>124</v>
      </c>
      <c r="I399" t="s">
        <v>9</v>
      </c>
    </row>
    <row r="400" spans="1:9" x14ac:dyDescent="0.25">
      <c r="A400" t="s">
        <v>136</v>
      </c>
      <c r="B400">
        <v>1</v>
      </c>
      <c r="C400" t="s">
        <v>11</v>
      </c>
      <c r="D400">
        <v>27256.2</v>
      </c>
      <c r="E400" t="s">
        <v>41</v>
      </c>
      <c r="F400" s="1">
        <v>43295</v>
      </c>
      <c r="G400" t="s">
        <v>13</v>
      </c>
      <c r="H400" t="s">
        <v>124</v>
      </c>
      <c r="I400" t="s">
        <v>9</v>
      </c>
    </row>
    <row r="401" spans="1:9" x14ac:dyDescent="0.25">
      <c r="A401" t="s">
        <v>136</v>
      </c>
      <c r="B401">
        <v>1</v>
      </c>
      <c r="C401" t="s">
        <v>11</v>
      </c>
      <c r="D401">
        <v>2426.0300000000002</v>
      </c>
      <c r="E401" t="s">
        <v>41</v>
      </c>
      <c r="F401" s="1">
        <v>44179</v>
      </c>
      <c r="G401" t="s">
        <v>13</v>
      </c>
      <c r="H401" t="s">
        <v>124</v>
      </c>
      <c r="I401" t="s">
        <v>9</v>
      </c>
    </row>
    <row r="402" spans="1:9" x14ac:dyDescent="0.25">
      <c r="A402" t="s">
        <v>136</v>
      </c>
      <c r="B402">
        <v>1</v>
      </c>
      <c r="C402" t="s">
        <v>11</v>
      </c>
      <c r="D402">
        <v>2426.06</v>
      </c>
      <c r="E402" t="s">
        <v>41</v>
      </c>
      <c r="F402" s="1">
        <v>43813</v>
      </c>
      <c r="G402" t="s">
        <v>13</v>
      </c>
      <c r="H402" t="s">
        <v>124</v>
      </c>
      <c r="I402" t="s">
        <v>9</v>
      </c>
    </row>
    <row r="403" spans="1:9" x14ac:dyDescent="0.25">
      <c r="A403" t="s">
        <v>136</v>
      </c>
      <c r="B403">
        <v>1</v>
      </c>
      <c r="C403" t="s">
        <v>11</v>
      </c>
      <c r="D403">
        <v>2426.06</v>
      </c>
      <c r="E403" t="s">
        <v>41</v>
      </c>
      <c r="F403" s="1">
        <v>43904</v>
      </c>
      <c r="G403" t="s">
        <v>13</v>
      </c>
      <c r="H403" t="s">
        <v>124</v>
      </c>
      <c r="I403" t="s">
        <v>9</v>
      </c>
    </row>
    <row r="404" spans="1:9" x14ac:dyDescent="0.25">
      <c r="A404" t="s">
        <v>136</v>
      </c>
      <c r="B404">
        <v>1</v>
      </c>
      <c r="C404" t="s">
        <v>11</v>
      </c>
      <c r="D404">
        <v>2426.06</v>
      </c>
      <c r="E404" t="s">
        <v>41</v>
      </c>
      <c r="F404" s="1">
        <v>43996</v>
      </c>
      <c r="G404" t="s">
        <v>13</v>
      </c>
      <c r="H404" t="s">
        <v>124</v>
      </c>
      <c r="I404" t="s">
        <v>9</v>
      </c>
    </row>
    <row r="405" spans="1:9" x14ac:dyDescent="0.25">
      <c r="A405" t="s">
        <v>136</v>
      </c>
      <c r="B405">
        <v>1</v>
      </c>
      <c r="C405" t="s">
        <v>11</v>
      </c>
      <c r="D405">
        <v>2426.06</v>
      </c>
      <c r="E405" t="s">
        <v>41</v>
      </c>
      <c r="F405" s="1">
        <v>44088</v>
      </c>
      <c r="G405" t="s">
        <v>13</v>
      </c>
      <c r="H405" t="s">
        <v>124</v>
      </c>
      <c r="I405" t="s">
        <v>9</v>
      </c>
    </row>
    <row r="406" spans="1:9" x14ac:dyDescent="0.25">
      <c r="A406" t="s">
        <v>136</v>
      </c>
      <c r="B406">
        <v>1</v>
      </c>
      <c r="C406" t="s">
        <v>11</v>
      </c>
      <c r="D406">
        <v>2426.06</v>
      </c>
      <c r="E406" t="s">
        <v>41</v>
      </c>
      <c r="F406" s="1">
        <v>43538</v>
      </c>
      <c r="G406" t="s">
        <v>13</v>
      </c>
      <c r="H406" t="s">
        <v>124</v>
      </c>
      <c r="I406" t="s">
        <v>9</v>
      </c>
    </row>
    <row r="407" spans="1:9" x14ac:dyDescent="0.25">
      <c r="A407" t="s">
        <v>136</v>
      </c>
      <c r="B407">
        <v>1</v>
      </c>
      <c r="C407" t="s">
        <v>11</v>
      </c>
      <c r="D407">
        <v>2426.06</v>
      </c>
      <c r="E407" t="s">
        <v>41</v>
      </c>
      <c r="F407" s="1">
        <v>43630</v>
      </c>
      <c r="G407" t="s">
        <v>13</v>
      </c>
      <c r="H407" t="s">
        <v>124</v>
      </c>
      <c r="I407" t="s">
        <v>9</v>
      </c>
    </row>
    <row r="408" spans="1:9" x14ac:dyDescent="0.25">
      <c r="A408" t="s">
        <v>136</v>
      </c>
      <c r="B408">
        <v>1</v>
      </c>
      <c r="C408" t="s">
        <v>11</v>
      </c>
      <c r="D408">
        <v>2426.06</v>
      </c>
      <c r="E408" t="s">
        <v>41</v>
      </c>
      <c r="F408" s="1">
        <v>43722</v>
      </c>
      <c r="G408" t="s">
        <v>13</v>
      </c>
      <c r="H408" t="s">
        <v>124</v>
      </c>
      <c r="I408" t="s">
        <v>9</v>
      </c>
    </row>
    <row r="409" spans="1:9" x14ac:dyDescent="0.25">
      <c r="A409" t="s">
        <v>136</v>
      </c>
      <c r="B409">
        <v>1</v>
      </c>
      <c r="C409" t="s">
        <v>11</v>
      </c>
      <c r="D409">
        <v>6203.49</v>
      </c>
      <c r="E409" t="s">
        <v>41</v>
      </c>
      <c r="F409" s="1">
        <v>43448</v>
      </c>
      <c r="G409" t="s">
        <v>13</v>
      </c>
      <c r="H409" t="s">
        <v>124</v>
      </c>
      <c r="I409" t="s">
        <v>9</v>
      </c>
    </row>
    <row r="410" spans="1:9" x14ac:dyDescent="0.25">
      <c r="A410" t="s">
        <v>136</v>
      </c>
      <c r="B410">
        <v>11</v>
      </c>
      <c r="C410" t="s">
        <v>86</v>
      </c>
      <c r="D410">
        <v>137712.39000000001</v>
      </c>
      <c r="E410" t="s">
        <v>41</v>
      </c>
      <c r="F410" s="1">
        <v>43642</v>
      </c>
      <c r="G410" t="s">
        <v>13</v>
      </c>
      <c r="H410" t="s">
        <v>19</v>
      </c>
      <c r="I410" t="s">
        <v>9</v>
      </c>
    </row>
    <row r="411" spans="1:9" x14ac:dyDescent="0.25">
      <c r="A411" t="s">
        <v>136</v>
      </c>
      <c r="B411">
        <v>1</v>
      </c>
      <c r="C411" t="s">
        <v>11</v>
      </c>
      <c r="D411">
        <v>21929.45</v>
      </c>
      <c r="E411" t="s">
        <v>41</v>
      </c>
      <c r="F411" s="1">
        <v>43525</v>
      </c>
      <c r="G411" t="s">
        <v>13</v>
      </c>
      <c r="H411" t="s">
        <v>124</v>
      </c>
      <c r="I411" t="s">
        <v>9</v>
      </c>
    </row>
    <row r="412" spans="1:9" x14ac:dyDescent="0.25">
      <c r="A412" t="s">
        <v>136</v>
      </c>
      <c r="B412">
        <v>1</v>
      </c>
      <c r="C412" t="s">
        <v>11</v>
      </c>
      <c r="D412">
        <v>55777.3</v>
      </c>
      <c r="E412" t="s">
        <v>41</v>
      </c>
      <c r="F412" s="1">
        <v>42611</v>
      </c>
      <c r="G412" t="s">
        <v>13</v>
      </c>
      <c r="H412" t="s">
        <v>124</v>
      </c>
      <c r="I412" t="s">
        <v>18</v>
      </c>
    </row>
    <row r="413" spans="1:9" x14ac:dyDescent="0.25">
      <c r="A413" t="s">
        <v>136</v>
      </c>
      <c r="B413">
        <v>1</v>
      </c>
      <c r="C413" t="s">
        <v>11</v>
      </c>
      <c r="D413">
        <v>101109.75</v>
      </c>
      <c r="E413" t="s">
        <v>41</v>
      </c>
      <c r="F413" s="1">
        <v>43337</v>
      </c>
      <c r="G413" t="s">
        <v>13</v>
      </c>
      <c r="H413" t="s">
        <v>124</v>
      </c>
      <c r="I413" t="s">
        <v>18</v>
      </c>
    </row>
    <row r="414" spans="1:9" x14ac:dyDescent="0.25">
      <c r="A414" t="s">
        <v>14</v>
      </c>
      <c r="B414">
        <v>1</v>
      </c>
      <c r="C414" t="s">
        <v>11</v>
      </c>
      <c r="D414">
        <v>31589.25</v>
      </c>
      <c r="E414" t="s">
        <v>16</v>
      </c>
      <c r="F414" s="1">
        <v>43092</v>
      </c>
      <c r="G414" t="s">
        <v>13</v>
      </c>
      <c r="H414" t="s">
        <v>124</v>
      </c>
      <c r="I414" t="s">
        <v>9</v>
      </c>
    </row>
    <row r="415" spans="1:9" x14ac:dyDescent="0.25">
      <c r="A415" t="s">
        <v>17</v>
      </c>
      <c r="B415">
        <v>1</v>
      </c>
      <c r="C415" t="s">
        <v>11</v>
      </c>
      <c r="D415">
        <v>31589.25</v>
      </c>
      <c r="E415" t="s">
        <v>16</v>
      </c>
      <c r="F415" s="1">
        <v>43182</v>
      </c>
      <c r="G415" t="s">
        <v>13</v>
      </c>
      <c r="H415" t="s">
        <v>124</v>
      </c>
      <c r="I415" t="s">
        <v>9</v>
      </c>
    </row>
    <row r="416" spans="1:9" x14ac:dyDescent="0.25">
      <c r="A416" t="s">
        <v>20</v>
      </c>
      <c r="B416">
        <v>1</v>
      </c>
      <c r="C416" t="s">
        <v>11</v>
      </c>
      <c r="D416">
        <v>31589.25</v>
      </c>
      <c r="E416" t="s">
        <v>16</v>
      </c>
      <c r="F416" s="1">
        <v>43274</v>
      </c>
      <c r="G416" t="s">
        <v>13</v>
      </c>
      <c r="H416" t="s">
        <v>124</v>
      </c>
      <c r="I416" t="s">
        <v>9</v>
      </c>
    </row>
    <row r="417" spans="1:9" x14ac:dyDescent="0.25">
      <c r="A417" t="s">
        <v>21</v>
      </c>
      <c r="B417">
        <v>1</v>
      </c>
      <c r="C417" t="s">
        <v>11</v>
      </c>
      <c r="D417">
        <v>31589.25</v>
      </c>
      <c r="E417" t="s">
        <v>16</v>
      </c>
      <c r="F417" s="1">
        <v>43366</v>
      </c>
      <c r="G417" t="s">
        <v>13</v>
      </c>
      <c r="H417" t="s">
        <v>124</v>
      </c>
      <c r="I417" t="s">
        <v>9</v>
      </c>
    </row>
    <row r="418" spans="1:9" x14ac:dyDescent="0.25">
      <c r="A418" t="s">
        <v>24</v>
      </c>
      <c r="B418">
        <v>1</v>
      </c>
      <c r="C418" t="s">
        <v>11</v>
      </c>
      <c r="D418">
        <v>31589.25</v>
      </c>
      <c r="E418" t="s">
        <v>16</v>
      </c>
      <c r="F418" s="1">
        <v>43457</v>
      </c>
      <c r="G418" t="s">
        <v>13</v>
      </c>
      <c r="H418" t="s">
        <v>124</v>
      </c>
      <c r="I418" t="s">
        <v>9</v>
      </c>
    </row>
    <row r="419" spans="1:9" x14ac:dyDescent="0.25">
      <c r="A419" t="s">
        <v>27</v>
      </c>
      <c r="B419">
        <v>1</v>
      </c>
      <c r="C419" t="s">
        <v>11</v>
      </c>
      <c r="D419">
        <v>31589.25</v>
      </c>
      <c r="E419" t="s">
        <v>16</v>
      </c>
      <c r="F419" s="1">
        <v>43547</v>
      </c>
      <c r="G419" t="s">
        <v>13</v>
      </c>
      <c r="H419" t="s">
        <v>124</v>
      </c>
      <c r="I419" t="s">
        <v>9</v>
      </c>
    </row>
    <row r="420" spans="1:9" x14ac:dyDescent="0.25">
      <c r="A420" t="s">
        <v>28</v>
      </c>
      <c r="B420">
        <v>1</v>
      </c>
      <c r="C420" t="s">
        <v>11</v>
      </c>
      <c r="D420">
        <v>31589.3</v>
      </c>
      <c r="E420" t="s">
        <v>16</v>
      </c>
      <c r="F420" s="1">
        <v>42727</v>
      </c>
      <c r="G420" t="s">
        <v>13</v>
      </c>
      <c r="H420" t="s">
        <v>124</v>
      </c>
      <c r="I420" t="s">
        <v>9</v>
      </c>
    </row>
    <row r="421" spans="1:9" x14ac:dyDescent="0.25">
      <c r="A421" t="s">
        <v>30</v>
      </c>
      <c r="B421">
        <v>1</v>
      </c>
      <c r="C421" t="s">
        <v>11</v>
      </c>
      <c r="D421">
        <v>31589.3</v>
      </c>
      <c r="E421" t="s">
        <v>16</v>
      </c>
      <c r="F421" s="1">
        <v>42817</v>
      </c>
      <c r="G421" t="s">
        <v>13</v>
      </c>
      <c r="H421" t="s">
        <v>124</v>
      </c>
      <c r="I421" t="s">
        <v>9</v>
      </c>
    </row>
    <row r="422" spans="1:9" x14ac:dyDescent="0.25">
      <c r="A422" t="s">
        <v>31</v>
      </c>
      <c r="B422">
        <v>1</v>
      </c>
      <c r="C422" t="s">
        <v>11</v>
      </c>
      <c r="D422">
        <v>31589.3</v>
      </c>
      <c r="E422" t="s">
        <v>16</v>
      </c>
      <c r="F422" s="1">
        <v>42909</v>
      </c>
      <c r="G422" t="s">
        <v>13</v>
      </c>
      <c r="H422" t="s">
        <v>124</v>
      </c>
      <c r="I422" t="s">
        <v>9</v>
      </c>
    </row>
    <row r="423" spans="1:9" x14ac:dyDescent="0.25">
      <c r="A423" t="s">
        <v>32</v>
      </c>
      <c r="B423">
        <v>1</v>
      </c>
      <c r="C423" t="s">
        <v>11</v>
      </c>
      <c r="D423">
        <v>31589.3</v>
      </c>
      <c r="E423" t="s">
        <v>16</v>
      </c>
      <c r="F423" s="1">
        <v>43001</v>
      </c>
      <c r="G423" t="s">
        <v>13</v>
      </c>
      <c r="H423" t="s">
        <v>124</v>
      </c>
      <c r="I423" t="s">
        <v>9</v>
      </c>
    </row>
    <row r="424" spans="1:9" x14ac:dyDescent="0.25">
      <c r="A424" t="s">
        <v>33</v>
      </c>
      <c r="B424">
        <v>1</v>
      </c>
      <c r="C424" t="s">
        <v>11</v>
      </c>
      <c r="D424">
        <v>183374.9</v>
      </c>
      <c r="E424" t="s">
        <v>16</v>
      </c>
      <c r="F424" s="1">
        <v>42636</v>
      </c>
      <c r="G424" t="s">
        <v>13</v>
      </c>
      <c r="H424" t="s">
        <v>124</v>
      </c>
      <c r="I424" t="s">
        <v>9</v>
      </c>
    </row>
    <row r="425" spans="1:9" x14ac:dyDescent="0.25">
      <c r="A425" t="s">
        <v>34</v>
      </c>
      <c r="B425">
        <v>1</v>
      </c>
      <c r="C425" t="s">
        <v>11</v>
      </c>
      <c r="D425">
        <v>0</v>
      </c>
      <c r="E425" t="s">
        <v>16</v>
      </c>
      <c r="F425" s="1">
        <v>45766</v>
      </c>
      <c r="G425" t="s">
        <v>29</v>
      </c>
      <c r="H425" t="s">
        <v>124</v>
      </c>
      <c r="I425" t="s">
        <v>9</v>
      </c>
    </row>
    <row r="426" spans="1:9" x14ac:dyDescent="0.25">
      <c r="A426" t="s">
        <v>35</v>
      </c>
      <c r="B426">
        <v>1</v>
      </c>
      <c r="C426" t="s">
        <v>11</v>
      </c>
      <c r="D426">
        <v>0</v>
      </c>
      <c r="E426" t="s">
        <v>16</v>
      </c>
      <c r="F426" s="1">
        <v>45766</v>
      </c>
      <c r="G426" t="s">
        <v>29</v>
      </c>
      <c r="H426" t="s">
        <v>124</v>
      </c>
      <c r="I426" t="s">
        <v>9</v>
      </c>
    </row>
    <row r="427" spans="1:9" x14ac:dyDescent="0.25">
      <c r="A427" t="s">
        <v>36</v>
      </c>
      <c r="B427">
        <v>1</v>
      </c>
      <c r="C427" t="s">
        <v>11</v>
      </c>
      <c r="D427">
        <v>0</v>
      </c>
      <c r="E427" t="s">
        <v>16</v>
      </c>
      <c r="F427" s="1">
        <v>45766</v>
      </c>
      <c r="G427" t="s">
        <v>29</v>
      </c>
      <c r="H427" t="s">
        <v>124</v>
      </c>
      <c r="I427" t="s">
        <v>9</v>
      </c>
    </row>
    <row r="428" spans="1:9" x14ac:dyDescent="0.25">
      <c r="A428" t="s">
        <v>38</v>
      </c>
      <c r="B428">
        <v>1</v>
      </c>
      <c r="C428" t="s">
        <v>11</v>
      </c>
      <c r="D428">
        <v>10118.39</v>
      </c>
      <c r="E428" t="s">
        <v>41</v>
      </c>
      <c r="F428" s="1">
        <v>43029</v>
      </c>
      <c r="G428" t="s">
        <v>13</v>
      </c>
      <c r="H428" t="s">
        <v>19</v>
      </c>
      <c r="I428" t="s">
        <v>9</v>
      </c>
    </row>
    <row r="429" spans="1:9" x14ac:dyDescent="0.25">
      <c r="A429" t="s">
        <v>39</v>
      </c>
      <c r="B429">
        <v>1</v>
      </c>
      <c r="C429" t="s">
        <v>11</v>
      </c>
      <c r="D429">
        <v>2254.63</v>
      </c>
      <c r="E429" t="s">
        <v>41</v>
      </c>
      <c r="F429" s="1">
        <v>43029</v>
      </c>
      <c r="G429" t="s">
        <v>13</v>
      </c>
      <c r="H429" t="s">
        <v>22</v>
      </c>
      <c r="I429" t="s">
        <v>9</v>
      </c>
    </row>
    <row r="430" spans="1:9" x14ac:dyDescent="0.25">
      <c r="A430" t="s">
        <v>42</v>
      </c>
      <c r="B430">
        <v>11</v>
      </c>
      <c r="C430" t="s">
        <v>86</v>
      </c>
      <c r="D430">
        <v>0</v>
      </c>
      <c r="E430" t="s">
        <v>41</v>
      </c>
      <c r="F430" s="1">
        <v>42290</v>
      </c>
      <c r="G430" t="s">
        <v>13</v>
      </c>
      <c r="H430" t="s">
        <v>124</v>
      </c>
      <c r="I430" t="s">
        <v>9</v>
      </c>
    </row>
    <row r="431" spans="1:9" x14ac:dyDescent="0.25">
      <c r="A431" t="s">
        <v>43</v>
      </c>
      <c r="B431">
        <v>11</v>
      </c>
      <c r="C431" t="s">
        <v>86</v>
      </c>
      <c r="D431">
        <v>0</v>
      </c>
      <c r="E431" t="s">
        <v>41</v>
      </c>
      <c r="F431" s="1">
        <v>42874</v>
      </c>
      <c r="G431" t="s">
        <v>13</v>
      </c>
      <c r="H431" t="s">
        <v>124</v>
      </c>
      <c r="I431" t="s">
        <v>9</v>
      </c>
    </row>
    <row r="432" spans="1:9" x14ac:dyDescent="0.25">
      <c r="A432" t="s">
        <v>44</v>
      </c>
      <c r="B432">
        <v>1</v>
      </c>
      <c r="C432" t="s">
        <v>11</v>
      </c>
      <c r="D432">
        <v>118750</v>
      </c>
      <c r="E432" t="s">
        <v>41</v>
      </c>
      <c r="F432" s="1">
        <v>43249</v>
      </c>
      <c r="G432" t="s">
        <v>13</v>
      </c>
      <c r="H432" t="s">
        <v>23</v>
      </c>
      <c r="I432" t="s">
        <v>9</v>
      </c>
    </row>
    <row r="433" spans="1:9" x14ac:dyDescent="0.25">
      <c r="A433" t="s">
        <v>45</v>
      </c>
      <c r="B433">
        <v>1</v>
      </c>
      <c r="C433" t="s">
        <v>11</v>
      </c>
      <c r="D433">
        <v>93516.75</v>
      </c>
      <c r="E433" t="s">
        <v>16</v>
      </c>
      <c r="F433" s="1">
        <v>43958</v>
      </c>
      <c r="G433" t="s">
        <v>13</v>
      </c>
      <c r="H433" t="s">
        <v>124</v>
      </c>
      <c r="I433" t="s">
        <v>9</v>
      </c>
    </row>
    <row r="434" spans="1:9" x14ac:dyDescent="0.25">
      <c r="A434" t="s">
        <v>46</v>
      </c>
      <c r="B434">
        <v>1</v>
      </c>
      <c r="C434" t="s">
        <v>11</v>
      </c>
      <c r="D434">
        <v>93516.75</v>
      </c>
      <c r="E434" t="s">
        <v>16</v>
      </c>
      <c r="F434" s="1">
        <v>43958</v>
      </c>
      <c r="G434" t="s">
        <v>13</v>
      </c>
      <c r="H434" t="s">
        <v>124</v>
      </c>
      <c r="I434" t="s">
        <v>9</v>
      </c>
    </row>
    <row r="435" spans="1:9" x14ac:dyDescent="0.25">
      <c r="A435" t="s">
        <v>47</v>
      </c>
      <c r="B435">
        <v>1</v>
      </c>
      <c r="C435" t="s">
        <v>11</v>
      </c>
      <c r="D435">
        <v>93516.75</v>
      </c>
      <c r="E435" t="s">
        <v>16</v>
      </c>
      <c r="F435" s="1">
        <v>43958</v>
      </c>
      <c r="G435" t="s">
        <v>13</v>
      </c>
      <c r="H435" t="s">
        <v>124</v>
      </c>
      <c r="I435" t="s">
        <v>9</v>
      </c>
    </row>
    <row r="436" spans="1:9" x14ac:dyDescent="0.25">
      <c r="A436" t="s">
        <v>48</v>
      </c>
      <c r="B436">
        <v>1</v>
      </c>
      <c r="C436" t="s">
        <v>11</v>
      </c>
      <c r="D436">
        <v>93517.25</v>
      </c>
      <c r="E436" t="s">
        <v>16</v>
      </c>
      <c r="F436" s="1">
        <v>43855</v>
      </c>
      <c r="G436" t="s">
        <v>13</v>
      </c>
      <c r="H436" t="s">
        <v>124</v>
      </c>
      <c r="I436" t="s">
        <v>9</v>
      </c>
    </row>
    <row r="437" spans="1:9" x14ac:dyDescent="0.25">
      <c r="A437" t="s">
        <v>49</v>
      </c>
      <c r="B437">
        <v>1</v>
      </c>
      <c r="C437" t="s">
        <v>11</v>
      </c>
      <c r="D437">
        <v>100710.88</v>
      </c>
      <c r="E437" t="s">
        <v>16</v>
      </c>
      <c r="F437" s="1">
        <v>43443</v>
      </c>
      <c r="G437" t="s">
        <v>13</v>
      </c>
      <c r="H437" t="s">
        <v>124</v>
      </c>
      <c r="I437" t="s">
        <v>9</v>
      </c>
    </row>
    <row r="438" spans="1:9" x14ac:dyDescent="0.25">
      <c r="A438" t="s">
        <v>50</v>
      </c>
      <c r="B438">
        <v>1</v>
      </c>
      <c r="C438" t="s">
        <v>11</v>
      </c>
      <c r="D438">
        <v>100710.88</v>
      </c>
      <c r="E438" t="s">
        <v>16</v>
      </c>
      <c r="F438" s="1">
        <v>43546</v>
      </c>
      <c r="G438" t="s">
        <v>13</v>
      </c>
      <c r="H438" t="s">
        <v>124</v>
      </c>
      <c r="I438" t="s">
        <v>9</v>
      </c>
    </row>
    <row r="439" spans="1:9" x14ac:dyDescent="0.25">
      <c r="A439" t="s">
        <v>51</v>
      </c>
      <c r="B439">
        <v>1</v>
      </c>
      <c r="C439" t="s">
        <v>11</v>
      </c>
      <c r="D439">
        <v>100710.88</v>
      </c>
      <c r="E439" t="s">
        <v>16</v>
      </c>
      <c r="F439" s="1">
        <v>43649</v>
      </c>
      <c r="G439" t="s">
        <v>13</v>
      </c>
      <c r="H439" t="s">
        <v>124</v>
      </c>
      <c r="I439" t="s">
        <v>9</v>
      </c>
    </row>
    <row r="440" spans="1:9" x14ac:dyDescent="0.25">
      <c r="A440" t="s">
        <v>53</v>
      </c>
      <c r="B440">
        <v>1</v>
      </c>
      <c r="C440" t="s">
        <v>11</v>
      </c>
      <c r="D440">
        <v>100710.88</v>
      </c>
      <c r="E440" t="s">
        <v>16</v>
      </c>
      <c r="F440" s="1">
        <v>43752</v>
      </c>
      <c r="G440" t="s">
        <v>13</v>
      </c>
      <c r="H440" t="s">
        <v>124</v>
      </c>
      <c r="I440" t="s">
        <v>9</v>
      </c>
    </row>
    <row r="441" spans="1:9" x14ac:dyDescent="0.25">
      <c r="A441" t="s">
        <v>54</v>
      </c>
      <c r="B441">
        <v>1</v>
      </c>
      <c r="C441" t="s">
        <v>11</v>
      </c>
      <c r="D441">
        <v>129485.38</v>
      </c>
      <c r="E441" t="s">
        <v>16</v>
      </c>
      <c r="F441" s="1">
        <v>43340</v>
      </c>
      <c r="G441" t="s">
        <v>13</v>
      </c>
      <c r="H441" t="s">
        <v>124</v>
      </c>
      <c r="I441" t="s">
        <v>9</v>
      </c>
    </row>
    <row r="442" spans="1:9" x14ac:dyDescent="0.25">
      <c r="A442" t="s">
        <v>55</v>
      </c>
      <c r="B442">
        <v>1</v>
      </c>
      <c r="C442" t="s">
        <v>11</v>
      </c>
      <c r="D442">
        <v>53711</v>
      </c>
      <c r="E442" t="s">
        <v>41</v>
      </c>
      <c r="F442" s="1">
        <v>43440</v>
      </c>
      <c r="G442" t="s">
        <v>13</v>
      </c>
      <c r="H442" t="s">
        <v>124</v>
      </c>
      <c r="I442" t="s">
        <v>9</v>
      </c>
    </row>
    <row r="443" spans="1:9" x14ac:dyDescent="0.25">
      <c r="A443" t="s">
        <v>56</v>
      </c>
      <c r="B443">
        <v>1</v>
      </c>
      <c r="C443" t="s">
        <v>11</v>
      </c>
      <c r="D443">
        <v>49576</v>
      </c>
      <c r="E443" t="s">
        <v>41</v>
      </c>
      <c r="F443" s="1">
        <v>43550</v>
      </c>
      <c r="G443" t="s">
        <v>13</v>
      </c>
      <c r="H443" t="s">
        <v>124</v>
      </c>
      <c r="I443" t="s">
        <v>9</v>
      </c>
    </row>
    <row r="444" spans="1:9" x14ac:dyDescent="0.25">
      <c r="A444" t="s">
        <v>57</v>
      </c>
      <c r="B444">
        <v>1</v>
      </c>
      <c r="C444" t="s">
        <v>11</v>
      </c>
      <c r="D444">
        <v>0</v>
      </c>
      <c r="E444" t="s">
        <v>41</v>
      </c>
      <c r="F444" s="1">
        <v>42634</v>
      </c>
      <c r="G444" t="s">
        <v>13</v>
      </c>
      <c r="H444" t="s">
        <v>124</v>
      </c>
      <c r="I444" t="s">
        <v>9</v>
      </c>
    </row>
    <row r="445" spans="1:9" x14ac:dyDescent="0.25">
      <c r="A445" t="s">
        <v>58</v>
      </c>
      <c r="B445">
        <v>1</v>
      </c>
      <c r="C445" t="s">
        <v>11</v>
      </c>
      <c r="D445">
        <v>0</v>
      </c>
      <c r="E445" t="s">
        <v>41</v>
      </c>
      <c r="F445" s="1">
        <v>43364</v>
      </c>
      <c r="G445" t="s">
        <v>29</v>
      </c>
      <c r="H445" t="s">
        <v>124</v>
      </c>
      <c r="I445" t="s">
        <v>9</v>
      </c>
    </row>
    <row r="446" spans="1:9" x14ac:dyDescent="0.25">
      <c r="A446" t="s">
        <v>59</v>
      </c>
      <c r="B446">
        <v>1</v>
      </c>
      <c r="C446" t="s">
        <v>11</v>
      </c>
      <c r="D446">
        <v>0</v>
      </c>
      <c r="E446" t="s">
        <v>41</v>
      </c>
      <c r="F446" s="1">
        <v>43455</v>
      </c>
      <c r="G446" t="s">
        <v>29</v>
      </c>
      <c r="H446" t="s">
        <v>124</v>
      </c>
      <c r="I446" t="s">
        <v>9</v>
      </c>
    </row>
    <row r="447" spans="1:9" x14ac:dyDescent="0.25">
      <c r="A447" t="s">
        <v>60</v>
      </c>
      <c r="B447">
        <v>1</v>
      </c>
      <c r="C447" t="s">
        <v>11</v>
      </c>
      <c r="D447">
        <v>64971</v>
      </c>
      <c r="E447" t="s">
        <v>41</v>
      </c>
      <c r="F447" s="1">
        <v>43435</v>
      </c>
      <c r="G447" t="s">
        <v>13</v>
      </c>
      <c r="H447" t="s">
        <v>124</v>
      </c>
      <c r="I447" t="s">
        <v>9</v>
      </c>
    </row>
    <row r="448" spans="1:9" x14ac:dyDescent="0.25">
      <c r="A448" t="s">
        <v>61</v>
      </c>
      <c r="B448">
        <v>1</v>
      </c>
      <c r="C448" t="s">
        <v>11</v>
      </c>
      <c r="D448">
        <v>66188.759999999995</v>
      </c>
      <c r="E448" t="s">
        <v>12</v>
      </c>
      <c r="F448" s="1">
        <v>43646</v>
      </c>
      <c r="G448" t="s">
        <v>13</v>
      </c>
      <c r="H448" t="s">
        <v>10</v>
      </c>
      <c r="I448" t="s">
        <v>9</v>
      </c>
    </row>
    <row r="449" spans="1:9" x14ac:dyDescent="0.25">
      <c r="A449" t="s">
        <v>62</v>
      </c>
      <c r="B449">
        <v>1</v>
      </c>
      <c r="C449" t="s">
        <v>11</v>
      </c>
      <c r="D449">
        <v>37754.15</v>
      </c>
      <c r="E449" t="s">
        <v>41</v>
      </c>
      <c r="F449" s="1">
        <v>43281</v>
      </c>
      <c r="G449" t="s">
        <v>13</v>
      </c>
      <c r="H449" t="s">
        <v>10</v>
      </c>
      <c r="I449" t="s">
        <v>9</v>
      </c>
    </row>
    <row r="450" spans="1:9" x14ac:dyDescent="0.25">
      <c r="A450" t="s">
        <v>63</v>
      </c>
      <c r="B450">
        <v>1</v>
      </c>
      <c r="C450" t="s">
        <v>11</v>
      </c>
      <c r="D450">
        <v>48325.760000000002</v>
      </c>
      <c r="E450" t="s">
        <v>12</v>
      </c>
      <c r="F450" s="1">
        <v>43709</v>
      </c>
      <c r="G450" t="s">
        <v>13</v>
      </c>
      <c r="H450" t="s">
        <v>19</v>
      </c>
      <c r="I450" t="s">
        <v>9</v>
      </c>
    </row>
    <row r="451" spans="1:9" x14ac:dyDescent="0.25">
      <c r="A451" t="s">
        <v>64</v>
      </c>
      <c r="B451">
        <v>1</v>
      </c>
      <c r="C451" t="s">
        <v>11</v>
      </c>
      <c r="D451">
        <v>5763.57</v>
      </c>
      <c r="E451" t="s">
        <v>12</v>
      </c>
      <c r="F451" s="1">
        <v>43344</v>
      </c>
      <c r="G451" t="s">
        <v>13</v>
      </c>
      <c r="H451" t="s">
        <v>19</v>
      </c>
      <c r="I451" t="s">
        <v>9</v>
      </c>
    </row>
    <row r="452" spans="1:9" x14ac:dyDescent="0.25">
      <c r="A452" t="s">
        <v>65</v>
      </c>
      <c r="B452">
        <v>1</v>
      </c>
      <c r="C452" t="s">
        <v>11</v>
      </c>
      <c r="D452">
        <v>5721.71</v>
      </c>
      <c r="E452" t="s">
        <v>12</v>
      </c>
      <c r="F452" s="1">
        <v>43344</v>
      </c>
      <c r="G452" t="s">
        <v>13</v>
      </c>
      <c r="H452" t="s">
        <v>19</v>
      </c>
      <c r="I452" t="s">
        <v>18</v>
      </c>
    </row>
    <row r="453" spans="1:9" x14ac:dyDescent="0.25">
      <c r="A453" t="s">
        <v>67</v>
      </c>
      <c r="B453">
        <v>5</v>
      </c>
      <c r="C453" t="s">
        <v>83</v>
      </c>
      <c r="D453">
        <v>50101.73</v>
      </c>
      <c r="E453" t="s">
        <v>12</v>
      </c>
      <c r="F453" s="1">
        <v>43281</v>
      </c>
      <c r="G453" t="s">
        <v>13</v>
      </c>
      <c r="H453" t="s">
        <v>10</v>
      </c>
      <c r="I453" t="s">
        <v>18</v>
      </c>
    </row>
    <row r="454" spans="1:9" x14ac:dyDescent="0.25">
      <c r="A454" t="s">
        <v>68</v>
      </c>
      <c r="B454">
        <v>1</v>
      </c>
      <c r="C454" t="s">
        <v>11</v>
      </c>
      <c r="D454">
        <v>2940.49</v>
      </c>
      <c r="E454" t="s">
        <v>12</v>
      </c>
      <c r="F454" s="1">
        <v>43112</v>
      </c>
      <c r="G454" t="s">
        <v>13</v>
      </c>
      <c r="H454" t="s">
        <v>22</v>
      </c>
      <c r="I454" t="s">
        <v>18</v>
      </c>
    </row>
    <row r="455" spans="1:9" x14ac:dyDescent="0.25">
      <c r="A455" t="s">
        <v>69</v>
      </c>
      <c r="B455">
        <v>1</v>
      </c>
      <c r="C455" t="s">
        <v>11</v>
      </c>
      <c r="D455">
        <v>3073.94</v>
      </c>
      <c r="E455" t="s">
        <v>12</v>
      </c>
      <c r="F455" s="1">
        <v>43477</v>
      </c>
      <c r="G455" t="s">
        <v>13</v>
      </c>
      <c r="H455" t="s">
        <v>22</v>
      </c>
      <c r="I455" t="s">
        <v>9</v>
      </c>
    </row>
    <row r="456" spans="1:9" x14ac:dyDescent="0.25">
      <c r="A456" t="s">
        <v>70</v>
      </c>
      <c r="B456">
        <v>1</v>
      </c>
      <c r="C456" t="s">
        <v>11</v>
      </c>
      <c r="D456">
        <v>330</v>
      </c>
      <c r="E456" t="s">
        <v>41</v>
      </c>
      <c r="F456" s="1">
        <v>43116</v>
      </c>
      <c r="G456" t="s">
        <v>13</v>
      </c>
      <c r="H456" t="s">
        <v>10</v>
      </c>
      <c r="I456" t="s">
        <v>18</v>
      </c>
    </row>
    <row r="457" spans="1:9" x14ac:dyDescent="0.25">
      <c r="A457" t="s">
        <v>71</v>
      </c>
      <c r="B457">
        <v>1</v>
      </c>
      <c r="C457" t="s">
        <v>11</v>
      </c>
      <c r="D457">
        <v>20327.63</v>
      </c>
      <c r="E457" t="s">
        <v>12</v>
      </c>
      <c r="F457" s="1">
        <v>43709</v>
      </c>
      <c r="G457" t="s">
        <v>13</v>
      </c>
      <c r="H457" t="s">
        <v>19</v>
      </c>
      <c r="I457" t="s">
        <v>9</v>
      </c>
    </row>
    <row r="458" spans="1:9" x14ac:dyDescent="0.25">
      <c r="A458" t="s">
        <v>72</v>
      </c>
      <c r="B458">
        <v>1</v>
      </c>
      <c r="C458" t="s">
        <v>11</v>
      </c>
      <c r="D458">
        <v>2164.3000000000002</v>
      </c>
      <c r="E458" t="s">
        <v>12</v>
      </c>
      <c r="F458" s="1">
        <v>43344</v>
      </c>
      <c r="G458" t="s">
        <v>13</v>
      </c>
      <c r="H458" t="s">
        <v>19</v>
      </c>
      <c r="I458" t="s">
        <v>18</v>
      </c>
    </row>
    <row r="459" spans="1:9" x14ac:dyDescent="0.25">
      <c r="A459" t="s">
        <v>73</v>
      </c>
      <c r="B459">
        <v>1</v>
      </c>
      <c r="C459" t="s">
        <v>11</v>
      </c>
      <c r="D459">
        <v>27258.799999999999</v>
      </c>
      <c r="E459" t="s">
        <v>12</v>
      </c>
      <c r="F459" s="1">
        <v>43709</v>
      </c>
      <c r="G459" t="s">
        <v>13</v>
      </c>
      <c r="H459" t="s">
        <v>19</v>
      </c>
      <c r="I459" t="s">
        <v>9</v>
      </c>
    </row>
    <row r="460" spans="1:9" x14ac:dyDescent="0.25">
      <c r="A460" t="s">
        <v>74</v>
      </c>
      <c r="B460">
        <v>1</v>
      </c>
      <c r="C460" t="s">
        <v>11</v>
      </c>
      <c r="D460">
        <v>5105.2</v>
      </c>
      <c r="E460" t="s">
        <v>12</v>
      </c>
      <c r="F460" s="1">
        <v>43344</v>
      </c>
      <c r="G460" t="s">
        <v>13</v>
      </c>
      <c r="H460" t="s">
        <v>19</v>
      </c>
      <c r="I460" t="s">
        <v>18</v>
      </c>
    </row>
    <row r="461" spans="1:9" x14ac:dyDescent="0.25">
      <c r="A461" t="s">
        <v>75</v>
      </c>
      <c r="B461">
        <v>1</v>
      </c>
      <c r="C461" t="s">
        <v>11</v>
      </c>
      <c r="D461">
        <v>95.85</v>
      </c>
      <c r="E461" t="s">
        <v>41</v>
      </c>
      <c r="F461" s="1">
        <v>43847</v>
      </c>
      <c r="G461" t="s">
        <v>13</v>
      </c>
      <c r="H461" t="s">
        <v>25</v>
      </c>
      <c r="I461" t="s">
        <v>9</v>
      </c>
    </row>
    <row r="462" spans="1:9" x14ac:dyDescent="0.25">
      <c r="A462" t="s">
        <v>76</v>
      </c>
      <c r="B462">
        <v>1</v>
      </c>
      <c r="C462" t="s">
        <v>11</v>
      </c>
      <c r="D462">
        <v>153.76</v>
      </c>
      <c r="E462" t="s">
        <v>12</v>
      </c>
      <c r="F462" s="1">
        <v>43344</v>
      </c>
      <c r="G462" t="s">
        <v>13</v>
      </c>
      <c r="H462" t="s">
        <v>19</v>
      </c>
      <c r="I462" t="s">
        <v>9</v>
      </c>
    </row>
    <row r="463" spans="1:9" x14ac:dyDescent="0.25">
      <c r="A463" t="s">
        <v>77</v>
      </c>
      <c r="B463">
        <v>1</v>
      </c>
      <c r="C463" t="s">
        <v>11</v>
      </c>
      <c r="D463">
        <v>3842.38</v>
      </c>
      <c r="E463" t="s">
        <v>12</v>
      </c>
      <c r="F463" s="1">
        <v>43344</v>
      </c>
      <c r="G463" t="s">
        <v>13</v>
      </c>
      <c r="H463" t="s">
        <v>19</v>
      </c>
      <c r="I463" t="s">
        <v>9</v>
      </c>
    </row>
    <row r="464" spans="1:9" x14ac:dyDescent="0.25">
      <c r="A464" t="s">
        <v>78</v>
      </c>
      <c r="B464">
        <v>1</v>
      </c>
      <c r="C464" t="s">
        <v>11</v>
      </c>
      <c r="D464">
        <v>3300</v>
      </c>
      <c r="E464" t="s">
        <v>12</v>
      </c>
      <c r="F464" s="1">
        <v>43720</v>
      </c>
      <c r="G464" t="s">
        <v>13</v>
      </c>
      <c r="H464" t="s">
        <v>10</v>
      </c>
      <c r="I464" t="s">
        <v>9</v>
      </c>
    </row>
    <row r="465" spans="1:9" x14ac:dyDescent="0.25">
      <c r="A465" t="s">
        <v>79</v>
      </c>
      <c r="B465">
        <v>1</v>
      </c>
      <c r="C465" t="s">
        <v>11</v>
      </c>
      <c r="D465">
        <v>7424.84</v>
      </c>
      <c r="E465" t="s">
        <v>12</v>
      </c>
      <c r="F465" s="1">
        <v>43405</v>
      </c>
      <c r="G465" t="s">
        <v>13</v>
      </c>
      <c r="H465" t="s">
        <v>10</v>
      </c>
      <c r="I465" t="s">
        <v>9</v>
      </c>
    </row>
    <row r="466" spans="1:9" x14ac:dyDescent="0.25">
      <c r="A466" t="s">
        <v>80</v>
      </c>
      <c r="B466">
        <v>1</v>
      </c>
      <c r="C466" t="s">
        <v>11</v>
      </c>
      <c r="D466">
        <v>55687.5</v>
      </c>
      <c r="E466" t="s">
        <v>12</v>
      </c>
      <c r="F466" s="1">
        <v>43040</v>
      </c>
      <c r="G466" t="s">
        <v>13</v>
      </c>
      <c r="H466" t="s">
        <v>10</v>
      </c>
      <c r="I466" t="s">
        <v>18</v>
      </c>
    </row>
    <row r="467" spans="1:9" x14ac:dyDescent="0.25">
      <c r="A467" t="s">
        <v>81</v>
      </c>
      <c r="B467">
        <v>5</v>
      </c>
      <c r="C467" t="s">
        <v>83</v>
      </c>
      <c r="D467">
        <v>8745.18</v>
      </c>
      <c r="E467" t="s">
        <v>12</v>
      </c>
      <c r="F467" s="1">
        <v>43355</v>
      </c>
      <c r="G467" t="s">
        <v>13</v>
      </c>
      <c r="H467" t="s">
        <v>10</v>
      </c>
      <c r="I467" t="s">
        <v>9</v>
      </c>
    </row>
    <row r="468" spans="1:9" x14ac:dyDescent="0.25">
      <c r="A468" t="s">
        <v>82</v>
      </c>
      <c r="B468">
        <v>9</v>
      </c>
      <c r="C468" t="s">
        <v>37</v>
      </c>
      <c r="D468">
        <v>10578.39</v>
      </c>
      <c r="E468" t="s">
        <v>41</v>
      </c>
      <c r="F468" s="1">
        <v>43511</v>
      </c>
      <c r="G468" t="s">
        <v>13</v>
      </c>
      <c r="H468" t="s">
        <v>137</v>
      </c>
      <c r="I468" t="s">
        <v>9</v>
      </c>
    </row>
    <row r="469" spans="1:9" x14ac:dyDescent="0.25">
      <c r="A469" t="s">
        <v>84</v>
      </c>
      <c r="B469">
        <v>1</v>
      </c>
      <c r="C469" t="s">
        <v>11</v>
      </c>
      <c r="D469">
        <v>10279.51</v>
      </c>
      <c r="E469" t="s">
        <v>12</v>
      </c>
      <c r="F469" s="1">
        <v>43709</v>
      </c>
      <c r="G469" t="s">
        <v>13</v>
      </c>
      <c r="H469" t="s">
        <v>19</v>
      </c>
      <c r="I469" t="s">
        <v>9</v>
      </c>
    </row>
    <row r="470" spans="1:9" x14ac:dyDescent="0.25">
      <c r="A470" t="s">
        <v>85</v>
      </c>
      <c r="B470">
        <v>1</v>
      </c>
      <c r="C470" t="s">
        <v>11</v>
      </c>
      <c r="D470">
        <v>610.77</v>
      </c>
      <c r="E470" t="s">
        <v>12</v>
      </c>
      <c r="F470" s="1">
        <v>43344</v>
      </c>
      <c r="G470" t="s">
        <v>13</v>
      </c>
      <c r="H470" t="s">
        <v>19</v>
      </c>
      <c r="I470" t="s">
        <v>18</v>
      </c>
    </row>
    <row r="471" spans="1:9" x14ac:dyDescent="0.25">
      <c r="A471" t="s">
        <v>87</v>
      </c>
      <c r="B471">
        <v>12</v>
      </c>
      <c r="C471" t="s">
        <v>52</v>
      </c>
      <c r="D471">
        <v>25000</v>
      </c>
      <c r="E471" t="s">
        <v>12</v>
      </c>
      <c r="F471" s="1">
        <v>43168</v>
      </c>
      <c r="G471" t="s">
        <v>13</v>
      </c>
      <c r="H471" t="s">
        <v>23</v>
      </c>
      <c r="I471" t="s">
        <v>18</v>
      </c>
    </row>
    <row r="472" spans="1:9" x14ac:dyDescent="0.25">
      <c r="A472" t="s">
        <v>88</v>
      </c>
      <c r="B472">
        <v>3</v>
      </c>
      <c r="C472" t="s">
        <v>40</v>
      </c>
      <c r="D472">
        <v>23750</v>
      </c>
      <c r="E472" t="s">
        <v>12</v>
      </c>
      <c r="F472" s="1">
        <v>43533</v>
      </c>
      <c r="G472" t="s">
        <v>13</v>
      </c>
      <c r="H472" t="s">
        <v>23</v>
      </c>
      <c r="I472" t="s">
        <v>9</v>
      </c>
    </row>
    <row r="473" spans="1:9" x14ac:dyDescent="0.25">
      <c r="A473" t="s">
        <v>89</v>
      </c>
      <c r="B473">
        <v>13</v>
      </c>
      <c r="C473" t="s">
        <v>132</v>
      </c>
      <c r="D473">
        <v>0</v>
      </c>
      <c r="E473" t="s">
        <v>41</v>
      </c>
      <c r="F473" s="1">
        <v>43414</v>
      </c>
      <c r="G473" t="s">
        <v>13</v>
      </c>
      <c r="H473" t="s">
        <v>25</v>
      </c>
      <c r="I473" t="s">
        <v>18</v>
      </c>
    </row>
    <row r="474" spans="1:9" x14ac:dyDescent="0.25">
      <c r="A474" t="s">
        <v>90</v>
      </c>
      <c r="B474">
        <v>13</v>
      </c>
      <c r="C474" t="s">
        <v>132</v>
      </c>
      <c r="D474">
        <v>10395</v>
      </c>
      <c r="E474" t="s">
        <v>41</v>
      </c>
      <c r="F474" s="1">
        <v>43112</v>
      </c>
      <c r="G474" t="s">
        <v>13</v>
      </c>
      <c r="H474" t="s">
        <v>10</v>
      </c>
      <c r="I474" t="s">
        <v>18</v>
      </c>
    </row>
    <row r="475" spans="1:9" x14ac:dyDescent="0.25">
      <c r="A475" t="s">
        <v>91</v>
      </c>
      <c r="B475">
        <v>13</v>
      </c>
      <c r="C475" t="s">
        <v>132</v>
      </c>
      <c r="D475">
        <v>0</v>
      </c>
      <c r="E475" t="s">
        <v>41</v>
      </c>
      <c r="F475" s="1">
        <v>45766</v>
      </c>
      <c r="G475" t="s">
        <v>29</v>
      </c>
      <c r="H475" t="s">
        <v>10</v>
      </c>
      <c r="I475" t="s">
        <v>18</v>
      </c>
    </row>
    <row r="476" spans="1:9" x14ac:dyDescent="0.25">
      <c r="A476" t="s">
        <v>92</v>
      </c>
      <c r="B476">
        <v>13</v>
      </c>
      <c r="C476" t="s">
        <v>132</v>
      </c>
      <c r="D476">
        <v>15592.5</v>
      </c>
      <c r="E476" t="s">
        <v>41</v>
      </c>
      <c r="F476" s="1">
        <v>43477</v>
      </c>
      <c r="G476" t="s">
        <v>13</v>
      </c>
      <c r="H476" t="s">
        <v>10</v>
      </c>
      <c r="I476" t="s">
        <v>18</v>
      </c>
    </row>
    <row r="477" spans="1:9" x14ac:dyDescent="0.25">
      <c r="A477" t="s">
        <v>93</v>
      </c>
      <c r="B477">
        <v>13</v>
      </c>
      <c r="C477" t="s">
        <v>132</v>
      </c>
      <c r="D477">
        <v>11310.75</v>
      </c>
      <c r="E477" t="s">
        <v>41</v>
      </c>
      <c r="F477" s="1">
        <v>43842</v>
      </c>
      <c r="G477" t="s">
        <v>13</v>
      </c>
      <c r="H477" t="s">
        <v>10</v>
      </c>
      <c r="I477" t="s">
        <v>9</v>
      </c>
    </row>
    <row r="478" spans="1:9" x14ac:dyDescent="0.25">
      <c r="A478" t="s">
        <v>94</v>
      </c>
      <c r="B478">
        <v>13</v>
      </c>
      <c r="C478" t="s">
        <v>132</v>
      </c>
      <c r="D478">
        <v>48928.73</v>
      </c>
      <c r="E478" t="s">
        <v>12</v>
      </c>
      <c r="F478" s="1">
        <v>43779</v>
      </c>
      <c r="G478" t="s">
        <v>13</v>
      </c>
      <c r="H478" t="s">
        <v>25</v>
      </c>
      <c r="I478" t="s">
        <v>9</v>
      </c>
    </row>
    <row r="479" spans="1:9" x14ac:dyDescent="0.25">
      <c r="A479" t="s">
        <v>95</v>
      </c>
      <c r="B479">
        <v>13</v>
      </c>
      <c r="C479" t="s">
        <v>132</v>
      </c>
      <c r="D479">
        <v>18975</v>
      </c>
      <c r="E479" t="s">
        <v>12</v>
      </c>
      <c r="F479" s="1">
        <v>43794</v>
      </c>
      <c r="G479" t="s">
        <v>13</v>
      </c>
      <c r="H479" t="s">
        <v>23</v>
      </c>
      <c r="I479" t="s">
        <v>9</v>
      </c>
    </row>
    <row r="480" spans="1:9" x14ac:dyDescent="0.25">
      <c r="A480" t="s">
        <v>96</v>
      </c>
      <c r="B480">
        <v>13</v>
      </c>
      <c r="C480" t="s">
        <v>132</v>
      </c>
      <c r="D480">
        <v>16170</v>
      </c>
      <c r="E480" t="s">
        <v>41</v>
      </c>
      <c r="F480" s="1">
        <v>43292</v>
      </c>
      <c r="G480" t="s">
        <v>13</v>
      </c>
      <c r="H480" t="s">
        <v>22</v>
      </c>
      <c r="I480" t="s">
        <v>18</v>
      </c>
    </row>
    <row r="481" spans="1:9" x14ac:dyDescent="0.25">
      <c r="A481" t="s">
        <v>97</v>
      </c>
      <c r="B481">
        <v>13</v>
      </c>
      <c r="C481" t="s">
        <v>132</v>
      </c>
      <c r="D481">
        <v>9056.48</v>
      </c>
      <c r="E481" t="s">
        <v>41</v>
      </c>
      <c r="F481" s="1">
        <v>43655</v>
      </c>
      <c r="G481" t="s">
        <v>13</v>
      </c>
      <c r="H481" t="s">
        <v>25</v>
      </c>
      <c r="I481" t="s">
        <v>9</v>
      </c>
    </row>
    <row r="482" spans="1:9" x14ac:dyDescent="0.25">
      <c r="A482" t="s">
        <v>98</v>
      </c>
      <c r="B482">
        <v>13</v>
      </c>
      <c r="C482" t="s">
        <v>132</v>
      </c>
      <c r="D482">
        <v>18357</v>
      </c>
      <c r="E482" t="s">
        <v>41</v>
      </c>
      <c r="F482" s="1">
        <v>43291</v>
      </c>
      <c r="G482" t="s">
        <v>13</v>
      </c>
      <c r="H482" t="s">
        <v>19</v>
      </c>
      <c r="I482" t="s">
        <v>18</v>
      </c>
    </row>
    <row r="483" spans="1:9" x14ac:dyDescent="0.25">
      <c r="A483" t="s">
        <v>99</v>
      </c>
      <c r="B483">
        <v>13</v>
      </c>
      <c r="C483" t="s">
        <v>132</v>
      </c>
      <c r="D483">
        <v>10416.75</v>
      </c>
      <c r="E483" t="s">
        <v>41</v>
      </c>
      <c r="F483" s="1">
        <v>43291</v>
      </c>
      <c r="G483" t="s">
        <v>13</v>
      </c>
      <c r="H483" t="s">
        <v>19</v>
      </c>
      <c r="I483" t="s">
        <v>18</v>
      </c>
    </row>
    <row r="484" spans="1:9" x14ac:dyDescent="0.25">
      <c r="A484" t="s">
        <v>100</v>
      </c>
      <c r="B484">
        <v>13</v>
      </c>
      <c r="C484" t="s">
        <v>132</v>
      </c>
      <c r="D484">
        <v>1232</v>
      </c>
      <c r="E484" t="s">
        <v>41</v>
      </c>
      <c r="F484" s="1">
        <v>43291</v>
      </c>
      <c r="G484" t="s">
        <v>13</v>
      </c>
      <c r="H484" t="s">
        <v>22</v>
      </c>
      <c r="I484" t="s">
        <v>18</v>
      </c>
    </row>
    <row r="485" spans="1:9" x14ac:dyDescent="0.25">
      <c r="A485" t="s">
        <v>101</v>
      </c>
      <c r="B485">
        <v>13</v>
      </c>
      <c r="C485" t="s">
        <v>132</v>
      </c>
      <c r="D485">
        <v>242.5</v>
      </c>
      <c r="E485" t="s">
        <v>41</v>
      </c>
      <c r="F485" s="1">
        <v>43291</v>
      </c>
      <c r="G485" t="s">
        <v>13</v>
      </c>
      <c r="H485" t="s">
        <v>22</v>
      </c>
      <c r="I485" t="s">
        <v>18</v>
      </c>
    </row>
    <row r="486" spans="1:9" x14ac:dyDescent="0.25">
      <c r="A486" t="s">
        <v>102</v>
      </c>
      <c r="B486">
        <v>13</v>
      </c>
      <c r="C486" t="s">
        <v>132</v>
      </c>
      <c r="D486">
        <v>643.75</v>
      </c>
      <c r="E486" t="s">
        <v>41</v>
      </c>
      <c r="F486" s="1">
        <v>43474</v>
      </c>
      <c r="G486" t="s">
        <v>13</v>
      </c>
      <c r="H486" t="s">
        <v>22</v>
      </c>
      <c r="I486" t="s">
        <v>9</v>
      </c>
    </row>
    <row r="487" spans="1:9" x14ac:dyDescent="0.25">
      <c r="A487" t="s">
        <v>103</v>
      </c>
      <c r="B487">
        <v>13</v>
      </c>
      <c r="C487" t="s">
        <v>132</v>
      </c>
      <c r="D487">
        <v>4595.75</v>
      </c>
      <c r="E487" t="s">
        <v>41</v>
      </c>
      <c r="F487" s="1">
        <v>43601</v>
      </c>
      <c r="G487" t="s">
        <v>13</v>
      </c>
      <c r="H487" t="s">
        <v>19</v>
      </c>
      <c r="I487" t="s">
        <v>9</v>
      </c>
    </row>
    <row r="488" spans="1:9" x14ac:dyDescent="0.25">
      <c r="A488" t="s">
        <v>104</v>
      </c>
      <c r="B488">
        <v>13</v>
      </c>
      <c r="C488" t="s">
        <v>132</v>
      </c>
      <c r="D488">
        <v>21905.200000000001</v>
      </c>
      <c r="E488" t="s">
        <v>41</v>
      </c>
      <c r="F488" s="1">
        <v>43657</v>
      </c>
      <c r="G488" t="s">
        <v>13</v>
      </c>
      <c r="H488" t="s">
        <v>19</v>
      </c>
      <c r="I488" t="s">
        <v>9</v>
      </c>
    </row>
    <row r="489" spans="1:9" x14ac:dyDescent="0.25">
      <c r="A489" t="s">
        <v>105</v>
      </c>
      <c r="B489">
        <v>13</v>
      </c>
      <c r="C489" t="s">
        <v>132</v>
      </c>
      <c r="D489">
        <v>337.5</v>
      </c>
      <c r="E489" t="s">
        <v>41</v>
      </c>
      <c r="F489" s="1">
        <v>43656</v>
      </c>
      <c r="G489" t="s">
        <v>13</v>
      </c>
      <c r="H489" t="s">
        <v>22</v>
      </c>
      <c r="I489" t="s">
        <v>9</v>
      </c>
    </row>
    <row r="490" spans="1:9" x14ac:dyDescent="0.25">
      <c r="A490" t="s">
        <v>106</v>
      </c>
      <c r="B490">
        <v>1</v>
      </c>
      <c r="C490" t="s">
        <v>11</v>
      </c>
      <c r="D490">
        <v>6112.76</v>
      </c>
      <c r="E490" t="s">
        <v>41</v>
      </c>
      <c r="F490" s="1">
        <v>43462</v>
      </c>
      <c r="G490" t="s">
        <v>13</v>
      </c>
      <c r="H490" t="s">
        <v>10</v>
      </c>
      <c r="I490" t="s">
        <v>9</v>
      </c>
    </row>
    <row r="491" spans="1:9" x14ac:dyDescent="0.25">
      <c r="A491" t="s">
        <v>107</v>
      </c>
      <c r="B491">
        <v>1</v>
      </c>
      <c r="C491" t="s">
        <v>11</v>
      </c>
      <c r="D491">
        <v>0</v>
      </c>
      <c r="E491" t="s">
        <v>41</v>
      </c>
      <c r="F491" s="1">
        <v>45766</v>
      </c>
      <c r="G491" t="s">
        <v>29</v>
      </c>
      <c r="H491" t="s">
        <v>10</v>
      </c>
      <c r="I491" t="s">
        <v>9</v>
      </c>
    </row>
    <row r="492" spans="1:9" x14ac:dyDescent="0.25">
      <c r="A492" t="s">
        <v>108</v>
      </c>
      <c r="B492">
        <v>1</v>
      </c>
      <c r="C492" t="s">
        <v>11</v>
      </c>
      <c r="D492">
        <v>10725</v>
      </c>
      <c r="E492" t="s">
        <v>41</v>
      </c>
      <c r="F492" s="1">
        <v>43440</v>
      </c>
      <c r="G492" t="s">
        <v>13</v>
      </c>
      <c r="H492" t="s">
        <v>10</v>
      </c>
      <c r="I492" t="s">
        <v>9</v>
      </c>
    </row>
    <row r="493" spans="1:9" x14ac:dyDescent="0.25">
      <c r="A493" t="s">
        <v>109</v>
      </c>
      <c r="B493">
        <v>2</v>
      </c>
      <c r="C493" t="s">
        <v>15</v>
      </c>
      <c r="D493">
        <v>27530.38</v>
      </c>
      <c r="E493" t="s">
        <v>41</v>
      </c>
      <c r="F493" s="1">
        <v>43533</v>
      </c>
      <c r="G493" t="s">
        <v>13</v>
      </c>
      <c r="H493" t="s">
        <v>23</v>
      </c>
      <c r="I493" t="s">
        <v>9</v>
      </c>
    </row>
    <row r="494" spans="1:9" x14ac:dyDescent="0.25">
      <c r="A494" t="s">
        <v>110</v>
      </c>
      <c r="B494">
        <v>1</v>
      </c>
      <c r="C494" t="s">
        <v>11</v>
      </c>
      <c r="D494">
        <v>106033.91</v>
      </c>
      <c r="E494" t="s">
        <v>41</v>
      </c>
      <c r="F494" s="1">
        <v>43191</v>
      </c>
      <c r="G494" t="s">
        <v>13</v>
      </c>
      <c r="H494" t="s">
        <v>22</v>
      </c>
      <c r="I494" t="s">
        <v>18</v>
      </c>
    </row>
    <row r="495" spans="1:9" x14ac:dyDescent="0.25">
      <c r="A495" t="s">
        <v>111</v>
      </c>
      <c r="B495">
        <v>2</v>
      </c>
      <c r="C495" t="s">
        <v>15</v>
      </c>
      <c r="D495">
        <v>3978.77</v>
      </c>
      <c r="E495" t="s">
        <v>41</v>
      </c>
      <c r="F495" s="1">
        <v>43473</v>
      </c>
      <c r="G495" t="s">
        <v>13</v>
      </c>
      <c r="H495" t="s">
        <v>19</v>
      </c>
      <c r="I495" t="s">
        <v>9</v>
      </c>
    </row>
    <row r="496" spans="1:9" x14ac:dyDescent="0.25">
      <c r="A496" t="s">
        <v>112</v>
      </c>
      <c r="B496">
        <v>2</v>
      </c>
      <c r="C496" t="s">
        <v>15</v>
      </c>
      <c r="D496">
        <v>9453.35</v>
      </c>
      <c r="E496" t="s">
        <v>41</v>
      </c>
      <c r="F496" s="1">
        <v>43484</v>
      </c>
      <c r="G496" t="s">
        <v>13</v>
      </c>
      <c r="H496" t="s">
        <v>19</v>
      </c>
      <c r="I496" t="s">
        <v>9</v>
      </c>
    </row>
    <row r="497" spans="1:9" x14ac:dyDescent="0.25">
      <c r="A497" t="s">
        <v>113</v>
      </c>
      <c r="B497">
        <v>2</v>
      </c>
      <c r="C497" t="s">
        <v>15</v>
      </c>
      <c r="D497">
        <v>4156.79</v>
      </c>
      <c r="E497" t="s">
        <v>41</v>
      </c>
      <c r="F497" s="1">
        <v>43522</v>
      </c>
      <c r="G497" t="s">
        <v>13</v>
      </c>
      <c r="H497" t="s">
        <v>19</v>
      </c>
      <c r="I497" t="s">
        <v>9</v>
      </c>
    </row>
    <row r="498" spans="1:9" x14ac:dyDescent="0.25">
      <c r="A498" t="s">
        <v>114</v>
      </c>
      <c r="B498">
        <v>13</v>
      </c>
      <c r="C498" t="s">
        <v>132</v>
      </c>
      <c r="D498">
        <v>7451.24</v>
      </c>
      <c r="E498" t="s">
        <v>16</v>
      </c>
      <c r="F498" s="1">
        <v>43577</v>
      </c>
      <c r="G498" t="s">
        <v>13</v>
      </c>
      <c r="H498" t="s">
        <v>22</v>
      </c>
      <c r="I498" t="s">
        <v>9</v>
      </c>
    </row>
    <row r="499" spans="1:9" x14ac:dyDescent="0.25">
      <c r="A499" t="s">
        <v>115</v>
      </c>
      <c r="B499">
        <v>1</v>
      </c>
      <c r="C499" t="s">
        <v>11</v>
      </c>
      <c r="D499">
        <v>3630</v>
      </c>
      <c r="E499" t="s">
        <v>41</v>
      </c>
      <c r="F499" s="1">
        <v>43816</v>
      </c>
      <c r="G499" t="s">
        <v>13</v>
      </c>
      <c r="H499" t="s">
        <v>10</v>
      </c>
      <c r="I499" t="s">
        <v>9</v>
      </c>
    </row>
    <row r="500" spans="1:9" x14ac:dyDescent="0.25">
      <c r="A500" t="s">
        <v>116</v>
      </c>
      <c r="B500">
        <v>1</v>
      </c>
      <c r="C500" t="s">
        <v>11</v>
      </c>
      <c r="D500">
        <v>1072.5</v>
      </c>
      <c r="E500" t="s">
        <v>12</v>
      </c>
      <c r="F500" s="1">
        <v>43719</v>
      </c>
      <c r="G500" t="s">
        <v>13</v>
      </c>
      <c r="H500" t="s">
        <v>10</v>
      </c>
      <c r="I500" t="s">
        <v>9</v>
      </c>
    </row>
    <row r="501" spans="1:9" x14ac:dyDescent="0.25">
      <c r="A501" t="s">
        <v>117</v>
      </c>
      <c r="B501">
        <v>3</v>
      </c>
      <c r="C501" t="s">
        <v>40</v>
      </c>
      <c r="D501">
        <v>49401.25</v>
      </c>
      <c r="E501" t="s">
        <v>41</v>
      </c>
      <c r="F501" s="1">
        <v>43468</v>
      </c>
      <c r="G501" t="s">
        <v>13</v>
      </c>
      <c r="H501" t="s">
        <v>124</v>
      </c>
      <c r="I501" t="s">
        <v>9</v>
      </c>
    </row>
    <row r="502" spans="1:9" x14ac:dyDescent="0.25">
      <c r="A502" t="s">
        <v>118</v>
      </c>
      <c r="B502">
        <v>3</v>
      </c>
      <c r="C502" t="s">
        <v>40</v>
      </c>
      <c r="D502">
        <v>49401.25</v>
      </c>
      <c r="E502" t="s">
        <v>41</v>
      </c>
      <c r="F502" s="1">
        <v>43468</v>
      </c>
      <c r="G502" t="s">
        <v>13</v>
      </c>
      <c r="H502" t="s">
        <v>124</v>
      </c>
      <c r="I502" t="s">
        <v>9</v>
      </c>
    </row>
    <row r="503" spans="1:9" x14ac:dyDescent="0.25">
      <c r="A503" t="s">
        <v>119</v>
      </c>
      <c r="B503">
        <v>3</v>
      </c>
      <c r="C503" t="s">
        <v>40</v>
      </c>
      <c r="D503">
        <v>45000</v>
      </c>
      <c r="E503" t="s">
        <v>41</v>
      </c>
      <c r="F503" s="1">
        <v>43468</v>
      </c>
      <c r="G503" t="s">
        <v>13</v>
      </c>
      <c r="H503" t="s">
        <v>124</v>
      </c>
      <c r="I503" t="s">
        <v>9</v>
      </c>
    </row>
    <row r="504" spans="1:9" x14ac:dyDescent="0.25">
      <c r="A504" t="s">
        <v>120</v>
      </c>
      <c r="B504">
        <v>10</v>
      </c>
      <c r="C504" t="s">
        <v>26</v>
      </c>
      <c r="D504">
        <v>54000</v>
      </c>
      <c r="E504" t="s">
        <v>12</v>
      </c>
      <c r="F504" s="1">
        <v>43373</v>
      </c>
      <c r="G504" t="s">
        <v>13</v>
      </c>
      <c r="H504" t="s">
        <v>25</v>
      </c>
      <c r="I504" t="s">
        <v>18</v>
      </c>
    </row>
    <row r="505" spans="1:9" x14ac:dyDescent="0.25">
      <c r="A505" t="s">
        <v>121</v>
      </c>
      <c r="B505">
        <v>12</v>
      </c>
      <c r="C505" t="s">
        <v>52</v>
      </c>
      <c r="D505">
        <v>5659.5</v>
      </c>
      <c r="E505" t="s">
        <v>41</v>
      </c>
      <c r="F505" s="1">
        <v>43448</v>
      </c>
      <c r="G505" t="s">
        <v>13</v>
      </c>
      <c r="H505" t="s">
        <v>10</v>
      </c>
      <c r="I505" t="s">
        <v>9</v>
      </c>
    </row>
    <row r="506" spans="1:9" x14ac:dyDescent="0.25">
      <c r="A506" t="s">
        <v>122</v>
      </c>
      <c r="B506">
        <v>3</v>
      </c>
      <c r="C506" t="s">
        <v>40</v>
      </c>
      <c r="D506">
        <v>2942.25</v>
      </c>
      <c r="E506" t="s">
        <v>41</v>
      </c>
      <c r="F506" s="1">
        <v>43566</v>
      </c>
      <c r="G506" t="s">
        <v>13</v>
      </c>
      <c r="H506" t="s">
        <v>22</v>
      </c>
      <c r="I506" t="s">
        <v>9</v>
      </c>
    </row>
    <row r="507" spans="1:9" x14ac:dyDescent="0.25">
      <c r="A507" t="s">
        <v>123</v>
      </c>
      <c r="B507">
        <v>3</v>
      </c>
      <c r="C507" t="s">
        <v>40</v>
      </c>
      <c r="D507">
        <v>6335.5</v>
      </c>
      <c r="E507" t="s">
        <v>12</v>
      </c>
      <c r="F507" s="1">
        <v>43761</v>
      </c>
      <c r="G507" t="s">
        <v>13</v>
      </c>
      <c r="H507" t="s">
        <v>22</v>
      </c>
      <c r="I507" t="s">
        <v>18</v>
      </c>
    </row>
    <row r="508" spans="1:9" x14ac:dyDescent="0.25">
      <c r="A508" t="s">
        <v>125</v>
      </c>
      <c r="B508">
        <v>3</v>
      </c>
      <c r="C508" t="s">
        <v>40</v>
      </c>
      <c r="D508">
        <v>2436.75</v>
      </c>
      <c r="E508" t="s">
        <v>12</v>
      </c>
      <c r="F508" s="1">
        <v>43764</v>
      </c>
      <c r="G508" t="s">
        <v>13</v>
      </c>
      <c r="H508" t="s">
        <v>22</v>
      </c>
      <c r="I508" t="s">
        <v>9</v>
      </c>
    </row>
    <row r="509" spans="1:9" x14ac:dyDescent="0.25">
      <c r="A509" t="s">
        <v>126</v>
      </c>
      <c r="B509">
        <v>3</v>
      </c>
      <c r="C509" t="s">
        <v>40</v>
      </c>
      <c r="D509">
        <v>18321.23</v>
      </c>
      <c r="E509" t="s">
        <v>12</v>
      </c>
      <c r="F509" s="1">
        <v>43397</v>
      </c>
      <c r="G509" t="s">
        <v>13</v>
      </c>
      <c r="H509" t="s">
        <v>19</v>
      </c>
      <c r="I509" t="s">
        <v>18</v>
      </c>
    </row>
    <row r="510" spans="1:9" x14ac:dyDescent="0.25">
      <c r="A510" t="s">
        <v>127</v>
      </c>
      <c r="B510">
        <v>3</v>
      </c>
      <c r="C510" t="s">
        <v>40</v>
      </c>
      <c r="D510">
        <v>26967.39</v>
      </c>
      <c r="E510" t="s">
        <v>12</v>
      </c>
      <c r="F510" s="1">
        <v>43763</v>
      </c>
      <c r="G510" t="s">
        <v>13</v>
      </c>
      <c r="H510" t="s">
        <v>19</v>
      </c>
      <c r="I510" t="s">
        <v>9</v>
      </c>
    </row>
    <row r="511" spans="1:9" x14ac:dyDescent="0.25">
      <c r="A511" t="s">
        <v>128</v>
      </c>
      <c r="B511">
        <v>3</v>
      </c>
      <c r="C511" t="s">
        <v>40</v>
      </c>
      <c r="D511">
        <v>159956.76</v>
      </c>
      <c r="E511" t="s">
        <v>12</v>
      </c>
      <c r="F511" s="1">
        <v>43101</v>
      </c>
      <c r="G511" t="s">
        <v>13</v>
      </c>
      <c r="H511" t="s">
        <v>22</v>
      </c>
      <c r="I511" t="s">
        <v>9</v>
      </c>
    </row>
    <row r="512" spans="1:9" x14ac:dyDescent="0.25">
      <c r="A512" t="s">
        <v>129</v>
      </c>
      <c r="B512">
        <v>3</v>
      </c>
      <c r="C512" t="s">
        <v>40</v>
      </c>
      <c r="D512">
        <v>0</v>
      </c>
      <c r="E512" t="s">
        <v>12</v>
      </c>
      <c r="F512" s="1">
        <v>43466</v>
      </c>
      <c r="G512" t="s">
        <v>13</v>
      </c>
      <c r="H512" t="s">
        <v>19</v>
      </c>
      <c r="I512" t="s">
        <v>9</v>
      </c>
    </row>
    <row r="513" spans="1:9" x14ac:dyDescent="0.25">
      <c r="A513" t="s">
        <v>130</v>
      </c>
      <c r="B513">
        <v>3</v>
      </c>
      <c r="C513" t="s">
        <v>40</v>
      </c>
      <c r="D513">
        <v>8268.1299999999992</v>
      </c>
      <c r="E513" t="s">
        <v>12</v>
      </c>
      <c r="F513" s="1">
        <v>43373</v>
      </c>
      <c r="G513" t="s">
        <v>13</v>
      </c>
      <c r="H513" t="s">
        <v>124</v>
      </c>
      <c r="I513" t="s">
        <v>9</v>
      </c>
    </row>
    <row r="514" spans="1:9" x14ac:dyDescent="0.25">
      <c r="A514" t="s">
        <v>138</v>
      </c>
      <c r="B514">
        <v>3</v>
      </c>
      <c r="C514" t="s">
        <v>40</v>
      </c>
      <c r="D514">
        <v>12500.13</v>
      </c>
      <c r="E514" t="s">
        <v>12</v>
      </c>
      <c r="F514" s="1">
        <v>43727</v>
      </c>
      <c r="G514" t="s">
        <v>13</v>
      </c>
      <c r="H514" t="s">
        <v>22</v>
      </c>
      <c r="I514" t="s">
        <v>9</v>
      </c>
    </row>
    <row r="515" spans="1:9" x14ac:dyDescent="0.25">
      <c r="A515" t="s">
        <v>138</v>
      </c>
      <c r="B515">
        <v>3</v>
      </c>
      <c r="C515" t="s">
        <v>40</v>
      </c>
      <c r="D515">
        <v>10584.15</v>
      </c>
      <c r="E515" t="s">
        <v>12</v>
      </c>
      <c r="F515" s="1">
        <v>43186</v>
      </c>
      <c r="G515" t="s">
        <v>13</v>
      </c>
      <c r="H515" t="s">
        <v>22</v>
      </c>
      <c r="I515" t="s">
        <v>9</v>
      </c>
    </row>
    <row r="516" spans="1:9" x14ac:dyDescent="0.25">
      <c r="A516" t="s">
        <v>138</v>
      </c>
      <c r="B516">
        <v>3</v>
      </c>
      <c r="C516" t="s">
        <v>40</v>
      </c>
      <c r="D516">
        <v>14393.8</v>
      </c>
      <c r="E516" t="s">
        <v>12</v>
      </c>
      <c r="F516" s="1">
        <v>43467</v>
      </c>
      <c r="G516" t="s">
        <v>13</v>
      </c>
      <c r="H516" t="s">
        <v>23</v>
      </c>
      <c r="I516" t="s">
        <v>9</v>
      </c>
    </row>
    <row r="517" spans="1:9" x14ac:dyDescent="0.25">
      <c r="A517" t="s">
        <v>138</v>
      </c>
      <c r="B517">
        <v>3</v>
      </c>
      <c r="C517" t="s">
        <v>40</v>
      </c>
      <c r="D517">
        <v>691.85</v>
      </c>
      <c r="E517" t="s">
        <v>12</v>
      </c>
      <c r="F517" s="1">
        <v>43235</v>
      </c>
      <c r="G517" t="s">
        <v>13</v>
      </c>
      <c r="H517" t="s">
        <v>22</v>
      </c>
      <c r="I517" t="s">
        <v>18</v>
      </c>
    </row>
    <row r="518" spans="1:9" x14ac:dyDescent="0.25">
      <c r="A518" t="s">
        <v>138</v>
      </c>
      <c r="B518">
        <v>3</v>
      </c>
      <c r="C518" t="s">
        <v>40</v>
      </c>
      <c r="D518">
        <v>691.85</v>
      </c>
      <c r="E518" t="s">
        <v>12</v>
      </c>
      <c r="F518" s="1">
        <v>43600</v>
      </c>
      <c r="G518" t="s">
        <v>13</v>
      </c>
      <c r="H518" t="s">
        <v>22</v>
      </c>
      <c r="I518" t="s">
        <v>9</v>
      </c>
    </row>
    <row r="519" spans="1:9" x14ac:dyDescent="0.25">
      <c r="A519" t="s">
        <v>138</v>
      </c>
      <c r="B519">
        <v>3</v>
      </c>
      <c r="C519" t="s">
        <v>40</v>
      </c>
      <c r="D519">
        <v>10964.79</v>
      </c>
      <c r="E519" t="s">
        <v>12</v>
      </c>
      <c r="F519" s="1">
        <v>42969</v>
      </c>
      <c r="G519" t="s">
        <v>13</v>
      </c>
      <c r="H519" t="s">
        <v>22</v>
      </c>
      <c r="I519" t="s">
        <v>9</v>
      </c>
    </row>
    <row r="520" spans="1:9" x14ac:dyDescent="0.25">
      <c r="A520" t="s">
        <v>138</v>
      </c>
      <c r="B520">
        <v>3</v>
      </c>
      <c r="C520" t="s">
        <v>40</v>
      </c>
      <c r="D520">
        <v>13630.7</v>
      </c>
      <c r="E520" t="s">
        <v>12</v>
      </c>
      <c r="F520" s="1">
        <v>43698</v>
      </c>
      <c r="G520" t="s">
        <v>13</v>
      </c>
      <c r="H520" t="s">
        <v>22</v>
      </c>
      <c r="I520" t="s">
        <v>18</v>
      </c>
    </row>
    <row r="521" spans="1:9" x14ac:dyDescent="0.25">
      <c r="A521" t="s">
        <v>138</v>
      </c>
      <c r="B521">
        <v>10</v>
      </c>
      <c r="C521" t="s">
        <v>26</v>
      </c>
      <c r="D521">
        <v>123750</v>
      </c>
      <c r="E521" t="s">
        <v>12</v>
      </c>
      <c r="F521" s="1">
        <v>43738</v>
      </c>
      <c r="G521" t="s">
        <v>13</v>
      </c>
      <c r="H521" t="s">
        <v>25</v>
      </c>
      <c r="I521" t="s">
        <v>9</v>
      </c>
    </row>
    <row r="522" spans="1:9" x14ac:dyDescent="0.25">
      <c r="A522" t="s">
        <v>138</v>
      </c>
      <c r="B522">
        <v>12</v>
      </c>
      <c r="C522" t="s">
        <v>52</v>
      </c>
      <c r="D522">
        <v>869.63</v>
      </c>
      <c r="E522" t="s">
        <v>12</v>
      </c>
      <c r="F522" s="1">
        <v>43246</v>
      </c>
      <c r="G522" t="s">
        <v>13</v>
      </c>
      <c r="H522" t="s">
        <v>124</v>
      </c>
      <c r="I522" t="s">
        <v>18</v>
      </c>
    </row>
    <row r="523" spans="1:9" x14ac:dyDescent="0.25">
      <c r="A523" t="s">
        <v>138</v>
      </c>
      <c r="B523">
        <v>3</v>
      </c>
      <c r="C523" t="s">
        <v>40</v>
      </c>
      <c r="D523">
        <v>869.63</v>
      </c>
      <c r="E523" t="s">
        <v>12</v>
      </c>
      <c r="F523" s="1">
        <v>43611</v>
      </c>
      <c r="G523" t="s">
        <v>13</v>
      </c>
      <c r="H523" t="s">
        <v>124</v>
      </c>
      <c r="I523" t="s">
        <v>9</v>
      </c>
    </row>
    <row r="524" spans="1:9" x14ac:dyDescent="0.25">
      <c r="A524" t="s">
        <v>138</v>
      </c>
      <c r="B524">
        <v>3</v>
      </c>
      <c r="C524" t="s">
        <v>40</v>
      </c>
      <c r="D524">
        <v>1562.5</v>
      </c>
      <c r="E524" t="s">
        <v>12</v>
      </c>
      <c r="F524" s="1">
        <v>43512</v>
      </c>
      <c r="G524" t="s">
        <v>13</v>
      </c>
      <c r="H524" t="s">
        <v>23</v>
      </c>
      <c r="I524" t="s">
        <v>9</v>
      </c>
    </row>
    <row r="525" spans="1:9" x14ac:dyDescent="0.25">
      <c r="A525" t="s">
        <v>138</v>
      </c>
      <c r="B525">
        <v>4</v>
      </c>
      <c r="C525" t="s">
        <v>135</v>
      </c>
      <c r="D525">
        <v>43367</v>
      </c>
      <c r="E525" t="s">
        <v>12</v>
      </c>
      <c r="F525" s="1">
        <v>43647</v>
      </c>
      <c r="G525" t="s">
        <v>13</v>
      </c>
      <c r="H525" t="s">
        <v>22</v>
      </c>
      <c r="I525" t="s">
        <v>18</v>
      </c>
    </row>
    <row r="526" spans="1:9" x14ac:dyDescent="0.25">
      <c r="A526" t="s">
        <v>138</v>
      </c>
      <c r="B526">
        <v>4</v>
      </c>
      <c r="C526" t="s">
        <v>135</v>
      </c>
      <c r="D526">
        <v>43367</v>
      </c>
      <c r="E526" t="s">
        <v>12</v>
      </c>
      <c r="F526" s="1">
        <v>43739</v>
      </c>
      <c r="G526" t="s">
        <v>13</v>
      </c>
      <c r="H526" t="s">
        <v>22</v>
      </c>
      <c r="I526" t="s">
        <v>18</v>
      </c>
    </row>
    <row r="527" spans="1:9" x14ac:dyDescent="0.25">
      <c r="A527" t="s">
        <v>138</v>
      </c>
      <c r="B527">
        <v>4</v>
      </c>
      <c r="C527" t="s">
        <v>135</v>
      </c>
      <c r="D527">
        <v>65050.5</v>
      </c>
      <c r="E527" t="s">
        <v>12</v>
      </c>
      <c r="F527" s="1">
        <v>43466</v>
      </c>
      <c r="G527" t="s">
        <v>13</v>
      </c>
      <c r="H527" t="s">
        <v>22</v>
      </c>
      <c r="I527" t="s">
        <v>18</v>
      </c>
    </row>
    <row r="528" spans="1:9" x14ac:dyDescent="0.25">
      <c r="A528" t="s">
        <v>138</v>
      </c>
      <c r="B528">
        <v>4</v>
      </c>
      <c r="C528" t="s">
        <v>135</v>
      </c>
      <c r="D528">
        <v>65050.5</v>
      </c>
      <c r="E528" t="s">
        <v>12</v>
      </c>
      <c r="F528" s="1">
        <v>43556</v>
      </c>
      <c r="G528" t="s">
        <v>13</v>
      </c>
      <c r="H528" t="s">
        <v>22</v>
      </c>
      <c r="I528" t="s">
        <v>18</v>
      </c>
    </row>
    <row r="529" spans="1:9" x14ac:dyDescent="0.25">
      <c r="A529" t="s">
        <v>138</v>
      </c>
      <c r="B529">
        <v>4</v>
      </c>
      <c r="C529" t="s">
        <v>135</v>
      </c>
      <c r="D529">
        <v>10824.4</v>
      </c>
      <c r="E529" t="s">
        <v>12</v>
      </c>
      <c r="F529" s="1">
        <v>43647</v>
      </c>
      <c r="G529" t="s">
        <v>13</v>
      </c>
      <c r="H529" t="s">
        <v>22</v>
      </c>
      <c r="I529" t="s">
        <v>18</v>
      </c>
    </row>
    <row r="530" spans="1:9" x14ac:dyDescent="0.25">
      <c r="A530" t="s">
        <v>138</v>
      </c>
      <c r="B530">
        <v>4</v>
      </c>
      <c r="C530" t="s">
        <v>135</v>
      </c>
      <c r="D530">
        <v>10824.4</v>
      </c>
      <c r="E530" t="s">
        <v>12</v>
      </c>
      <c r="F530" s="1">
        <v>43739</v>
      </c>
      <c r="G530" t="s">
        <v>13</v>
      </c>
      <c r="H530" t="s">
        <v>22</v>
      </c>
      <c r="I530" t="s">
        <v>18</v>
      </c>
    </row>
    <row r="531" spans="1:9" x14ac:dyDescent="0.25">
      <c r="A531" t="s">
        <v>138</v>
      </c>
      <c r="B531">
        <v>4</v>
      </c>
      <c r="C531" t="s">
        <v>135</v>
      </c>
      <c r="D531">
        <v>16236.6</v>
      </c>
      <c r="E531" t="s">
        <v>12</v>
      </c>
      <c r="F531" s="1">
        <v>43466</v>
      </c>
      <c r="G531" t="s">
        <v>13</v>
      </c>
      <c r="H531" t="s">
        <v>22</v>
      </c>
      <c r="I531" t="s">
        <v>18</v>
      </c>
    </row>
    <row r="532" spans="1:9" x14ac:dyDescent="0.25">
      <c r="A532" t="s">
        <v>138</v>
      </c>
      <c r="B532">
        <v>4</v>
      </c>
      <c r="C532" t="s">
        <v>135</v>
      </c>
      <c r="D532">
        <v>16236.6</v>
      </c>
      <c r="E532" t="s">
        <v>12</v>
      </c>
      <c r="F532" s="1">
        <v>43556</v>
      </c>
      <c r="G532" t="s">
        <v>13</v>
      </c>
      <c r="H532" t="s">
        <v>22</v>
      </c>
      <c r="I532" t="s">
        <v>18</v>
      </c>
    </row>
    <row r="533" spans="1:9" x14ac:dyDescent="0.25">
      <c r="A533" t="s">
        <v>138</v>
      </c>
      <c r="B533">
        <v>3</v>
      </c>
      <c r="C533" t="s">
        <v>40</v>
      </c>
      <c r="D533">
        <v>36612.18</v>
      </c>
      <c r="E533" t="s">
        <v>12</v>
      </c>
      <c r="F533" s="1">
        <v>43101</v>
      </c>
      <c r="G533" t="s">
        <v>13</v>
      </c>
      <c r="H533" t="s">
        <v>10</v>
      </c>
      <c r="I533" t="s">
        <v>18</v>
      </c>
    </row>
    <row r="534" spans="1:9" x14ac:dyDescent="0.25">
      <c r="A534" t="s">
        <v>138</v>
      </c>
      <c r="B534">
        <v>3</v>
      </c>
      <c r="C534" t="s">
        <v>40</v>
      </c>
      <c r="D534">
        <v>28735.65</v>
      </c>
      <c r="E534" t="s">
        <v>12</v>
      </c>
      <c r="F534" s="1">
        <v>43101</v>
      </c>
      <c r="G534" t="s">
        <v>13</v>
      </c>
      <c r="H534" t="s">
        <v>23</v>
      </c>
      <c r="I534" t="s">
        <v>18</v>
      </c>
    </row>
    <row r="535" spans="1:9" x14ac:dyDescent="0.25">
      <c r="A535" t="s">
        <v>138</v>
      </c>
      <c r="B535">
        <v>3</v>
      </c>
      <c r="C535" t="s">
        <v>40</v>
      </c>
      <c r="D535">
        <v>53277.919999999998</v>
      </c>
      <c r="E535" t="s">
        <v>12</v>
      </c>
      <c r="F535" s="1">
        <v>43466</v>
      </c>
      <c r="G535" t="s">
        <v>13</v>
      </c>
      <c r="H535" t="s">
        <v>10</v>
      </c>
      <c r="I535" t="s">
        <v>9</v>
      </c>
    </row>
    <row r="536" spans="1:9" x14ac:dyDescent="0.25">
      <c r="A536" t="s">
        <v>138</v>
      </c>
      <c r="B536">
        <v>3</v>
      </c>
      <c r="C536" t="s">
        <v>40</v>
      </c>
      <c r="D536">
        <v>30048.080000000002</v>
      </c>
      <c r="E536" t="s">
        <v>12</v>
      </c>
      <c r="F536" s="1">
        <v>43466</v>
      </c>
      <c r="G536" t="s">
        <v>13</v>
      </c>
      <c r="H536" t="s">
        <v>23</v>
      </c>
      <c r="I536" t="s">
        <v>9</v>
      </c>
    </row>
    <row r="537" spans="1:9" x14ac:dyDescent="0.25">
      <c r="A537" t="s">
        <v>138</v>
      </c>
      <c r="B537">
        <v>3</v>
      </c>
      <c r="C537" t="s">
        <v>40</v>
      </c>
      <c r="D537">
        <v>15084.15</v>
      </c>
      <c r="E537" t="s">
        <v>41</v>
      </c>
      <c r="F537" s="1">
        <v>43486</v>
      </c>
      <c r="G537" t="s">
        <v>13</v>
      </c>
      <c r="H537" t="s">
        <v>25</v>
      </c>
      <c r="I537" t="s">
        <v>9</v>
      </c>
    </row>
    <row r="538" spans="1:9" x14ac:dyDescent="0.25">
      <c r="A538" t="s">
        <v>138</v>
      </c>
      <c r="B538">
        <v>1</v>
      </c>
      <c r="C538" t="s">
        <v>11</v>
      </c>
      <c r="D538">
        <v>1013.88</v>
      </c>
      <c r="E538" t="s">
        <v>41</v>
      </c>
      <c r="F538" s="1">
        <v>43138</v>
      </c>
      <c r="G538" t="s">
        <v>13</v>
      </c>
      <c r="H538" t="s">
        <v>22</v>
      </c>
      <c r="I538" t="s">
        <v>18</v>
      </c>
    </row>
    <row r="539" spans="1:9" x14ac:dyDescent="0.25">
      <c r="A539" t="s">
        <v>138</v>
      </c>
      <c r="B539">
        <v>1</v>
      </c>
      <c r="C539" t="s">
        <v>11</v>
      </c>
      <c r="D539">
        <v>1601.5</v>
      </c>
      <c r="E539" t="s">
        <v>41</v>
      </c>
      <c r="F539" s="1">
        <v>43138</v>
      </c>
      <c r="G539" t="s">
        <v>13</v>
      </c>
      <c r="H539" t="s">
        <v>22</v>
      </c>
      <c r="I539" t="s">
        <v>18</v>
      </c>
    </row>
    <row r="540" spans="1:9" x14ac:dyDescent="0.25">
      <c r="A540" t="s">
        <v>138</v>
      </c>
      <c r="B540">
        <v>1</v>
      </c>
      <c r="C540" t="s">
        <v>11</v>
      </c>
      <c r="D540">
        <v>37500</v>
      </c>
      <c r="E540" t="s">
        <v>12</v>
      </c>
      <c r="F540" s="1">
        <v>43284</v>
      </c>
      <c r="G540" t="s">
        <v>13</v>
      </c>
      <c r="H540" t="s">
        <v>23</v>
      </c>
      <c r="I540" t="s">
        <v>18</v>
      </c>
    </row>
    <row r="541" spans="1:9" x14ac:dyDescent="0.25">
      <c r="A541" t="s">
        <v>138</v>
      </c>
      <c r="B541">
        <v>1</v>
      </c>
      <c r="C541" t="s">
        <v>11</v>
      </c>
      <c r="D541">
        <v>35000</v>
      </c>
      <c r="E541" t="s">
        <v>12</v>
      </c>
      <c r="F541" s="1">
        <v>43649</v>
      </c>
      <c r="G541" t="s">
        <v>13</v>
      </c>
      <c r="H541" t="s">
        <v>23</v>
      </c>
      <c r="I541" t="s">
        <v>9</v>
      </c>
    </row>
    <row r="542" spans="1:9" x14ac:dyDescent="0.25">
      <c r="A542" t="s">
        <v>138</v>
      </c>
      <c r="B542">
        <v>1</v>
      </c>
      <c r="C542" t="s">
        <v>11</v>
      </c>
      <c r="D542">
        <v>992.51</v>
      </c>
      <c r="E542" t="s">
        <v>41</v>
      </c>
      <c r="F542" s="1">
        <v>43156</v>
      </c>
      <c r="G542" t="s">
        <v>13</v>
      </c>
      <c r="H542" t="s">
        <v>19</v>
      </c>
      <c r="I542" t="s">
        <v>18</v>
      </c>
    </row>
    <row r="543" spans="1:9" x14ac:dyDescent="0.25">
      <c r="A543" t="s">
        <v>138</v>
      </c>
      <c r="B543">
        <v>1</v>
      </c>
      <c r="C543" t="s">
        <v>11</v>
      </c>
      <c r="D543">
        <v>992.51</v>
      </c>
      <c r="E543" t="s">
        <v>41</v>
      </c>
      <c r="F543" s="1">
        <v>43156</v>
      </c>
      <c r="G543" t="s">
        <v>13</v>
      </c>
      <c r="H543" t="s">
        <v>19</v>
      </c>
      <c r="I543" t="s">
        <v>9</v>
      </c>
    </row>
    <row r="544" spans="1:9" x14ac:dyDescent="0.25">
      <c r="A544" t="s">
        <v>138</v>
      </c>
      <c r="B544">
        <v>1</v>
      </c>
      <c r="C544" t="s">
        <v>11</v>
      </c>
      <c r="D544">
        <v>377079.15</v>
      </c>
      <c r="E544" t="s">
        <v>41</v>
      </c>
      <c r="F544" s="1">
        <v>42735</v>
      </c>
      <c r="G544" t="s">
        <v>13</v>
      </c>
      <c r="H544" t="s">
        <v>19</v>
      </c>
      <c r="I544" t="s">
        <v>18</v>
      </c>
    </row>
    <row r="545" spans="1:9" x14ac:dyDescent="0.25">
      <c r="A545" t="s">
        <v>138</v>
      </c>
      <c r="B545">
        <v>1</v>
      </c>
      <c r="C545" t="s">
        <v>11</v>
      </c>
      <c r="D545">
        <v>61251.58</v>
      </c>
      <c r="E545" t="s">
        <v>41</v>
      </c>
      <c r="F545" s="1">
        <v>42914</v>
      </c>
      <c r="G545" t="s">
        <v>13</v>
      </c>
      <c r="H545" t="s">
        <v>19</v>
      </c>
      <c r="I545" t="s">
        <v>18</v>
      </c>
    </row>
    <row r="546" spans="1:9" x14ac:dyDescent="0.25">
      <c r="A546" t="s">
        <v>138</v>
      </c>
      <c r="B546">
        <v>1</v>
      </c>
      <c r="C546" t="s">
        <v>11</v>
      </c>
      <c r="D546">
        <v>62070.81</v>
      </c>
      <c r="E546" t="s">
        <v>41</v>
      </c>
      <c r="F546" s="1">
        <v>42914</v>
      </c>
      <c r="G546" t="s">
        <v>13</v>
      </c>
      <c r="H546" t="s">
        <v>19</v>
      </c>
      <c r="I546" t="s">
        <v>18</v>
      </c>
    </row>
    <row r="547" spans="1:9" x14ac:dyDescent="0.25">
      <c r="A547" t="s">
        <v>138</v>
      </c>
      <c r="B547">
        <v>1</v>
      </c>
      <c r="C547" t="s">
        <v>11</v>
      </c>
      <c r="D547">
        <v>1261.8399999999999</v>
      </c>
      <c r="E547" t="s">
        <v>41</v>
      </c>
      <c r="F547" s="1">
        <v>42922</v>
      </c>
      <c r="G547" t="s">
        <v>13</v>
      </c>
      <c r="H547" t="s">
        <v>19</v>
      </c>
      <c r="I547" t="s">
        <v>9</v>
      </c>
    </row>
    <row r="548" spans="1:9" x14ac:dyDescent="0.25">
      <c r="A548" t="s">
        <v>138</v>
      </c>
      <c r="B548">
        <v>1</v>
      </c>
      <c r="C548" t="s">
        <v>11</v>
      </c>
      <c r="D548">
        <v>349157.16</v>
      </c>
      <c r="E548" t="s">
        <v>41</v>
      </c>
      <c r="F548" s="1">
        <v>43101</v>
      </c>
      <c r="G548" t="s">
        <v>13</v>
      </c>
      <c r="H548" t="s">
        <v>19</v>
      </c>
      <c r="I548" t="s">
        <v>18</v>
      </c>
    </row>
    <row r="549" spans="1:9" x14ac:dyDescent="0.25">
      <c r="A549" t="s">
        <v>138</v>
      </c>
      <c r="B549">
        <v>1</v>
      </c>
      <c r="C549" t="s">
        <v>11</v>
      </c>
      <c r="D549">
        <v>107689.68</v>
      </c>
      <c r="E549" t="s">
        <v>12</v>
      </c>
      <c r="F549" s="1">
        <v>43145</v>
      </c>
      <c r="G549" t="s">
        <v>13</v>
      </c>
      <c r="H549" t="s">
        <v>19</v>
      </c>
      <c r="I549" t="s">
        <v>18</v>
      </c>
    </row>
    <row r="550" spans="1:9" x14ac:dyDescent="0.25">
      <c r="A550" t="s">
        <v>138</v>
      </c>
      <c r="B550">
        <v>1</v>
      </c>
      <c r="C550" t="s">
        <v>11</v>
      </c>
      <c r="D550">
        <v>5417.97</v>
      </c>
      <c r="E550" t="s">
        <v>12</v>
      </c>
      <c r="F550" s="1">
        <v>43301</v>
      </c>
      <c r="G550" t="s">
        <v>13</v>
      </c>
      <c r="H550" t="s">
        <v>19</v>
      </c>
      <c r="I550" t="s">
        <v>18</v>
      </c>
    </row>
    <row r="551" spans="1:9" x14ac:dyDescent="0.25">
      <c r="A551" t="s">
        <v>138</v>
      </c>
      <c r="B551">
        <v>1</v>
      </c>
      <c r="C551" t="s">
        <v>11</v>
      </c>
      <c r="D551">
        <v>61936.46</v>
      </c>
      <c r="E551" t="s">
        <v>41</v>
      </c>
      <c r="F551" s="1">
        <v>43279</v>
      </c>
      <c r="G551" t="s">
        <v>13</v>
      </c>
      <c r="H551" t="s">
        <v>19</v>
      </c>
      <c r="I551" t="s">
        <v>18</v>
      </c>
    </row>
    <row r="552" spans="1:9" x14ac:dyDescent="0.25">
      <c r="A552" t="s">
        <v>138</v>
      </c>
      <c r="B552">
        <v>1</v>
      </c>
      <c r="C552" t="s">
        <v>11</v>
      </c>
      <c r="D552">
        <v>56276.26</v>
      </c>
      <c r="E552" t="s">
        <v>41</v>
      </c>
      <c r="F552" s="1">
        <v>43279</v>
      </c>
      <c r="G552" t="s">
        <v>13</v>
      </c>
      <c r="H552" t="s">
        <v>19</v>
      </c>
      <c r="I552" t="s">
        <v>18</v>
      </c>
    </row>
    <row r="553" spans="1:9" x14ac:dyDescent="0.25">
      <c r="A553" t="s">
        <v>138</v>
      </c>
      <c r="B553">
        <v>1</v>
      </c>
      <c r="C553" t="s">
        <v>11</v>
      </c>
      <c r="D553">
        <v>399509.89</v>
      </c>
      <c r="E553" t="s">
        <v>41</v>
      </c>
      <c r="F553" s="1">
        <v>43466</v>
      </c>
      <c r="G553" t="s">
        <v>13</v>
      </c>
      <c r="H553" t="s">
        <v>19</v>
      </c>
      <c r="I553" t="s">
        <v>9</v>
      </c>
    </row>
    <row r="554" spans="1:9" x14ac:dyDescent="0.25">
      <c r="A554" t="s">
        <v>138</v>
      </c>
      <c r="B554">
        <v>1</v>
      </c>
      <c r="C554" t="s">
        <v>11</v>
      </c>
      <c r="D554">
        <v>98931.05</v>
      </c>
      <c r="E554" t="s">
        <v>12</v>
      </c>
      <c r="F554" s="1">
        <v>43481</v>
      </c>
      <c r="G554" t="s">
        <v>13</v>
      </c>
      <c r="H554" t="s">
        <v>19</v>
      </c>
      <c r="I554" t="s">
        <v>9</v>
      </c>
    </row>
    <row r="555" spans="1:9" x14ac:dyDescent="0.25">
      <c r="A555" t="s">
        <v>138</v>
      </c>
      <c r="B555">
        <v>1</v>
      </c>
      <c r="C555" t="s">
        <v>11</v>
      </c>
      <c r="D555">
        <v>1610</v>
      </c>
      <c r="E555" t="s">
        <v>12</v>
      </c>
      <c r="F555" s="1">
        <v>43510</v>
      </c>
      <c r="G555" t="s">
        <v>13</v>
      </c>
      <c r="H555" t="s">
        <v>19</v>
      </c>
      <c r="I555" t="s">
        <v>9</v>
      </c>
    </row>
    <row r="556" spans="1:9" x14ac:dyDescent="0.25">
      <c r="A556" t="s">
        <v>138</v>
      </c>
      <c r="B556">
        <v>1</v>
      </c>
      <c r="C556" t="s">
        <v>11</v>
      </c>
      <c r="D556">
        <v>131090.46</v>
      </c>
      <c r="E556" t="s">
        <v>12</v>
      </c>
      <c r="F556" s="1">
        <v>43522</v>
      </c>
      <c r="G556" t="s">
        <v>13</v>
      </c>
      <c r="H556" t="s">
        <v>19</v>
      </c>
      <c r="I556" t="s">
        <v>9</v>
      </c>
    </row>
    <row r="557" spans="1:9" x14ac:dyDescent="0.25">
      <c r="A557" t="s">
        <v>138</v>
      </c>
      <c r="B557">
        <v>1</v>
      </c>
      <c r="C557" t="s">
        <v>11</v>
      </c>
      <c r="D557">
        <v>2056.4299999999998</v>
      </c>
      <c r="E557" t="s">
        <v>12</v>
      </c>
      <c r="F557" s="1">
        <v>43540</v>
      </c>
      <c r="G557" t="s">
        <v>13</v>
      </c>
      <c r="H557" t="s">
        <v>19</v>
      </c>
      <c r="I557" t="s">
        <v>9</v>
      </c>
    </row>
    <row r="558" spans="1:9" x14ac:dyDescent="0.25">
      <c r="A558" t="s">
        <v>138</v>
      </c>
      <c r="B558">
        <v>1</v>
      </c>
      <c r="C558" t="s">
        <v>11</v>
      </c>
      <c r="D558">
        <v>1194.28</v>
      </c>
      <c r="E558" t="s">
        <v>12</v>
      </c>
      <c r="F558" s="1">
        <v>43536</v>
      </c>
      <c r="G558" t="s">
        <v>13</v>
      </c>
      <c r="H558" t="s">
        <v>19</v>
      </c>
      <c r="I558" t="s">
        <v>9</v>
      </c>
    </row>
    <row r="559" spans="1:9" x14ac:dyDescent="0.25">
      <c r="A559" t="s">
        <v>138</v>
      </c>
      <c r="B559">
        <v>1</v>
      </c>
      <c r="C559" t="s">
        <v>11</v>
      </c>
      <c r="D559">
        <v>75395.039999999994</v>
      </c>
      <c r="E559" t="s">
        <v>41</v>
      </c>
      <c r="F559" s="1">
        <v>43644</v>
      </c>
      <c r="G559" t="s">
        <v>13</v>
      </c>
      <c r="H559" t="s">
        <v>19</v>
      </c>
      <c r="I559" t="s">
        <v>9</v>
      </c>
    </row>
    <row r="560" spans="1:9" x14ac:dyDescent="0.25">
      <c r="A560" t="s">
        <v>138</v>
      </c>
      <c r="B560">
        <v>1</v>
      </c>
      <c r="C560" t="s">
        <v>11</v>
      </c>
      <c r="D560">
        <v>53595</v>
      </c>
      <c r="E560" t="s">
        <v>41</v>
      </c>
      <c r="F560" s="1">
        <v>43644</v>
      </c>
      <c r="G560" t="s">
        <v>13</v>
      </c>
      <c r="H560" t="s">
        <v>19</v>
      </c>
      <c r="I560" t="s">
        <v>9</v>
      </c>
    </row>
    <row r="561" spans="1:9" x14ac:dyDescent="0.25">
      <c r="A561" t="s">
        <v>138</v>
      </c>
      <c r="B561">
        <v>1</v>
      </c>
      <c r="C561" t="s">
        <v>11</v>
      </c>
      <c r="D561">
        <v>6595.25</v>
      </c>
      <c r="E561" t="s">
        <v>12</v>
      </c>
      <c r="F561" s="1">
        <v>43666</v>
      </c>
      <c r="G561" t="s">
        <v>13</v>
      </c>
      <c r="H561" t="s">
        <v>19</v>
      </c>
      <c r="I561" t="s">
        <v>9</v>
      </c>
    </row>
    <row r="562" spans="1:9" x14ac:dyDescent="0.25">
      <c r="A562" t="s">
        <v>138</v>
      </c>
      <c r="B562">
        <v>1</v>
      </c>
      <c r="C562" t="s">
        <v>11</v>
      </c>
      <c r="D562">
        <v>2887.38</v>
      </c>
      <c r="E562" t="s">
        <v>41</v>
      </c>
      <c r="F562" s="1">
        <v>42922</v>
      </c>
      <c r="G562" t="s">
        <v>13</v>
      </c>
      <c r="H562" t="s">
        <v>10</v>
      </c>
      <c r="I562" t="s">
        <v>9</v>
      </c>
    </row>
    <row r="563" spans="1:9" x14ac:dyDescent="0.25">
      <c r="A563" t="s">
        <v>138</v>
      </c>
      <c r="B563">
        <v>1</v>
      </c>
      <c r="C563" t="s">
        <v>11</v>
      </c>
      <c r="D563">
        <v>11539.77</v>
      </c>
      <c r="E563" t="s">
        <v>41</v>
      </c>
      <c r="F563" s="1">
        <v>43494</v>
      </c>
      <c r="G563" t="s">
        <v>13</v>
      </c>
      <c r="H563" t="s">
        <v>10</v>
      </c>
      <c r="I563" t="s">
        <v>9</v>
      </c>
    </row>
    <row r="564" spans="1:9" x14ac:dyDescent="0.25">
      <c r="A564" t="s">
        <v>138</v>
      </c>
      <c r="B564">
        <v>1</v>
      </c>
      <c r="C564" t="s">
        <v>11</v>
      </c>
      <c r="D564">
        <v>21875</v>
      </c>
      <c r="E564" t="s">
        <v>41</v>
      </c>
      <c r="F564" s="1">
        <v>43497</v>
      </c>
      <c r="G564" t="s">
        <v>13</v>
      </c>
      <c r="H564" t="s">
        <v>23</v>
      </c>
      <c r="I564" t="s">
        <v>9</v>
      </c>
    </row>
    <row r="565" spans="1:9" x14ac:dyDescent="0.25">
      <c r="A565" t="s">
        <v>138</v>
      </c>
      <c r="B565">
        <v>1</v>
      </c>
      <c r="C565" t="s">
        <v>11</v>
      </c>
      <c r="D565">
        <v>8588.56</v>
      </c>
      <c r="E565" t="s">
        <v>41</v>
      </c>
      <c r="F565" s="1">
        <v>42835</v>
      </c>
      <c r="G565" t="s">
        <v>13</v>
      </c>
      <c r="H565" t="s">
        <v>124</v>
      </c>
      <c r="I565" t="s">
        <v>9</v>
      </c>
    </row>
    <row r="566" spans="1:9" x14ac:dyDescent="0.25">
      <c r="A566" t="s">
        <v>138</v>
      </c>
      <c r="B566">
        <v>1</v>
      </c>
      <c r="C566" t="s">
        <v>11</v>
      </c>
      <c r="D566">
        <v>3050.6</v>
      </c>
      <c r="E566" t="s">
        <v>41</v>
      </c>
      <c r="F566" s="1">
        <v>42774</v>
      </c>
      <c r="G566" t="s">
        <v>13</v>
      </c>
      <c r="H566" t="s">
        <v>124</v>
      </c>
      <c r="I566" t="s">
        <v>9</v>
      </c>
    </row>
    <row r="567" spans="1:9" x14ac:dyDescent="0.25">
      <c r="A567" t="s">
        <v>138</v>
      </c>
      <c r="B567">
        <v>1</v>
      </c>
      <c r="C567" t="s">
        <v>11</v>
      </c>
      <c r="D567">
        <v>3050.6</v>
      </c>
      <c r="E567" t="s">
        <v>41</v>
      </c>
      <c r="F567" s="1">
        <v>42954</v>
      </c>
      <c r="G567" t="s">
        <v>13</v>
      </c>
      <c r="H567" t="s">
        <v>124</v>
      </c>
      <c r="I567" t="s">
        <v>9</v>
      </c>
    </row>
    <row r="568" spans="1:9" x14ac:dyDescent="0.25">
      <c r="A568" t="s">
        <v>138</v>
      </c>
      <c r="B568">
        <v>1</v>
      </c>
      <c r="C568" t="s">
        <v>11</v>
      </c>
      <c r="D568">
        <v>40309.5</v>
      </c>
      <c r="E568" t="s">
        <v>41</v>
      </c>
      <c r="F568" s="1">
        <v>43099</v>
      </c>
      <c r="G568" t="s">
        <v>13</v>
      </c>
      <c r="H568" t="s">
        <v>124</v>
      </c>
      <c r="I568" t="s">
        <v>9</v>
      </c>
    </row>
    <row r="569" spans="1:9" x14ac:dyDescent="0.25">
      <c r="A569" t="s">
        <v>138</v>
      </c>
      <c r="B569">
        <v>1</v>
      </c>
      <c r="C569" t="s">
        <v>11</v>
      </c>
      <c r="D569">
        <v>40309.68</v>
      </c>
      <c r="E569" t="s">
        <v>41</v>
      </c>
      <c r="F569" s="1">
        <v>42772</v>
      </c>
      <c r="G569" t="s">
        <v>13</v>
      </c>
      <c r="H569" t="s">
        <v>124</v>
      </c>
      <c r="I569" t="s">
        <v>9</v>
      </c>
    </row>
    <row r="570" spans="1:9" x14ac:dyDescent="0.25">
      <c r="A570" t="s">
        <v>138</v>
      </c>
      <c r="B570">
        <v>1</v>
      </c>
      <c r="C570" t="s">
        <v>11</v>
      </c>
      <c r="D570">
        <v>40309.68</v>
      </c>
      <c r="E570" t="s">
        <v>41</v>
      </c>
      <c r="F570" s="1">
        <v>42880</v>
      </c>
      <c r="G570" t="s">
        <v>13</v>
      </c>
      <c r="H570" t="s">
        <v>124</v>
      </c>
      <c r="I570" t="s">
        <v>9</v>
      </c>
    </row>
    <row r="571" spans="1:9" x14ac:dyDescent="0.25">
      <c r="A571" t="s">
        <v>138</v>
      </c>
      <c r="B571">
        <v>1</v>
      </c>
      <c r="C571" t="s">
        <v>11</v>
      </c>
      <c r="D571">
        <v>40309.68</v>
      </c>
      <c r="E571" t="s">
        <v>41</v>
      </c>
      <c r="F571" s="1">
        <v>42990</v>
      </c>
      <c r="G571" t="s">
        <v>13</v>
      </c>
      <c r="H571" t="s">
        <v>124</v>
      </c>
      <c r="I571" t="s">
        <v>9</v>
      </c>
    </row>
    <row r="572" spans="1:9" x14ac:dyDescent="0.25">
      <c r="A572" t="s">
        <v>138</v>
      </c>
      <c r="B572">
        <v>1</v>
      </c>
      <c r="C572" t="s">
        <v>11</v>
      </c>
      <c r="D572">
        <v>50909.599999999999</v>
      </c>
      <c r="E572" t="s">
        <v>41</v>
      </c>
      <c r="F572" s="1">
        <v>42663</v>
      </c>
      <c r="G572" t="s">
        <v>13</v>
      </c>
      <c r="H572" t="s">
        <v>124</v>
      </c>
      <c r="I572" t="s">
        <v>9</v>
      </c>
    </row>
    <row r="573" spans="1:9" x14ac:dyDescent="0.25">
      <c r="A573" t="s">
        <v>138</v>
      </c>
      <c r="B573">
        <v>1</v>
      </c>
      <c r="C573" t="s">
        <v>11</v>
      </c>
      <c r="D573">
        <v>31079.56</v>
      </c>
      <c r="E573" t="s">
        <v>41</v>
      </c>
      <c r="F573" s="1">
        <v>42821</v>
      </c>
      <c r="G573" t="s">
        <v>13</v>
      </c>
      <c r="H573" t="s">
        <v>124</v>
      </c>
      <c r="I573" t="s">
        <v>9</v>
      </c>
    </row>
    <row r="574" spans="1:9" x14ac:dyDescent="0.25">
      <c r="A574" t="s">
        <v>138</v>
      </c>
      <c r="B574">
        <v>1</v>
      </c>
      <c r="C574" t="s">
        <v>11</v>
      </c>
      <c r="D574">
        <v>31079.56</v>
      </c>
      <c r="E574" t="s">
        <v>41</v>
      </c>
      <c r="F574" s="1">
        <v>42913</v>
      </c>
      <c r="G574" t="s">
        <v>13</v>
      </c>
      <c r="H574" t="s">
        <v>124</v>
      </c>
      <c r="I574" t="s">
        <v>9</v>
      </c>
    </row>
    <row r="575" spans="1:9" x14ac:dyDescent="0.25">
      <c r="A575" t="s">
        <v>138</v>
      </c>
      <c r="B575">
        <v>1</v>
      </c>
      <c r="C575" t="s">
        <v>11</v>
      </c>
      <c r="D575">
        <v>31079.56</v>
      </c>
      <c r="E575" t="s">
        <v>41</v>
      </c>
      <c r="F575" s="1">
        <v>43005</v>
      </c>
      <c r="G575" t="s">
        <v>13</v>
      </c>
      <c r="H575" t="s">
        <v>124</v>
      </c>
      <c r="I575" t="s">
        <v>9</v>
      </c>
    </row>
    <row r="576" spans="1:9" x14ac:dyDescent="0.25">
      <c r="A576" t="s">
        <v>138</v>
      </c>
      <c r="B576">
        <v>1</v>
      </c>
      <c r="C576" t="s">
        <v>11</v>
      </c>
      <c r="D576">
        <v>31088.49</v>
      </c>
      <c r="E576" t="s">
        <v>41</v>
      </c>
      <c r="F576" s="1">
        <v>43096</v>
      </c>
      <c r="G576" t="s">
        <v>13</v>
      </c>
      <c r="H576" t="s">
        <v>124</v>
      </c>
      <c r="I576" t="s">
        <v>9</v>
      </c>
    </row>
    <row r="577" spans="1:9" x14ac:dyDescent="0.25">
      <c r="A577" t="s">
        <v>138</v>
      </c>
      <c r="B577">
        <v>1</v>
      </c>
      <c r="C577" t="s">
        <v>11</v>
      </c>
      <c r="D577">
        <v>39249.53</v>
      </c>
      <c r="E577" t="s">
        <v>41</v>
      </c>
      <c r="F577" s="1">
        <v>42731</v>
      </c>
      <c r="G577" t="s">
        <v>13</v>
      </c>
      <c r="H577" t="s">
        <v>124</v>
      </c>
      <c r="I577" t="s">
        <v>9</v>
      </c>
    </row>
    <row r="578" spans="1:9" x14ac:dyDescent="0.25">
      <c r="A578" t="s">
        <v>138</v>
      </c>
      <c r="B578">
        <v>1</v>
      </c>
      <c r="C578" t="s">
        <v>11</v>
      </c>
      <c r="D578">
        <v>8961.75</v>
      </c>
      <c r="E578" t="s">
        <v>41</v>
      </c>
      <c r="F578" s="1">
        <v>42823</v>
      </c>
      <c r="G578" t="s">
        <v>13</v>
      </c>
      <c r="H578" t="s">
        <v>22</v>
      </c>
      <c r="I578" t="s">
        <v>9</v>
      </c>
    </row>
    <row r="579" spans="1:9" x14ac:dyDescent="0.25">
      <c r="A579" t="s">
        <v>138</v>
      </c>
      <c r="B579">
        <v>1</v>
      </c>
      <c r="C579" t="s">
        <v>11</v>
      </c>
      <c r="D579">
        <v>877.71</v>
      </c>
      <c r="E579" t="s">
        <v>41</v>
      </c>
      <c r="F579" s="1">
        <v>43318</v>
      </c>
      <c r="G579" t="s">
        <v>13</v>
      </c>
      <c r="H579" t="s">
        <v>124</v>
      </c>
      <c r="I579" t="s">
        <v>9</v>
      </c>
    </row>
    <row r="580" spans="1:9" x14ac:dyDescent="0.25">
      <c r="A580" t="s">
        <v>138</v>
      </c>
      <c r="B580">
        <v>1</v>
      </c>
      <c r="C580" t="s">
        <v>11</v>
      </c>
      <c r="D580">
        <v>8107.49</v>
      </c>
      <c r="E580" t="s">
        <v>41</v>
      </c>
      <c r="F580" s="1">
        <v>43297</v>
      </c>
      <c r="G580" t="s">
        <v>13</v>
      </c>
      <c r="H580" t="s">
        <v>124</v>
      </c>
      <c r="I580" t="s">
        <v>18</v>
      </c>
    </row>
    <row r="581" spans="1:9" x14ac:dyDescent="0.25">
      <c r="A581" t="s">
        <v>138</v>
      </c>
      <c r="B581">
        <v>1</v>
      </c>
      <c r="C581" t="s">
        <v>11</v>
      </c>
      <c r="D581">
        <v>7398.74</v>
      </c>
      <c r="E581" t="s">
        <v>41</v>
      </c>
      <c r="F581" s="1">
        <v>43286</v>
      </c>
      <c r="G581" t="s">
        <v>13</v>
      </c>
      <c r="H581" t="s">
        <v>124</v>
      </c>
      <c r="I581" t="s">
        <v>9</v>
      </c>
    </row>
    <row r="582" spans="1:9" x14ac:dyDescent="0.25">
      <c r="A582" t="s">
        <v>138</v>
      </c>
      <c r="B582">
        <v>1</v>
      </c>
      <c r="C582" t="s">
        <v>11</v>
      </c>
      <c r="D582">
        <v>15429.84</v>
      </c>
      <c r="E582" t="s">
        <v>41</v>
      </c>
      <c r="F582" s="1">
        <v>43017</v>
      </c>
      <c r="G582" t="s">
        <v>13</v>
      </c>
      <c r="H582" t="s">
        <v>124</v>
      </c>
      <c r="I582" t="s">
        <v>9</v>
      </c>
    </row>
    <row r="583" spans="1:9" x14ac:dyDescent="0.25">
      <c r="A583" t="s">
        <v>138</v>
      </c>
      <c r="B583">
        <v>1</v>
      </c>
      <c r="C583" t="s">
        <v>11</v>
      </c>
      <c r="D583">
        <v>3120.25</v>
      </c>
      <c r="E583" t="s">
        <v>41</v>
      </c>
      <c r="F583" s="1">
        <v>43145</v>
      </c>
      <c r="G583" t="s">
        <v>13</v>
      </c>
      <c r="H583" t="s">
        <v>22</v>
      </c>
      <c r="I583" t="s">
        <v>18</v>
      </c>
    </row>
    <row r="584" spans="1:9" x14ac:dyDescent="0.25">
      <c r="A584" t="s">
        <v>138</v>
      </c>
      <c r="B584">
        <v>1</v>
      </c>
      <c r="C584" t="s">
        <v>11</v>
      </c>
      <c r="D584">
        <v>70725.990000000005</v>
      </c>
      <c r="E584" t="s">
        <v>41</v>
      </c>
      <c r="F584" s="1">
        <v>43210</v>
      </c>
      <c r="G584" t="s">
        <v>13</v>
      </c>
      <c r="H584" t="s">
        <v>124</v>
      </c>
      <c r="I584" t="s">
        <v>18</v>
      </c>
    </row>
    <row r="585" spans="1:9" x14ac:dyDescent="0.25">
      <c r="A585" t="s">
        <v>138</v>
      </c>
      <c r="B585">
        <v>1</v>
      </c>
      <c r="C585" t="s">
        <v>11</v>
      </c>
      <c r="D585">
        <v>4278.13</v>
      </c>
      <c r="E585" t="s">
        <v>41</v>
      </c>
      <c r="F585" s="1">
        <v>43826</v>
      </c>
      <c r="G585" t="s">
        <v>13</v>
      </c>
      <c r="H585" t="s">
        <v>124</v>
      </c>
      <c r="I585" t="s">
        <v>9</v>
      </c>
    </row>
    <row r="586" spans="1:9" x14ac:dyDescent="0.25">
      <c r="A586" t="s">
        <v>138</v>
      </c>
      <c r="B586">
        <v>1</v>
      </c>
      <c r="C586" t="s">
        <v>11</v>
      </c>
      <c r="D586">
        <v>4278.13</v>
      </c>
      <c r="E586" t="s">
        <v>41</v>
      </c>
      <c r="F586" s="1">
        <v>43927</v>
      </c>
      <c r="G586" t="s">
        <v>13</v>
      </c>
      <c r="H586" t="s">
        <v>124</v>
      </c>
      <c r="I586" t="s">
        <v>9</v>
      </c>
    </row>
    <row r="587" spans="1:9" x14ac:dyDescent="0.25">
      <c r="A587" t="s">
        <v>138</v>
      </c>
      <c r="B587">
        <v>1</v>
      </c>
      <c r="C587" t="s">
        <v>11</v>
      </c>
      <c r="D587">
        <v>4278.25</v>
      </c>
      <c r="E587" t="s">
        <v>41</v>
      </c>
      <c r="F587" s="1">
        <v>44028</v>
      </c>
      <c r="G587" t="s">
        <v>13</v>
      </c>
      <c r="H587" t="s">
        <v>124</v>
      </c>
      <c r="I587" t="s">
        <v>9</v>
      </c>
    </row>
    <row r="588" spans="1:9" x14ac:dyDescent="0.25">
      <c r="A588" t="s">
        <v>138</v>
      </c>
      <c r="B588">
        <v>1</v>
      </c>
      <c r="C588" t="s">
        <v>11</v>
      </c>
      <c r="D588">
        <v>4705.88</v>
      </c>
      <c r="E588" t="s">
        <v>41</v>
      </c>
      <c r="F588" s="1">
        <v>43321</v>
      </c>
      <c r="G588" t="s">
        <v>13</v>
      </c>
      <c r="H588" t="s">
        <v>124</v>
      </c>
      <c r="I588" t="s">
        <v>9</v>
      </c>
    </row>
    <row r="589" spans="1:9" x14ac:dyDescent="0.25">
      <c r="A589" t="s">
        <v>138</v>
      </c>
      <c r="B589">
        <v>1</v>
      </c>
      <c r="C589" t="s">
        <v>11</v>
      </c>
      <c r="D589">
        <v>4705.88</v>
      </c>
      <c r="E589" t="s">
        <v>41</v>
      </c>
      <c r="F589" s="1">
        <v>43422</v>
      </c>
      <c r="G589" t="s">
        <v>13</v>
      </c>
      <c r="H589" t="s">
        <v>124</v>
      </c>
      <c r="I589" t="s">
        <v>9</v>
      </c>
    </row>
    <row r="590" spans="1:9" x14ac:dyDescent="0.25">
      <c r="A590" t="s">
        <v>138</v>
      </c>
      <c r="B590">
        <v>1</v>
      </c>
      <c r="C590" t="s">
        <v>11</v>
      </c>
      <c r="D590">
        <v>4705.88</v>
      </c>
      <c r="E590" t="s">
        <v>41</v>
      </c>
      <c r="F590" s="1">
        <v>43523</v>
      </c>
      <c r="G590" t="s">
        <v>13</v>
      </c>
      <c r="H590" t="s">
        <v>124</v>
      </c>
      <c r="I590" t="s">
        <v>9</v>
      </c>
    </row>
    <row r="591" spans="1:9" x14ac:dyDescent="0.25">
      <c r="A591" t="s">
        <v>138</v>
      </c>
      <c r="B591">
        <v>1</v>
      </c>
      <c r="C591" t="s">
        <v>11</v>
      </c>
      <c r="D591">
        <v>4705.88</v>
      </c>
      <c r="E591" t="s">
        <v>41</v>
      </c>
      <c r="F591" s="1">
        <v>43624</v>
      </c>
      <c r="G591" t="s">
        <v>13</v>
      </c>
      <c r="H591" t="s">
        <v>124</v>
      </c>
      <c r="I591" t="s">
        <v>9</v>
      </c>
    </row>
    <row r="592" spans="1:9" x14ac:dyDescent="0.25">
      <c r="A592" t="s">
        <v>138</v>
      </c>
      <c r="B592">
        <v>1</v>
      </c>
      <c r="C592" t="s">
        <v>11</v>
      </c>
      <c r="D592">
        <v>4705.88</v>
      </c>
      <c r="E592" t="s">
        <v>41</v>
      </c>
      <c r="F592" s="1">
        <v>43725</v>
      </c>
      <c r="G592" t="s">
        <v>13</v>
      </c>
      <c r="H592" t="s">
        <v>124</v>
      </c>
      <c r="I592" t="s">
        <v>9</v>
      </c>
    </row>
    <row r="593" spans="1:9" x14ac:dyDescent="0.25">
      <c r="A593" t="s">
        <v>138</v>
      </c>
      <c r="B593">
        <v>1</v>
      </c>
      <c r="C593" t="s">
        <v>11</v>
      </c>
      <c r="D593">
        <v>6417.13</v>
      </c>
      <c r="E593" t="s">
        <v>41</v>
      </c>
      <c r="F593" s="1">
        <v>43220</v>
      </c>
      <c r="G593" t="s">
        <v>13</v>
      </c>
      <c r="H593" t="s">
        <v>124</v>
      </c>
      <c r="I593" t="s">
        <v>9</v>
      </c>
    </row>
    <row r="594" spans="1:9" x14ac:dyDescent="0.25">
      <c r="A594" t="s">
        <v>138</v>
      </c>
      <c r="B594">
        <v>1</v>
      </c>
      <c r="C594" t="s">
        <v>11</v>
      </c>
      <c r="D594">
        <v>81783.89</v>
      </c>
      <c r="E594" t="s">
        <v>41</v>
      </c>
      <c r="F594" s="1">
        <v>43278</v>
      </c>
      <c r="G594" t="s">
        <v>13</v>
      </c>
      <c r="H594" t="s">
        <v>124</v>
      </c>
      <c r="I594" t="s">
        <v>18</v>
      </c>
    </row>
    <row r="595" spans="1:9" x14ac:dyDescent="0.25">
      <c r="A595" t="s">
        <v>138</v>
      </c>
      <c r="B595">
        <v>1</v>
      </c>
      <c r="C595" t="s">
        <v>11</v>
      </c>
      <c r="D595">
        <v>70935.55</v>
      </c>
      <c r="E595" t="s">
        <v>41</v>
      </c>
      <c r="F595" s="1">
        <v>43888</v>
      </c>
      <c r="G595" t="s">
        <v>13</v>
      </c>
      <c r="H595" t="s">
        <v>124</v>
      </c>
      <c r="I595" t="s">
        <v>9</v>
      </c>
    </row>
    <row r="596" spans="1:9" x14ac:dyDescent="0.25">
      <c r="A596" t="s">
        <v>138</v>
      </c>
      <c r="B596">
        <v>1</v>
      </c>
      <c r="C596" t="s">
        <v>11</v>
      </c>
      <c r="D596">
        <v>90281.89</v>
      </c>
      <c r="E596" t="s">
        <v>41</v>
      </c>
      <c r="F596" s="1">
        <v>43431</v>
      </c>
      <c r="G596" t="s">
        <v>13</v>
      </c>
      <c r="H596" t="s">
        <v>124</v>
      </c>
      <c r="I596" t="s">
        <v>9</v>
      </c>
    </row>
    <row r="597" spans="1:9" x14ac:dyDescent="0.25">
      <c r="A597" t="s">
        <v>138</v>
      </c>
      <c r="B597">
        <v>1</v>
      </c>
      <c r="C597" t="s">
        <v>11</v>
      </c>
      <c r="D597">
        <v>90281.89</v>
      </c>
      <c r="E597" t="s">
        <v>41</v>
      </c>
      <c r="F597" s="1">
        <v>43523</v>
      </c>
      <c r="G597" t="s">
        <v>13</v>
      </c>
      <c r="H597" t="s">
        <v>124</v>
      </c>
      <c r="I597" t="s">
        <v>9</v>
      </c>
    </row>
    <row r="598" spans="1:9" x14ac:dyDescent="0.25">
      <c r="A598" t="s">
        <v>138</v>
      </c>
      <c r="B598">
        <v>1</v>
      </c>
      <c r="C598" t="s">
        <v>11</v>
      </c>
      <c r="D598">
        <v>90281.89</v>
      </c>
      <c r="E598" t="s">
        <v>41</v>
      </c>
      <c r="F598" s="1">
        <v>43612</v>
      </c>
      <c r="G598" t="s">
        <v>13</v>
      </c>
      <c r="H598" t="s">
        <v>124</v>
      </c>
      <c r="I598" t="s">
        <v>9</v>
      </c>
    </row>
    <row r="599" spans="1:9" x14ac:dyDescent="0.25">
      <c r="A599" t="s">
        <v>138</v>
      </c>
      <c r="B599">
        <v>1</v>
      </c>
      <c r="C599" t="s">
        <v>11</v>
      </c>
      <c r="D599">
        <v>90281.89</v>
      </c>
      <c r="E599" t="s">
        <v>41</v>
      </c>
      <c r="F599" s="1">
        <v>43704</v>
      </c>
      <c r="G599" t="s">
        <v>13</v>
      </c>
      <c r="H599" t="s">
        <v>124</v>
      </c>
      <c r="I599" t="s">
        <v>9</v>
      </c>
    </row>
    <row r="600" spans="1:9" x14ac:dyDescent="0.25">
      <c r="A600" t="s">
        <v>138</v>
      </c>
      <c r="B600">
        <v>1</v>
      </c>
      <c r="C600" t="s">
        <v>11</v>
      </c>
      <c r="D600">
        <v>90281.89</v>
      </c>
      <c r="E600" t="s">
        <v>41</v>
      </c>
      <c r="F600" s="1">
        <v>43796</v>
      </c>
      <c r="G600" t="s">
        <v>13</v>
      </c>
      <c r="H600" t="s">
        <v>124</v>
      </c>
      <c r="I600" t="s">
        <v>9</v>
      </c>
    </row>
    <row r="601" spans="1:9" x14ac:dyDescent="0.25">
      <c r="A601" t="s">
        <v>138</v>
      </c>
      <c r="B601">
        <v>1</v>
      </c>
      <c r="C601" t="s">
        <v>11</v>
      </c>
      <c r="D601">
        <v>122525.38</v>
      </c>
      <c r="E601" t="s">
        <v>41</v>
      </c>
      <c r="F601" s="1">
        <v>43339</v>
      </c>
      <c r="G601" t="s">
        <v>13</v>
      </c>
      <c r="H601" t="s">
        <v>124</v>
      </c>
      <c r="I601" t="s">
        <v>9</v>
      </c>
    </row>
    <row r="602" spans="1:9" x14ac:dyDescent="0.25">
      <c r="A602" t="s">
        <v>138</v>
      </c>
      <c r="B602">
        <v>1</v>
      </c>
      <c r="C602" t="s">
        <v>11</v>
      </c>
      <c r="D602">
        <v>0</v>
      </c>
      <c r="E602" t="s">
        <v>41</v>
      </c>
      <c r="F602" s="1">
        <v>43888</v>
      </c>
      <c r="G602" t="s">
        <v>13</v>
      </c>
      <c r="H602" t="s">
        <v>124</v>
      </c>
      <c r="I602" t="s">
        <v>9</v>
      </c>
    </row>
    <row r="603" spans="1:9" x14ac:dyDescent="0.25">
      <c r="A603" t="s">
        <v>138</v>
      </c>
      <c r="B603">
        <v>1</v>
      </c>
      <c r="C603" t="s">
        <v>11</v>
      </c>
      <c r="D603">
        <v>0</v>
      </c>
      <c r="E603" t="s">
        <v>41</v>
      </c>
      <c r="F603" s="1">
        <v>43431</v>
      </c>
      <c r="G603" t="s">
        <v>13</v>
      </c>
      <c r="H603" t="s">
        <v>124</v>
      </c>
      <c r="I603" t="s">
        <v>9</v>
      </c>
    </row>
    <row r="604" spans="1:9" x14ac:dyDescent="0.25">
      <c r="A604" t="s">
        <v>138</v>
      </c>
      <c r="B604">
        <v>1</v>
      </c>
      <c r="C604" t="s">
        <v>11</v>
      </c>
      <c r="D604">
        <v>0</v>
      </c>
      <c r="E604" t="s">
        <v>41</v>
      </c>
      <c r="F604" s="1">
        <v>43523</v>
      </c>
      <c r="G604" t="s">
        <v>13</v>
      </c>
      <c r="H604" t="s">
        <v>124</v>
      </c>
      <c r="I604" t="s">
        <v>9</v>
      </c>
    </row>
    <row r="605" spans="1:9" x14ac:dyDescent="0.25">
      <c r="A605" t="s">
        <v>138</v>
      </c>
      <c r="B605">
        <v>1</v>
      </c>
      <c r="C605" t="s">
        <v>11</v>
      </c>
      <c r="D605">
        <v>0</v>
      </c>
      <c r="E605" t="s">
        <v>41</v>
      </c>
      <c r="F605" s="1">
        <v>43612</v>
      </c>
      <c r="G605" t="s">
        <v>13</v>
      </c>
      <c r="H605" t="s">
        <v>124</v>
      </c>
      <c r="I605" t="s">
        <v>9</v>
      </c>
    </row>
    <row r="606" spans="1:9" x14ac:dyDescent="0.25">
      <c r="A606" t="s">
        <v>138</v>
      </c>
      <c r="B606">
        <v>1</v>
      </c>
      <c r="C606" t="s">
        <v>11</v>
      </c>
      <c r="D606">
        <v>0</v>
      </c>
      <c r="E606" t="s">
        <v>41</v>
      </c>
      <c r="F606" s="1">
        <v>43704</v>
      </c>
      <c r="G606" t="s">
        <v>13</v>
      </c>
      <c r="H606" t="s">
        <v>124</v>
      </c>
      <c r="I606" t="s">
        <v>9</v>
      </c>
    </row>
    <row r="607" spans="1:9" x14ac:dyDescent="0.25">
      <c r="A607" t="s">
        <v>138</v>
      </c>
      <c r="B607">
        <v>1</v>
      </c>
      <c r="C607" t="s">
        <v>11</v>
      </c>
      <c r="D607">
        <v>0</v>
      </c>
      <c r="E607" t="s">
        <v>41</v>
      </c>
      <c r="F607" s="1">
        <v>43796</v>
      </c>
      <c r="G607" t="s">
        <v>13</v>
      </c>
      <c r="H607" t="s">
        <v>124</v>
      </c>
      <c r="I607" t="s">
        <v>9</v>
      </c>
    </row>
    <row r="608" spans="1:9" x14ac:dyDescent="0.25">
      <c r="A608" t="s">
        <v>138</v>
      </c>
      <c r="B608">
        <v>1</v>
      </c>
      <c r="C608" t="s">
        <v>11</v>
      </c>
      <c r="D608">
        <v>0</v>
      </c>
      <c r="E608" t="s">
        <v>41</v>
      </c>
      <c r="F608" s="1">
        <v>43339</v>
      </c>
      <c r="G608" t="s">
        <v>13</v>
      </c>
      <c r="H608" t="s">
        <v>124</v>
      </c>
      <c r="I608" t="s">
        <v>9</v>
      </c>
    </row>
    <row r="609" spans="1:9" x14ac:dyDescent="0.25">
      <c r="A609" t="s">
        <v>138</v>
      </c>
      <c r="B609">
        <v>1</v>
      </c>
      <c r="C609" t="s">
        <v>11</v>
      </c>
      <c r="D609">
        <v>62399.23</v>
      </c>
      <c r="E609" t="s">
        <v>41</v>
      </c>
      <c r="F609" s="1">
        <v>44057</v>
      </c>
      <c r="G609" t="s">
        <v>13</v>
      </c>
      <c r="H609" t="s">
        <v>124</v>
      </c>
      <c r="I609" t="s">
        <v>9</v>
      </c>
    </row>
    <row r="610" spans="1:9" x14ac:dyDescent="0.25">
      <c r="A610" t="s">
        <v>138</v>
      </c>
      <c r="B610">
        <v>1</v>
      </c>
      <c r="C610" t="s">
        <v>11</v>
      </c>
      <c r="D610">
        <v>62399.4</v>
      </c>
      <c r="E610" t="s">
        <v>41</v>
      </c>
      <c r="F610" s="1">
        <v>43875</v>
      </c>
      <c r="G610" t="s">
        <v>13</v>
      </c>
      <c r="H610" t="s">
        <v>124</v>
      </c>
      <c r="I610" t="s">
        <v>9</v>
      </c>
    </row>
    <row r="611" spans="1:9" x14ac:dyDescent="0.25">
      <c r="A611" t="s">
        <v>138</v>
      </c>
      <c r="B611">
        <v>1</v>
      </c>
      <c r="C611" t="s">
        <v>11</v>
      </c>
      <c r="D611">
        <v>62399.4</v>
      </c>
      <c r="E611" t="s">
        <v>41</v>
      </c>
      <c r="F611" s="1">
        <v>43965</v>
      </c>
      <c r="G611" t="s">
        <v>13</v>
      </c>
      <c r="H611" t="s">
        <v>124</v>
      </c>
      <c r="I611" t="s">
        <v>9</v>
      </c>
    </row>
    <row r="612" spans="1:9" x14ac:dyDescent="0.25">
      <c r="A612" t="s">
        <v>138</v>
      </c>
      <c r="B612">
        <v>1</v>
      </c>
      <c r="C612" t="s">
        <v>11</v>
      </c>
      <c r="D612">
        <v>62399.4</v>
      </c>
      <c r="E612" t="s">
        <v>41</v>
      </c>
      <c r="F612" s="1">
        <v>43783</v>
      </c>
      <c r="G612" t="s">
        <v>13</v>
      </c>
      <c r="H612" t="s">
        <v>124</v>
      </c>
      <c r="I612" t="s">
        <v>9</v>
      </c>
    </row>
    <row r="613" spans="1:9" x14ac:dyDescent="0.25">
      <c r="A613" t="s">
        <v>138</v>
      </c>
      <c r="B613">
        <v>1</v>
      </c>
      <c r="C613" t="s">
        <v>11</v>
      </c>
      <c r="D613">
        <v>68639.38</v>
      </c>
      <c r="E613" t="s">
        <v>41</v>
      </c>
      <c r="F613" s="1">
        <v>43418</v>
      </c>
      <c r="G613" t="s">
        <v>13</v>
      </c>
      <c r="H613" t="s">
        <v>124</v>
      </c>
      <c r="I613" t="s">
        <v>9</v>
      </c>
    </row>
    <row r="614" spans="1:9" x14ac:dyDescent="0.25">
      <c r="A614" t="s">
        <v>138</v>
      </c>
      <c r="B614">
        <v>1</v>
      </c>
      <c r="C614" t="s">
        <v>11</v>
      </c>
      <c r="D614">
        <v>68639.38</v>
      </c>
      <c r="E614" t="s">
        <v>41</v>
      </c>
      <c r="F614" s="1">
        <v>43510</v>
      </c>
      <c r="G614" t="s">
        <v>13</v>
      </c>
      <c r="H614" t="s">
        <v>124</v>
      </c>
      <c r="I614" t="s">
        <v>9</v>
      </c>
    </row>
    <row r="615" spans="1:9" x14ac:dyDescent="0.25">
      <c r="A615" t="s">
        <v>138</v>
      </c>
      <c r="B615">
        <v>1</v>
      </c>
      <c r="C615" t="s">
        <v>11</v>
      </c>
      <c r="D615">
        <v>68639.38</v>
      </c>
      <c r="E615" t="s">
        <v>41</v>
      </c>
      <c r="F615" s="1">
        <v>43599</v>
      </c>
      <c r="G615" t="s">
        <v>13</v>
      </c>
      <c r="H615" t="s">
        <v>124</v>
      </c>
      <c r="I615" t="s">
        <v>9</v>
      </c>
    </row>
    <row r="616" spans="1:9" x14ac:dyDescent="0.25">
      <c r="A616" t="s">
        <v>138</v>
      </c>
      <c r="B616">
        <v>1</v>
      </c>
      <c r="C616" t="s">
        <v>11</v>
      </c>
      <c r="D616">
        <v>68639.38</v>
      </c>
      <c r="E616" t="s">
        <v>41</v>
      </c>
      <c r="F616" s="1">
        <v>43691</v>
      </c>
      <c r="G616" t="s">
        <v>13</v>
      </c>
      <c r="H616" t="s">
        <v>124</v>
      </c>
      <c r="I616" t="s">
        <v>9</v>
      </c>
    </row>
    <row r="617" spans="1:9" x14ac:dyDescent="0.25">
      <c r="A617" t="s">
        <v>138</v>
      </c>
      <c r="B617">
        <v>1</v>
      </c>
      <c r="C617" t="s">
        <v>11</v>
      </c>
      <c r="D617">
        <v>99839.08</v>
      </c>
      <c r="E617" t="s">
        <v>41</v>
      </c>
      <c r="F617" s="1">
        <v>43326</v>
      </c>
      <c r="G617" t="s">
        <v>13</v>
      </c>
      <c r="H617" t="s">
        <v>124</v>
      </c>
      <c r="I617" t="s">
        <v>9</v>
      </c>
    </row>
    <row r="618" spans="1:9" x14ac:dyDescent="0.25">
      <c r="A618" t="s">
        <v>138</v>
      </c>
      <c r="B618">
        <v>1</v>
      </c>
      <c r="C618" t="s">
        <v>11</v>
      </c>
      <c r="D618">
        <v>0</v>
      </c>
      <c r="E618" t="s">
        <v>41</v>
      </c>
      <c r="F618" s="1">
        <v>44057</v>
      </c>
      <c r="G618" t="s">
        <v>13</v>
      </c>
      <c r="H618" t="s">
        <v>124</v>
      </c>
      <c r="I618" t="s">
        <v>9</v>
      </c>
    </row>
    <row r="619" spans="1:9" x14ac:dyDescent="0.25">
      <c r="A619" t="s">
        <v>138</v>
      </c>
      <c r="B619">
        <v>1</v>
      </c>
      <c r="C619" t="s">
        <v>11</v>
      </c>
      <c r="D619">
        <v>0</v>
      </c>
      <c r="E619" t="s">
        <v>41</v>
      </c>
      <c r="F619" s="1">
        <v>43875</v>
      </c>
      <c r="G619" t="s">
        <v>13</v>
      </c>
      <c r="H619" t="s">
        <v>124</v>
      </c>
      <c r="I619" t="s">
        <v>9</v>
      </c>
    </row>
    <row r="620" spans="1:9" x14ac:dyDescent="0.25">
      <c r="A620" t="s">
        <v>138</v>
      </c>
      <c r="B620">
        <v>1</v>
      </c>
      <c r="C620" t="s">
        <v>11</v>
      </c>
      <c r="D620">
        <v>0</v>
      </c>
      <c r="E620" t="s">
        <v>41</v>
      </c>
      <c r="F620" s="1">
        <v>43965</v>
      </c>
      <c r="G620" t="s">
        <v>13</v>
      </c>
      <c r="H620" t="s">
        <v>124</v>
      </c>
      <c r="I620" t="s">
        <v>9</v>
      </c>
    </row>
    <row r="621" spans="1:9" x14ac:dyDescent="0.25">
      <c r="A621" t="s">
        <v>138</v>
      </c>
      <c r="B621">
        <v>1</v>
      </c>
      <c r="C621" t="s">
        <v>11</v>
      </c>
      <c r="D621">
        <v>0</v>
      </c>
      <c r="E621" t="s">
        <v>41</v>
      </c>
      <c r="F621" s="1">
        <v>43783</v>
      </c>
      <c r="G621" t="s">
        <v>13</v>
      </c>
      <c r="H621" t="s">
        <v>124</v>
      </c>
      <c r="I621" t="s">
        <v>9</v>
      </c>
    </row>
    <row r="622" spans="1:9" x14ac:dyDescent="0.25">
      <c r="A622" t="s">
        <v>138</v>
      </c>
      <c r="B622">
        <v>1</v>
      </c>
      <c r="C622" t="s">
        <v>11</v>
      </c>
      <c r="D622">
        <v>0</v>
      </c>
      <c r="E622" t="s">
        <v>41</v>
      </c>
      <c r="F622" s="1">
        <v>43418</v>
      </c>
      <c r="G622" t="s">
        <v>13</v>
      </c>
      <c r="H622" t="s">
        <v>124</v>
      </c>
      <c r="I622" t="s">
        <v>9</v>
      </c>
    </row>
    <row r="623" spans="1:9" x14ac:dyDescent="0.25">
      <c r="A623" t="s">
        <v>138</v>
      </c>
      <c r="B623">
        <v>1</v>
      </c>
      <c r="C623" t="s">
        <v>11</v>
      </c>
      <c r="D623">
        <v>0</v>
      </c>
      <c r="E623" t="s">
        <v>41</v>
      </c>
      <c r="F623" s="1">
        <v>43510</v>
      </c>
      <c r="G623" t="s">
        <v>13</v>
      </c>
      <c r="H623" t="s">
        <v>124</v>
      </c>
      <c r="I623" t="s">
        <v>9</v>
      </c>
    </row>
    <row r="624" spans="1:9" x14ac:dyDescent="0.25">
      <c r="A624" t="s">
        <v>138</v>
      </c>
      <c r="B624">
        <v>1</v>
      </c>
      <c r="C624" t="s">
        <v>11</v>
      </c>
      <c r="D624">
        <v>0</v>
      </c>
      <c r="E624" t="s">
        <v>41</v>
      </c>
      <c r="F624" s="1">
        <v>43599</v>
      </c>
      <c r="G624" t="s">
        <v>13</v>
      </c>
      <c r="H624" t="s">
        <v>124</v>
      </c>
      <c r="I624" t="s">
        <v>9</v>
      </c>
    </row>
    <row r="625" spans="1:9" x14ac:dyDescent="0.25">
      <c r="A625" t="s">
        <v>138</v>
      </c>
      <c r="B625">
        <v>1</v>
      </c>
      <c r="C625" t="s">
        <v>11</v>
      </c>
      <c r="D625">
        <v>0</v>
      </c>
      <c r="E625" t="s">
        <v>41</v>
      </c>
      <c r="F625" s="1">
        <v>43691</v>
      </c>
      <c r="G625" t="s">
        <v>13</v>
      </c>
      <c r="H625" t="s">
        <v>124</v>
      </c>
      <c r="I625" t="s">
        <v>9</v>
      </c>
    </row>
    <row r="626" spans="1:9" x14ac:dyDescent="0.25">
      <c r="A626" t="s">
        <v>138</v>
      </c>
      <c r="B626">
        <v>1</v>
      </c>
      <c r="C626" t="s">
        <v>11</v>
      </c>
      <c r="D626">
        <v>0</v>
      </c>
      <c r="E626" t="s">
        <v>41</v>
      </c>
      <c r="F626" s="1">
        <v>43326</v>
      </c>
      <c r="G626" t="s">
        <v>13</v>
      </c>
      <c r="H626" t="s">
        <v>124</v>
      </c>
      <c r="I626" t="s">
        <v>9</v>
      </c>
    </row>
    <row r="627" spans="1:9" x14ac:dyDescent="0.25">
      <c r="A627" t="s">
        <v>138</v>
      </c>
      <c r="B627">
        <v>1</v>
      </c>
      <c r="C627" t="s">
        <v>11</v>
      </c>
      <c r="D627">
        <v>65412.72</v>
      </c>
      <c r="E627" t="s">
        <v>41</v>
      </c>
      <c r="F627" s="1">
        <v>43915</v>
      </c>
      <c r="G627" t="s">
        <v>13</v>
      </c>
      <c r="H627" t="s">
        <v>124</v>
      </c>
      <c r="I627" t="s">
        <v>9</v>
      </c>
    </row>
    <row r="628" spans="1:9" x14ac:dyDescent="0.25">
      <c r="A628" t="s">
        <v>138</v>
      </c>
      <c r="B628">
        <v>1</v>
      </c>
      <c r="C628" t="s">
        <v>11</v>
      </c>
      <c r="D628">
        <v>83253.179999999993</v>
      </c>
      <c r="E628" t="s">
        <v>41</v>
      </c>
      <c r="F628" s="1">
        <v>43459</v>
      </c>
      <c r="G628" t="s">
        <v>13</v>
      </c>
      <c r="H628" t="s">
        <v>124</v>
      </c>
      <c r="I628" t="s">
        <v>9</v>
      </c>
    </row>
    <row r="629" spans="1:9" x14ac:dyDescent="0.25">
      <c r="A629" t="s">
        <v>138</v>
      </c>
      <c r="B629">
        <v>1</v>
      </c>
      <c r="C629" t="s">
        <v>11</v>
      </c>
      <c r="D629">
        <v>83253.179999999993</v>
      </c>
      <c r="E629" t="s">
        <v>41</v>
      </c>
      <c r="F629" s="1">
        <v>43549</v>
      </c>
      <c r="G629" t="s">
        <v>13</v>
      </c>
      <c r="H629" t="s">
        <v>124</v>
      </c>
      <c r="I629" t="s">
        <v>9</v>
      </c>
    </row>
    <row r="630" spans="1:9" x14ac:dyDescent="0.25">
      <c r="A630" t="s">
        <v>138</v>
      </c>
      <c r="B630">
        <v>1</v>
      </c>
      <c r="C630" t="s">
        <v>11</v>
      </c>
      <c r="D630">
        <v>83253.179999999993</v>
      </c>
      <c r="E630" t="s">
        <v>41</v>
      </c>
      <c r="F630" s="1">
        <v>43641</v>
      </c>
      <c r="G630" t="s">
        <v>13</v>
      </c>
      <c r="H630" t="s">
        <v>124</v>
      </c>
      <c r="I630" t="s">
        <v>9</v>
      </c>
    </row>
    <row r="631" spans="1:9" x14ac:dyDescent="0.25">
      <c r="A631" t="s">
        <v>138</v>
      </c>
      <c r="B631">
        <v>1</v>
      </c>
      <c r="C631" t="s">
        <v>11</v>
      </c>
      <c r="D631">
        <v>83253.179999999993</v>
      </c>
      <c r="E631" t="s">
        <v>41</v>
      </c>
      <c r="F631" s="1">
        <v>43733</v>
      </c>
      <c r="G631" t="s">
        <v>13</v>
      </c>
      <c r="H631" t="s">
        <v>124</v>
      </c>
      <c r="I631" t="s">
        <v>9</v>
      </c>
    </row>
    <row r="632" spans="1:9" x14ac:dyDescent="0.25">
      <c r="A632" t="s">
        <v>138</v>
      </c>
      <c r="B632">
        <v>1</v>
      </c>
      <c r="C632" t="s">
        <v>11</v>
      </c>
      <c r="D632">
        <v>83253.179999999993</v>
      </c>
      <c r="E632" t="s">
        <v>41</v>
      </c>
      <c r="F632" s="1">
        <v>43824</v>
      </c>
      <c r="G632" t="s">
        <v>13</v>
      </c>
      <c r="H632" t="s">
        <v>124</v>
      </c>
      <c r="I632" t="s">
        <v>9</v>
      </c>
    </row>
    <row r="633" spans="1:9" x14ac:dyDescent="0.25">
      <c r="A633" t="s">
        <v>138</v>
      </c>
      <c r="B633">
        <v>1</v>
      </c>
      <c r="C633" t="s">
        <v>11</v>
      </c>
      <c r="D633">
        <v>112986.38</v>
      </c>
      <c r="E633" t="s">
        <v>41</v>
      </c>
      <c r="F633" s="1">
        <v>43368</v>
      </c>
      <c r="G633" t="s">
        <v>13</v>
      </c>
      <c r="H633" t="s">
        <v>124</v>
      </c>
      <c r="I633" t="s">
        <v>9</v>
      </c>
    </row>
    <row r="634" spans="1:9" x14ac:dyDescent="0.25">
      <c r="A634" t="s">
        <v>138</v>
      </c>
      <c r="B634">
        <v>1</v>
      </c>
      <c r="C634" t="s">
        <v>11</v>
      </c>
      <c r="D634">
        <v>0</v>
      </c>
      <c r="E634" t="s">
        <v>41</v>
      </c>
      <c r="F634" s="1">
        <v>43915</v>
      </c>
      <c r="G634" t="s">
        <v>13</v>
      </c>
      <c r="H634" t="s">
        <v>124</v>
      </c>
      <c r="I634" t="s">
        <v>9</v>
      </c>
    </row>
    <row r="635" spans="1:9" x14ac:dyDescent="0.25">
      <c r="A635" t="s">
        <v>138</v>
      </c>
      <c r="B635">
        <v>1</v>
      </c>
      <c r="C635" t="s">
        <v>11</v>
      </c>
      <c r="D635">
        <v>0</v>
      </c>
      <c r="E635" t="s">
        <v>41</v>
      </c>
      <c r="F635" s="1">
        <v>43459</v>
      </c>
      <c r="G635" t="s">
        <v>13</v>
      </c>
      <c r="H635" t="s">
        <v>124</v>
      </c>
      <c r="I635" t="s">
        <v>9</v>
      </c>
    </row>
    <row r="636" spans="1:9" x14ac:dyDescent="0.25">
      <c r="A636" t="s">
        <v>138</v>
      </c>
      <c r="B636">
        <v>1</v>
      </c>
      <c r="C636" t="s">
        <v>11</v>
      </c>
      <c r="D636">
        <v>0</v>
      </c>
      <c r="E636" t="s">
        <v>41</v>
      </c>
      <c r="F636" s="1">
        <v>43549</v>
      </c>
      <c r="G636" t="s">
        <v>13</v>
      </c>
      <c r="H636" t="s">
        <v>124</v>
      </c>
      <c r="I636" t="s">
        <v>9</v>
      </c>
    </row>
    <row r="637" spans="1:9" x14ac:dyDescent="0.25">
      <c r="A637" t="s">
        <v>138</v>
      </c>
      <c r="B637">
        <v>1</v>
      </c>
      <c r="C637" t="s">
        <v>11</v>
      </c>
      <c r="D637">
        <v>0</v>
      </c>
      <c r="E637" t="s">
        <v>41</v>
      </c>
      <c r="F637" s="1">
        <v>43641</v>
      </c>
      <c r="G637" t="s">
        <v>13</v>
      </c>
      <c r="H637" t="s">
        <v>124</v>
      </c>
      <c r="I637" t="s">
        <v>9</v>
      </c>
    </row>
    <row r="638" spans="1:9" x14ac:dyDescent="0.25">
      <c r="A638" t="s">
        <v>138</v>
      </c>
      <c r="B638">
        <v>1</v>
      </c>
      <c r="C638" t="s">
        <v>11</v>
      </c>
      <c r="D638">
        <v>0</v>
      </c>
      <c r="E638" t="s">
        <v>41</v>
      </c>
      <c r="F638" s="1">
        <v>43733</v>
      </c>
      <c r="G638" t="s">
        <v>13</v>
      </c>
      <c r="H638" t="s">
        <v>124</v>
      </c>
      <c r="I638" t="s">
        <v>9</v>
      </c>
    </row>
    <row r="639" spans="1:9" x14ac:dyDescent="0.25">
      <c r="A639" t="s">
        <v>138</v>
      </c>
      <c r="B639">
        <v>1</v>
      </c>
      <c r="C639" t="s">
        <v>11</v>
      </c>
      <c r="D639">
        <v>0</v>
      </c>
      <c r="E639" t="s">
        <v>41</v>
      </c>
      <c r="F639" s="1">
        <v>43824</v>
      </c>
      <c r="G639" t="s">
        <v>13</v>
      </c>
      <c r="H639" t="s">
        <v>124</v>
      </c>
      <c r="I639" t="s">
        <v>9</v>
      </c>
    </row>
    <row r="640" spans="1:9" x14ac:dyDescent="0.25">
      <c r="A640" t="s">
        <v>138</v>
      </c>
      <c r="B640">
        <v>1</v>
      </c>
      <c r="C640" t="s">
        <v>11</v>
      </c>
      <c r="D640">
        <v>0</v>
      </c>
      <c r="E640" t="s">
        <v>41</v>
      </c>
      <c r="F640" s="1">
        <v>43368</v>
      </c>
      <c r="G640" t="s">
        <v>13</v>
      </c>
      <c r="H640" t="s">
        <v>124</v>
      </c>
      <c r="I640" t="s">
        <v>9</v>
      </c>
    </row>
    <row r="641" spans="1:9" x14ac:dyDescent="0.25">
      <c r="A641" t="s">
        <v>138</v>
      </c>
      <c r="B641">
        <v>1</v>
      </c>
      <c r="C641" t="s">
        <v>11</v>
      </c>
      <c r="D641">
        <v>101037</v>
      </c>
      <c r="E641" t="s">
        <v>41</v>
      </c>
      <c r="F641" s="1">
        <v>43393</v>
      </c>
      <c r="G641" t="s">
        <v>13</v>
      </c>
      <c r="H641" t="s">
        <v>124</v>
      </c>
      <c r="I641" t="s">
        <v>18</v>
      </c>
    </row>
    <row r="642" spans="1:9" x14ac:dyDescent="0.25">
      <c r="A642" t="s">
        <v>138</v>
      </c>
      <c r="B642">
        <v>1</v>
      </c>
      <c r="C642" t="s">
        <v>11</v>
      </c>
      <c r="D642">
        <v>16455</v>
      </c>
      <c r="E642" t="s">
        <v>41</v>
      </c>
      <c r="F642" s="1">
        <v>43474</v>
      </c>
      <c r="G642" t="s">
        <v>13</v>
      </c>
      <c r="H642" t="s">
        <v>124</v>
      </c>
      <c r="I642" t="s">
        <v>18</v>
      </c>
    </row>
    <row r="643" spans="1:9" x14ac:dyDescent="0.25">
      <c r="A643" t="s">
        <v>138</v>
      </c>
      <c r="B643">
        <v>1</v>
      </c>
      <c r="C643" t="s">
        <v>11</v>
      </c>
      <c r="D643">
        <v>0</v>
      </c>
      <c r="E643" t="s">
        <v>41</v>
      </c>
      <c r="F643" s="1">
        <v>43474</v>
      </c>
      <c r="G643" t="s">
        <v>13</v>
      </c>
      <c r="H643" t="s">
        <v>124</v>
      </c>
      <c r="I643" t="s">
        <v>18</v>
      </c>
    </row>
    <row r="644" spans="1:9" x14ac:dyDescent="0.25">
      <c r="A644" t="s">
        <v>138</v>
      </c>
      <c r="B644">
        <v>1</v>
      </c>
      <c r="C644" t="s">
        <v>11</v>
      </c>
      <c r="D644">
        <v>11360</v>
      </c>
      <c r="E644" t="s">
        <v>41</v>
      </c>
      <c r="F644" s="1">
        <v>43531</v>
      </c>
      <c r="G644" t="s">
        <v>13</v>
      </c>
      <c r="H644" t="s">
        <v>124</v>
      </c>
      <c r="I644" t="s">
        <v>9</v>
      </c>
    </row>
    <row r="645" spans="1:9" x14ac:dyDescent="0.25">
      <c r="A645" t="s">
        <v>138</v>
      </c>
      <c r="B645">
        <v>1</v>
      </c>
      <c r="C645" t="s">
        <v>11</v>
      </c>
      <c r="D645">
        <v>67102</v>
      </c>
      <c r="E645" t="s">
        <v>41</v>
      </c>
      <c r="F645" s="1">
        <v>43551</v>
      </c>
      <c r="G645" t="s">
        <v>13</v>
      </c>
      <c r="H645" t="s">
        <v>124</v>
      </c>
      <c r="I645" t="s">
        <v>18</v>
      </c>
    </row>
    <row r="646" spans="1:9" x14ac:dyDescent="0.25">
      <c r="A646" t="s">
        <v>138</v>
      </c>
      <c r="B646">
        <v>1</v>
      </c>
      <c r="C646" t="s">
        <v>11</v>
      </c>
      <c r="D646">
        <v>0</v>
      </c>
      <c r="E646" t="s">
        <v>41</v>
      </c>
      <c r="F646" s="1">
        <v>43551</v>
      </c>
      <c r="G646" t="s">
        <v>13</v>
      </c>
      <c r="H646" t="s">
        <v>124</v>
      </c>
      <c r="I646" t="s">
        <v>18</v>
      </c>
    </row>
    <row r="647" spans="1:9" x14ac:dyDescent="0.25">
      <c r="A647" t="s">
        <v>138</v>
      </c>
      <c r="B647">
        <v>1</v>
      </c>
      <c r="C647" t="s">
        <v>11</v>
      </c>
      <c r="D647">
        <v>120474.73</v>
      </c>
      <c r="E647" t="s">
        <v>41</v>
      </c>
      <c r="F647" s="1">
        <v>44173</v>
      </c>
      <c r="G647" t="s">
        <v>13</v>
      </c>
      <c r="H647" t="s">
        <v>124</v>
      </c>
      <c r="I647" t="s">
        <v>9</v>
      </c>
    </row>
    <row r="648" spans="1:9" x14ac:dyDescent="0.25">
      <c r="A648" t="s">
        <v>138</v>
      </c>
      <c r="B648">
        <v>1</v>
      </c>
      <c r="C648" t="s">
        <v>11</v>
      </c>
      <c r="D648">
        <v>153332.03</v>
      </c>
      <c r="E648" t="s">
        <v>41</v>
      </c>
      <c r="F648" s="1">
        <v>43861</v>
      </c>
      <c r="G648" t="s">
        <v>13</v>
      </c>
      <c r="H648" t="s">
        <v>124</v>
      </c>
      <c r="I648" t="s">
        <v>9</v>
      </c>
    </row>
    <row r="649" spans="1:9" x14ac:dyDescent="0.25">
      <c r="A649" t="s">
        <v>138</v>
      </c>
      <c r="B649">
        <v>1</v>
      </c>
      <c r="C649" t="s">
        <v>11</v>
      </c>
      <c r="D649">
        <v>153332.03</v>
      </c>
      <c r="E649" t="s">
        <v>41</v>
      </c>
      <c r="F649" s="1">
        <v>43965</v>
      </c>
      <c r="G649" t="s">
        <v>13</v>
      </c>
      <c r="H649" t="s">
        <v>124</v>
      </c>
      <c r="I649" t="s">
        <v>9</v>
      </c>
    </row>
    <row r="650" spans="1:9" x14ac:dyDescent="0.25">
      <c r="A650" t="s">
        <v>138</v>
      </c>
      <c r="B650">
        <v>1</v>
      </c>
      <c r="C650" t="s">
        <v>11</v>
      </c>
      <c r="D650">
        <v>153332.03</v>
      </c>
      <c r="E650" t="s">
        <v>41</v>
      </c>
      <c r="F650" s="1">
        <v>44069</v>
      </c>
      <c r="G650" t="s">
        <v>13</v>
      </c>
      <c r="H650" t="s">
        <v>124</v>
      </c>
      <c r="I650" t="s">
        <v>9</v>
      </c>
    </row>
    <row r="651" spans="1:9" x14ac:dyDescent="0.25">
      <c r="A651" t="s">
        <v>138</v>
      </c>
      <c r="B651">
        <v>1</v>
      </c>
      <c r="C651" t="s">
        <v>11</v>
      </c>
      <c r="D651">
        <v>153332.03</v>
      </c>
      <c r="E651" t="s">
        <v>41</v>
      </c>
      <c r="F651" s="1">
        <v>43653</v>
      </c>
      <c r="G651" t="s">
        <v>13</v>
      </c>
      <c r="H651" t="s">
        <v>124</v>
      </c>
      <c r="I651" t="s">
        <v>9</v>
      </c>
    </row>
    <row r="652" spans="1:9" x14ac:dyDescent="0.25">
      <c r="A652" t="s">
        <v>138</v>
      </c>
      <c r="B652">
        <v>1</v>
      </c>
      <c r="C652" t="s">
        <v>11</v>
      </c>
      <c r="D652">
        <v>153332.03</v>
      </c>
      <c r="E652" t="s">
        <v>41</v>
      </c>
      <c r="F652" s="1">
        <v>43757</v>
      </c>
      <c r="G652" t="s">
        <v>13</v>
      </c>
      <c r="H652" t="s">
        <v>124</v>
      </c>
      <c r="I652" t="s">
        <v>9</v>
      </c>
    </row>
    <row r="653" spans="1:9" x14ac:dyDescent="0.25">
      <c r="A653" t="s">
        <v>138</v>
      </c>
      <c r="B653">
        <v>1</v>
      </c>
      <c r="C653" t="s">
        <v>11</v>
      </c>
      <c r="D653">
        <v>208093.46</v>
      </c>
      <c r="E653" t="s">
        <v>41</v>
      </c>
      <c r="F653" s="1">
        <v>43549</v>
      </c>
      <c r="G653" t="s">
        <v>13</v>
      </c>
      <c r="H653" t="s">
        <v>124</v>
      </c>
      <c r="I653" t="s">
        <v>9</v>
      </c>
    </row>
    <row r="654" spans="1:9" x14ac:dyDescent="0.25">
      <c r="A654" t="s">
        <v>138</v>
      </c>
      <c r="B654">
        <v>1</v>
      </c>
      <c r="C654" t="s">
        <v>11</v>
      </c>
      <c r="D654">
        <v>0</v>
      </c>
      <c r="E654" t="s">
        <v>41</v>
      </c>
      <c r="F654" s="1">
        <v>44173</v>
      </c>
      <c r="G654" t="s">
        <v>13</v>
      </c>
      <c r="H654" t="s">
        <v>124</v>
      </c>
      <c r="I654" t="s">
        <v>9</v>
      </c>
    </row>
    <row r="655" spans="1:9" x14ac:dyDescent="0.25">
      <c r="A655" t="s">
        <v>138</v>
      </c>
      <c r="B655">
        <v>1</v>
      </c>
      <c r="C655" t="s">
        <v>11</v>
      </c>
      <c r="D655">
        <v>0</v>
      </c>
      <c r="E655" t="s">
        <v>41</v>
      </c>
      <c r="F655" s="1">
        <v>43861</v>
      </c>
      <c r="G655" t="s">
        <v>13</v>
      </c>
      <c r="H655" t="s">
        <v>124</v>
      </c>
      <c r="I655" t="s">
        <v>9</v>
      </c>
    </row>
    <row r="656" spans="1:9" x14ac:dyDescent="0.25">
      <c r="A656" t="s">
        <v>138</v>
      </c>
      <c r="B656">
        <v>1</v>
      </c>
      <c r="C656" t="s">
        <v>11</v>
      </c>
      <c r="D656">
        <v>0</v>
      </c>
      <c r="E656" t="s">
        <v>41</v>
      </c>
      <c r="F656" s="1">
        <v>44069</v>
      </c>
      <c r="G656" t="s">
        <v>13</v>
      </c>
      <c r="H656" t="s">
        <v>124</v>
      </c>
      <c r="I656" t="s">
        <v>9</v>
      </c>
    </row>
    <row r="657" spans="1:9" x14ac:dyDescent="0.25">
      <c r="A657" t="s">
        <v>138</v>
      </c>
      <c r="B657">
        <v>1</v>
      </c>
      <c r="C657" t="s">
        <v>11</v>
      </c>
      <c r="D657">
        <v>0</v>
      </c>
      <c r="E657" t="s">
        <v>41</v>
      </c>
      <c r="F657" s="1">
        <v>43653</v>
      </c>
      <c r="G657" t="s">
        <v>13</v>
      </c>
      <c r="H657" t="s">
        <v>124</v>
      </c>
      <c r="I657" t="s">
        <v>9</v>
      </c>
    </row>
    <row r="658" spans="1:9" x14ac:dyDescent="0.25">
      <c r="A658" t="s">
        <v>138</v>
      </c>
      <c r="B658">
        <v>1</v>
      </c>
      <c r="C658" t="s">
        <v>11</v>
      </c>
      <c r="D658">
        <v>0</v>
      </c>
      <c r="E658" t="s">
        <v>41</v>
      </c>
      <c r="F658" s="1">
        <v>43757</v>
      </c>
      <c r="G658" t="s">
        <v>13</v>
      </c>
      <c r="H658" t="s">
        <v>124</v>
      </c>
      <c r="I658" t="s">
        <v>9</v>
      </c>
    </row>
    <row r="659" spans="1:9" x14ac:dyDescent="0.25">
      <c r="A659" t="s">
        <v>138</v>
      </c>
      <c r="B659">
        <v>1</v>
      </c>
      <c r="C659" t="s">
        <v>11</v>
      </c>
      <c r="D659">
        <v>8107.49</v>
      </c>
      <c r="E659" t="s">
        <v>12</v>
      </c>
      <c r="F659" s="1">
        <v>43299</v>
      </c>
      <c r="G659" t="s">
        <v>13</v>
      </c>
      <c r="H659" t="s">
        <v>124</v>
      </c>
      <c r="I659" t="s">
        <v>18</v>
      </c>
    </row>
    <row r="660" spans="1:9" x14ac:dyDescent="0.25">
      <c r="A660" t="s">
        <v>138</v>
      </c>
      <c r="B660">
        <v>1</v>
      </c>
      <c r="C660" t="s">
        <v>11</v>
      </c>
      <c r="D660">
        <v>19113.41</v>
      </c>
      <c r="E660" t="s">
        <v>41</v>
      </c>
      <c r="F660" s="1">
        <v>43514</v>
      </c>
      <c r="G660" t="s">
        <v>13</v>
      </c>
      <c r="H660" t="s">
        <v>124</v>
      </c>
      <c r="I660" t="s">
        <v>9</v>
      </c>
    </row>
    <row r="661" spans="1:9" x14ac:dyDescent="0.25">
      <c r="A661" t="s">
        <v>138</v>
      </c>
      <c r="B661">
        <v>1</v>
      </c>
      <c r="C661" t="s">
        <v>11</v>
      </c>
      <c r="D661">
        <v>12055.25</v>
      </c>
      <c r="E661" t="s">
        <v>12</v>
      </c>
      <c r="F661" s="1">
        <v>43510</v>
      </c>
      <c r="G661" t="s">
        <v>13</v>
      </c>
      <c r="H661" t="s">
        <v>124</v>
      </c>
      <c r="I661" t="s">
        <v>9</v>
      </c>
    </row>
    <row r="662" spans="1:9" x14ac:dyDescent="0.25">
      <c r="A662" t="s">
        <v>138</v>
      </c>
      <c r="B662">
        <v>1</v>
      </c>
      <c r="C662" t="s">
        <v>11</v>
      </c>
      <c r="D662">
        <v>484.75</v>
      </c>
      <c r="E662" t="s">
        <v>12</v>
      </c>
      <c r="F662" s="1">
        <v>43353</v>
      </c>
      <c r="G662" t="s">
        <v>13</v>
      </c>
      <c r="H662" t="s">
        <v>22</v>
      </c>
      <c r="I662" t="s">
        <v>9</v>
      </c>
    </row>
    <row r="663" spans="1:9" x14ac:dyDescent="0.25">
      <c r="A663" t="s">
        <v>138</v>
      </c>
      <c r="B663">
        <v>1</v>
      </c>
      <c r="C663" t="s">
        <v>11</v>
      </c>
      <c r="D663">
        <v>109.88</v>
      </c>
      <c r="E663" t="s">
        <v>12</v>
      </c>
      <c r="F663" s="1">
        <v>43353</v>
      </c>
      <c r="G663" t="s">
        <v>13</v>
      </c>
      <c r="H663" t="s">
        <v>22</v>
      </c>
      <c r="I663" t="s">
        <v>9</v>
      </c>
    </row>
    <row r="664" spans="1:9" x14ac:dyDescent="0.25">
      <c r="A664" t="s">
        <v>138</v>
      </c>
      <c r="B664">
        <v>1</v>
      </c>
      <c r="C664" t="s">
        <v>11</v>
      </c>
      <c r="D664">
        <v>27069</v>
      </c>
      <c r="E664" t="s">
        <v>12</v>
      </c>
      <c r="F664" s="1">
        <v>43510</v>
      </c>
      <c r="G664" t="s">
        <v>13</v>
      </c>
      <c r="H664" t="s">
        <v>22</v>
      </c>
      <c r="I664" t="s">
        <v>9</v>
      </c>
    </row>
    <row r="665" spans="1:9" x14ac:dyDescent="0.25">
      <c r="A665" t="s">
        <v>138</v>
      </c>
      <c r="B665">
        <v>1</v>
      </c>
      <c r="C665" t="s">
        <v>11</v>
      </c>
      <c r="D665">
        <v>66556.88</v>
      </c>
      <c r="E665" t="s">
        <v>41</v>
      </c>
      <c r="F665" s="1">
        <v>43326</v>
      </c>
      <c r="G665" t="s">
        <v>13</v>
      </c>
      <c r="H665" t="s">
        <v>19</v>
      </c>
      <c r="I665" t="s">
        <v>9</v>
      </c>
    </row>
    <row r="666" spans="1:9" x14ac:dyDescent="0.25">
      <c r="A666" t="s">
        <v>138</v>
      </c>
      <c r="B666">
        <v>1</v>
      </c>
      <c r="C666" t="s">
        <v>11</v>
      </c>
      <c r="D666">
        <v>40959.629999999997</v>
      </c>
      <c r="E666" t="s">
        <v>41</v>
      </c>
      <c r="F666" s="1">
        <v>43575</v>
      </c>
      <c r="G666" t="s">
        <v>13</v>
      </c>
      <c r="H666" t="s">
        <v>124</v>
      </c>
      <c r="I666" t="s">
        <v>9</v>
      </c>
    </row>
    <row r="667" spans="1:9" x14ac:dyDescent="0.25">
      <c r="A667" t="s">
        <v>138</v>
      </c>
      <c r="B667">
        <v>11</v>
      </c>
      <c r="C667" t="s">
        <v>86</v>
      </c>
      <c r="D667">
        <v>8263.94</v>
      </c>
      <c r="E667" t="s">
        <v>41</v>
      </c>
      <c r="F667" s="1">
        <v>43655</v>
      </c>
      <c r="G667" t="s">
        <v>13</v>
      </c>
      <c r="H667" t="s">
        <v>124</v>
      </c>
      <c r="I667" t="s">
        <v>9</v>
      </c>
    </row>
    <row r="668" spans="1:9" x14ac:dyDescent="0.25">
      <c r="A668" t="s">
        <v>138</v>
      </c>
      <c r="B668">
        <v>11</v>
      </c>
      <c r="C668" t="s">
        <v>86</v>
      </c>
      <c r="D668">
        <v>0</v>
      </c>
      <c r="E668" t="s">
        <v>41</v>
      </c>
      <c r="F668" s="1">
        <v>43655</v>
      </c>
      <c r="G668" t="s">
        <v>13</v>
      </c>
      <c r="H668" t="s">
        <v>124</v>
      </c>
      <c r="I668" t="s">
        <v>9</v>
      </c>
    </row>
    <row r="669" spans="1:9" x14ac:dyDescent="0.25">
      <c r="A669" t="s">
        <v>138</v>
      </c>
      <c r="B669">
        <v>11</v>
      </c>
      <c r="C669" t="s">
        <v>86</v>
      </c>
      <c r="D669">
        <v>67102.13</v>
      </c>
      <c r="E669" t="s">
        <v>41</v>
      </c>
      <c r="F669" s="1">
        <v>43735</v>
      </c>
      <c r="G669" t="s">
        <v>13</v>
      </c>
      <c r="H669" t="s">
        <v>124</v>
      </c>
      <c r="I669" t="s">
        <v>9</v>
      </c>
    </row>
    <row r="670" spans="1:9" x14ac:dyDescent="0.25">
      <c r="A670" t="s">
        <v>138</v>
      </c>
      <c r="B670">
        <v>11</v>
      </c>
      <c r="C670" t="s">
        <v>86</v>
      </c>
      <c r="D670">
        <v>90663.25</v>
      </c>
      <c r="E670" t="s">
        <v>12</v>
      </c>
      <c r="F670" s="1">
        <v>43556</v>
      </c>
      <c r="G670" t="s">
        <v>13</v>
      </c>
      <c r="H670" t="s">
        <v>124</v>
      </c>
      <c r="I670" t="s">
        <v>18</v>
      </c>
    </row>
    <row r="671" spans="1:9" x14ac:dyDescent="0.25">
      <c r="A671" t="s">
        <v>138</v>
      </c>
      <c r="B671">
        <v>11</v>
      </c>
      <c r="C671" t="s">
        <v>86</v>
      </c>
      <c r="D671">
        <v>90663.25</v>
      </c>
      <c r="E671" t="s">
        <v>41</v>
      </c>
      <c r="F671" s="1">
        <v>43556</v>
      </c>
      <c r="G671" t="s">
        <v>13</v>
      </c>
      <c r="H671" t="s">
        <v>124</v>
      </c>
      <c r="I671" t="s">
        <v>9</v>
      </c>
    </row>
    <row r="672" spans="1:9" x14ac:dyDescent="0.25">
      <c r="A672" t="s">
        <v>138</v>
      </c>
      <c r="B672">
        <v>1</v>
      </c>
      <c r="C672" t="s">
        <v>11</v>
      </c>
      <c r="D672">
        <v>8854.8799999999992</v>
      </c>
      <c r="E672" t="s">
        <v>12</v>
      </c>
      <c r="F672" s="1">
        <v>43664</v>
      </c>
      <c r="G672" t="s">
        <v>13</v>
      </c>
      <c r="H672" t="s">
        <v>124</v>
      </c>
      <c r="I672" t="s">
        <v>9</v>
      </c>
    </row>
    <row r="673" spans="1:9" x14ac:dyDescent="0.25">
      <c r="A673" t="s">
        <v>138</v>
      </c>
      <c r="B673">
        <v>1</v>
      </c>
      <c r="C673" t="s">
        <v>11</v>
      </c>
      <c r="D673">
        <v>7187.34</v>
      </c>
      <c r="E673" t="s">
        <v>12</v>
      </c>
      <c r="F673" s="1">
        <v>43556</v>
      </c>
      <c r="G673" t="s">
        <v>13</v>
      </c>
      <c r="H673" t="s">
        <v>124</v>
      </c>
      <c r="I673" t="s">
        <v>9</v>
      </c>
    </row>
    <row r="674" spans="1:9" x14ac:dyDescent="0.25">
      <c r="A674" t="s">
        <v>138</v>
      </c>
      <c r="B674">
        <v>1</v>
      </c>
      <c r="C674" t="s">
        <v>11</v>
      </c>
      <c r="D674">
        <v>0</v>
      </c>
      <c r="E674" t="s">
        <v>12</v>
      </c>
      <c r="F674" s="1">
        <v>43556</v>
      </c>
      <c r="G674" t="s">
        <v>13</v>
      </c>
      <c r="H674" t="s">
        <v>124</v>
      </c>
      <c r="I674" t="s">
        <v>9</v>
      </c>
    </row>
    <row r="675" spans="1:9" x14ac:dyDescent="0.25">
      <c r="A675" t="s">
        <v>138</v>
      </c>
      <c r="B675">
        <v>1</v>
      </c>
      <c r="C675" t="s">
        <v>11</v>
      </c>
      <c r="D675">
        <v>121755.9</v>
      </c>
      <c r="E675" t="s">
        <v>41</v>
      </c>
      <c r="F675" s="1">
        <v>42852</v>
      </c>
      <c r="G675" t="s">
        <v>13</v>
      </c>
      <c r="H675" t="s">
        <v>22</v>
      </c>
      <c r="I675" t="s">
        <v>18</v>
      </c>
    </row>
    <row r="676" spans="1:9" x14ac:dyDescent="0.25">
      <c r="A676" t="s">
        <v>138</v>
      </c>
      <c r="B676">
        <v>1</v>
      </c>
      <c r="C676" t="s">
        <v>11</v>
      </c>
      <c r="D676">
        <v>96758.81</v>
      </c>
      <c r="E676" t="s">
        <v>41</v>
      </c>
      <c r="F676" s="1">
        <v>43191</v>
      </c>
      <c r="G676" t="s">
        <v>13</v>
      </c>
      <c r="H676" t="s">
        <v>22</v>
      </c>
      <c r="I676" t="s">
        <v>18</v>
      </c>
    </row>
    <row r="677" spans="1:9" x14ac:dyDescent="0.25">
      <c r="A677" t="s">
        <v>138</v>
      </c>
      <c r="B677">
        <v>1</v>
      </c>
      <c r="C677" t="s">
        <v>11</v>
      </c>
      <c r="D677">
        <v>149758.53</v>
      </c>
      <c r="E677" t="s">
        <v>12</v>
      </c>
      <c r="F677" s="1">
        <v>43247</v>
      </c>
      <c r="G677" t="s">
        <v>13</v>
      </c>
      <c r="H677" t="s">
        <v>22</v>
      </c>
      <c r="I677" t="s">
        <v>18</v>
      </c>
    </row>
    <row r="678" spans="1:9" x14ac:dyDescent="0.25">
      <c r="A678" t="s">
        <v>138</v>
      </c>
      <c r="B678">
        <v>1</v>
      </c>
      <c r="C678" t="s">
        <v>11</v>
      </c>
      <c r="D678">
        <v>9277.1</v>
      </c>
      <c r="E678" t="s">
        <v>41</v>
      </c>
      <c r="F678" s="1">
        <v>43258</v>
      </c>
      <c r="G678" t="s">
        <v>13</v>
      </c>
      <c r="H678" t="s">
        <v>22</v>
      </c>
      <c r="I678" t="s">
        <v>18</v>
      </c>
    </row>
    <row r="679" spans="1:9" x14ac:dyDescent="0.25">
      <c r="A679" t="s">
        <v>138</v>
      </c>
      <c r="B679">
        <v>1</v>
      </c>
      <c r="C679" t="s">
        <v>11</v>
      </c>
      <c r="D679">
        <v>16533.25</v>
      </c>
      <c r="E679" t="s">
        <v>41</v>
      </c>
      <c r="F679" s="1">
        <v>43297</v>
      </c>
      <c r="G679" t="s">
        <v>13</v>
      </c>
      <c r="H679" t="s">
        <v>22</v>
      </c>
      <c r="I679" t="s">
        <v>18</v>
      </c>
    </row>
    <row r="680" spans="1:9" x14ac:dyDescent="0.25">
      <c r="A680" t="s">
        <v>138</v>
      </c>
      <c r="B680">
        <v>1</v>
      </c>
      <c r="C680" t="s">
        <v>11</v>
      </c>
      <c r="D680">
        <v>15408.4</v>
      </c>
      <c r="E680" t="s">
        <v>41</v>
      </c>
      <c r="F680" s="1">
        <v>43297</v>
      </c>
      <c r="G680" t="s">
        <v>13</v>
      </c>
      <c r="H680" t="s">
        <v>22</v>
      </c>
      <c r="I680" t="s">
        <v>18</v>
      </c>
    </row>
    <row r="681" spans="1:9" x14ac:dyDescent="0.25">
      <c r="A681" t="s">
        <v>138</v>
      </c>
      <c r="B681">
        <v>1</v>
      </c>
      <c r="C681" t="s">
        <v>11</v>
      </c>
      <c r="D681">
        <v>56757.75</v>
      </c>
      <c r="E681" t="s">
        <v>41</v>
      </c>
      <c r="F681" s="1">
        <v>43297</v>
      </c>
      <c r="G681" t="s">
        <v>13</v>
      </c>
      <c r="H681" t="s">
        <v>22</v>
      </c>
      <c r="I681" t="s">
        <v>18</v>
      </c>
    </row>
    <row r="682" spans="1:9" x14ac:dyDescent="0.25">
      <c r="A682" t="s">
        <v>138</v>
      </c>
      <c r="B682">
        <v>1</v>
      </c>
      <c r="C682" t="s">
        <v>11</v>
      </c>
      <c r="D682">
        <v>60229.25</v>
      </c>
      <c r="E682" t="s">
        <v>12</v>
      </c>
      <c r="F682" s="1">
        <v>43556</v>
      </c>
      <c r="G682" t="s">
        <v>13</v>
      </c>
      <c r="H682" t="s">
        <v>22</v>
      </c>
      <c r="I682" t="s">
        <v>9</v>
      </c>
    </row>
    <row r="683" spans="1:9" x14ac:dyDescent="0.25">
      <c r="A683" t="s">
        <v>138</v>
      </c>
      <c r="B683">
        <v>1</v>
      </c>
      <c r="C683" t="s">
        <v>11</v>
      </c>
      <c r="D683">
        <v>21358.38</v>
      </c>
      <c r="E683" t="s">
        <v>12</v>
      </c>
      <c r="F683" s="1">
        <v>43582</v>
      </c>
      <c r="G683" t="s">
        <v>13</v>
      </c>
      <c r="H683" t="s">
        <v>22</v>
      </c>
      <c r="I683" t="s">
        <v>9</v>
      </c>
    </row>
    <row r="684" spans="1:9" x14ac:dyDescent="0.25">
      <c r="A684" t="s">
        <v>138</v>
      </c>
      <c r="B684">
        <v>1</v>
      </c>
      <c r="C684" t="s">
        <v>11</v>
      </c>
      <c r="D684">
        <v>10937.5</v>
      </c>
      <c r="E684" t="s">
        <v>41</v>
      </c>
      <c r="F684" s="1">
        <v>43628</v>
      </c>
      <c r="G684" t="s">
        <v>13</v>
      </c>
      <c r="H684" t="s">
        <v>22</v>
      </c>
      <c r="I684" t="s">
        <v>9</v>
      </c>
    </row>
    <row r="685" spans="1:9" x14ac:dyDescent="0.25">
      <c r="A685" t="s">
        <v>138</v>
      </c>
      <c r="B685">
        <v>1</v>
      </c>
      <c r="C685" t="s">
        <v>11</v>
      </c>
      <c r="D685">
        <v>16474.5</v>
      </c>
      <c r="E685" t="s">
        <v>41</v>
      </c>
      <c r="F685" s="1">
        <v>43662</v>
      </c>
      <c r="G685" t="s">
        <v>13</v>
      </c>
      <c r="H685" t="s">
        <v>22</v>
      </c>
      <c r="I685" t="s">
        <v>9</v>
      </c>
    </row>
    <row r="686" spans="1:9" x14ac:dyDescent="0.25">
      <c r="A686" t="s">
        <v>138</v>
      </c>
      <c r="B686">
        <v>1</v>
      </c>
      <c r="C686" t="s">
        <v>11</v>
      </c>
      <c r="D686">
        <v>10776.25</v>
      </c>
      <c r="E686" t="s">
        <v>41</v>
      </c>
      <c r="F686" s="1">
        <v>43662</v>
      </c>
      <c r="G686" t="s">
        <v>13</v>
      </c>
      <c r="H686" t="s">
        <v>22</v>
      </c>
      <c r="I686" t="s">
        <v>9</v>
      </c>
    </row>
    <row r="687" spans="1:9" x14ac:dyDescent="0.25">
      <c r="A687" t="s">
        <v>138</v>
      </c>
      <c r="B687">
        <v>1</v>
      </c>
      <c r="C687" t="s">
        <v>11</v>
      </c>
      <c r="D687">
        <v>61042.25</v>
      </c>
      <c r="E687" t="s">
        <v>41</v>
      </c>
      <c r="F687" s="1">
        <v>43662</v>
      </c>
      <c r="G687" t="s">
        <v>13</v>
      </c>
      <c r="H687" t="s">
        <v>22</v>
      </c>
      <c r="I687" t="s">
        <v>9</v>
      </c>
    </row>
    <row r="688" spans="1:9" x14ac:dyDescent="0.25">
      <c r="A688" t="s">
        <v>138</v>
      </c>
      <c r="B688">
        <v>11</v>
      </c>
      <c r="C688" t="s">
        <v>86</v>
      </c>
      <c r="D688">
        <v>15601.02</v>
      </c>
      <c r="E688" t="s">
        <v>41</v>
      </c>
      <c r="F688" s="1">
        <v>43661</v>
      </c>
      <c r="G688" t="s">
        <v>13</v>
      </c>
      <c r="H688" t="s">
        <v>19</v>
      </c>
      <c r="I688" t="s">
        <v>9</v>
      </c>
    </row>
    <row r="689" spans="1:9" x14ac:dyDescent="0.25">
      <c r="A689" t="s">
        <v>138</v>
      </c>
      <c r="B689">
        <v>1</v>
      </c>
      <c r="C689" t="s">
        <v>11</v>
      </c>
      <c r="D689">
        <v>7000</v>
      </c>
      <c r="E689" t="s">
        <v>41</v>
      </c>
      <c r="F689" s="1">
        <v>43216</v>
      </c>
      <c r="G689" t="s">
        <v>13</v>
      </c>
      <c r="H689" t="s">
        <v>22</v>
      </c>
      <c r="I689" t="s">
        <v>9</v>
      </c>
    </row>
    <row r="690" spans="1:9" x14ac:dyDescent="0.25">
      <c r="A690" t="s">
        <v>138</v>
      </c>
      <c r="B690">
        <v>13</v>
      </c>
      <c r="C690" t="s">
        <v>132</v>
      </c>
      <c r="D690">
        <v>21000</v>
      </c>
      <c r="E690" t="s">
        <v>12</v>
      </c>
      <c r="F690" s="1">
        <v>43318</v>
      </c>
      <c r="G690" t="s">
        <v>13</v>
      </c>
      <c r="H690" t="s">
        <v>25</v>
      </c>
      <c r="I690" t="s">
        <v>18</v>
      </c>
    </row>
    <row r="691" spans="1:9" x14ac:dyDescent="0.25">
      <c r="A691" t="s">
        <v>138</v>
      </c>
      <c r="B691">
        <v>13</v>
      </c>
      <c r="C691" t="s">
        <v>132</v>
      </c>
      <c r="D691">
        <v>28069.13</v>
      </c>
      <c r="E691" t="s">
        <v>41</v>
      </c>
      <c r="F691" s="1">
        <v>43687</v>
      </c>
      <c r="G691" t="s">
        <v>13</v>
      </c>
      <c r="H691" t="s">
        <v>25</v>
      </c>
      <c r="I691" t="s">
        <v>9</v>
      </c>
    </row>
    <row r="692" spans="1:9" x14ac:dyDescent="0.25">
      <c r="A692" t="s">
        <v>14</v>
      </c>
      <c r="B692">
        <v>2</v>
      </c>
      <c r="C692" t="s">
        <v>15</v>
      </c>
      <c r="D692">
        <v>72675</v>
      </c>
      <c r="E692" t="s">
        <v>16</v>
      </c>
      <c r="F692" s="1">
        <v>43651</v>
      </c>
      <c r="G692" t="s">
        <v>13</v>
      </c>
      <c r="H692" t="s">
        <v>23</v>
      </c>
      <c r="I692" t="s">
        <v>9</v>
      </c>
    </row>
    <row r="693" spans="1:9" x14ac:dyDescent="0.25">
      <c r="A693" t="s">
        <v>17</v>
      </c>
      <c r="B693">
        <v>2</v>
      </c>
      <c r="C693" t="s">
        <v>15</v>
      </c>
      <c r="D693">
        <v>72675</v>
      </c>
      <c r="E693" t="s">
        <v>16</v>
      </c>
      <c r="F693" s="1">
        <v>43651</v>
      </c>
      <c r="G693" t="s">
        <v>13</v>
      </c>
      <c r="H693" t="s">
        <v>23</v>
      </c>
      <c r="I693" t="s">
        <v>9</v>
      </c>
    </row>
    <row r="694" spans="1:9" x14ac:dyDescent="0.25">
      <c r="A694" t="s">
        <v>20</v>
      </c>
      <c r="B694">
        <v>6</v>
      </c>
      <c r="C694" t="s">
        <v>66</v>
      </c>
      <c r="D694">
        <v>23771.05</v>
      </c>
      <c r="E694" t="s">
        <v>12</v>
      </c>
      <c r="F694" s="1">
        <v>43191</v>
      </c>
      <c r="G694" t="s">
        <v>13</v>
      </c>
      <c r="H694" t="s">
        <v>10</v>
      </c>
      <c r="I694" t="s">
        <v>18</v>
      </c>
    </row>
    <row r="695" spans="1:9" x14ac:dyDescent="0.25">
      <c r="A695" t="s">
        <v>21</v>
      </c>
      <c r="B695">
        <v>6</v>
      </c>
      <c r="C695" t="s">
        <v>66</v>
      </c>
      <c r="D695">
        <v>21399.439999999999</v>
      </c>
      <c r="E695" t="s">
        <v>12</v>
      </c>
      <c r="F695" s="1">
        <v>43616</v>
      </c>
      <c r="G695" t="s">
        <v>13</v>
      </c>
      <c r="H695" t="s">
        <v>10</v>
      </c>
      <c r="I695" t="s">
        <v>9</v>
      </c>
    </row>
    <row r="696" spans="1:9" x14ac:dyDescent="0.25">
      <c r="A696" t="s">
        <v>24</v>
      </c>
      <c r="B696">
        <v>1</v>
      </c>
      <c r="C696" t="s">
        <v>11</v>
      </c>
      <c r="D696">
        <v>23100.17</v>
      </c>
      <c r="E696" t="s">
        <v>12</v>
      </c>
      <c r="F696" s="1">
        <v>43769</v>
      </c>
      <c r="G696" t="s">
        <v>13</v>
      </c>
      <c r="H696" t="s">
        <v>10</v>
      </c>
      <c r="I696" t="s">
        <v>9</v>
      </c>
    </row>
    <row r="697" spans="1:9" x14ac:dyDescent="0.25">
      <c r="A697" t="s">
        <v>27</v>
      </c>
      <c r="B697">
        <v>1</v>
      </c>
      <c r="C697" t="s">
        <v>11</v>
      </c>
      <c r="D697">
        <v>1113.92</v>
      </c>
      <c r="E697" t="s">
        <v>12</v>
      </c>
      <c r="F697" s="1">
        <v>43458</v>
      </c>
      <c r="G697" t="s">
        <v>13</v>
      </c>
      <c r="H697" t="s">
        <v>10</v>
      </c>
      <c r="I697" t="s">
        <v>9</v>
      </c>
    </row>
    <row r="698" spans="1:9" x14ac:dyDescent="0.25">
      <c r="A698" t="s">
        <v>28</v>
      </c>
      <c r="B698">
        <v>13</v>
      </c>
      <c r="C698" t="s">
        <v>132</v>
      </c>
      <c r="D698">
        <v>65000</v>
      </c>
      <c r="E698" t="s">
        <v>41</v>
      </c>
      <c r="F698" s="1">
        <v>43349</v>
      </c>
      <c r="G698" t="s">
        <v>13</v>
      </c>
      <c r="H698" t="s">
        <v>23</v>
      </c>
      <c r="I698" t="s">
        <v>9</v>
      </c>
    </row>
    <row r="699" spans="1:9" x14ac:dyDescent="0.25">
      <c r="A699" t="s">
        <v>30</v>
      </c>
      <c r="B699">
        <v>13</v>
      </c>
      <c r="C699" t="s">
        <v>132</v>
      </c>
      <c r="D699">
        <v>2077.5</v>
      </c>
      <c r="E699" t="s">
        <v>41</v>
      </c>
      <c r="F699" s="1">
        <v>43522</v>
      </c>
      <c r="G699" t="s">
        <v>13</v>
      </c>
      <c r="H699" t="s">
        <v>124</v>
      </c>
      <c r="I699" t="s">
        <v>9</v>
      </c>
    </row>
    <row r="700" spans="1:9" x14ac:dyDescent="0.25">
      <c r="A700" t="s">
        <v>31</v>
      </c>
      <c r="B700">
        <v>13</v>
      </c>
      <c r="C700" t="s">
        <v>132</v>
      </c>
      <c r="D700">
        <v>1566.2</v>
      </c>
      <c r="E700" t="s">
        <v>41</v>
      </c>
      <c r="F700" s="1">
        <v>43049</v>
      </c>
      <c r="G700" t="s">
        <v>13</v>
      </c>
      <c r="H700" t="s">
        <v>22</v>
      </c>
      <c r="I700" t="s">
        <v>18</v>
      </c>
    </row>
    <row r="701" spans="1:9" x14ac:dyDescent="0.25">
      <c r="A701" t="s">
        <v>32</v>
      </c>
      <c r="B701">
        <v>13</v>
      </c>
      <c r="C701" t="s">
        <v>132</v>
      </c>
      <c r="D701">
        <v>639.25</v>
      </c>
      <c r="E701" t="s">
        <v>41</v>
      </c>
      <c r="F701" s="1">
        <v>43266</v>
      </c>
      <c r="G701" t="s">
        <v>13</v>
      </c>
      <c r="H701" t="s">
        <v>22</v>
      </c>
      <c r="I701" t="s">
        <v>18</v>
      </c>
    </row>
    <row r="702" spans="1:9" x14ac:dyDescent="0.25">
      <c r="A702" t="s">
        <v>33</v>
      </c>
      <c r="B702">
        <v>13</v>
      </c>
      <c r="C702" t="s">
        <v>132</v>
      </c>
      <c r="D702">
        <v>1180.8800000000001</v>
      </c>
      <c r="E702" t="s">
        <v>41</v>
      </c>
      <c r="F702" s="1">
        <v>43257</v>
      </c>
      <c r="G702" t="s">
        <v>13</v>
      </c>
      <c r="H702" t="s">
        <v>22</v>
      </c>
      <c r="I702" t="s">
        <v>18</v>
      </c>
    </row>
    <row r="703" spans="1:9" x14ac:dyDescent="0.25">
      <c r="A703" t="s">
        <v>34</v>
      </c>
      <c r="B703">
        <v>13</v>
      </c>
      <c r="C703" t="s">
        <v>132</v>
      </c>
      <c r="D703">
        <v>1558.76</v>
      </c>
      <c r="E703" t="s">
        <v>41</v>
      </c>
      <c r="F703" s="1">
        <v>43648</v>
      </c>
      <c r="G703" t="s">
        <v>13</v>
      </c>
      <c r="H703" t="s">
        <v>22</v>
      </c>
      <c r="I703" t="s">
        <v>9</v>
      </c>
    </row>
    <row r="704" spans="1:9" x14ac:dyDescent="0.25">
      <c r="A704" t="s">
        <v>35</v>
      </c>
      <c r="B704">
        <v>13</v>
      </c>
      <c r="C704" t="s">
        <v>132</v>
      </c>
      <c r="D704">
        <v>59375</v>
      </c>
      <c r="E704" t="s">
        <v>41</v>
      </c>
      <c r="F704" s="1">
        <v>43349</v>
      </c>
      <c r="G704" t="s">
        <v>13</v>
      </c>
      <c r="H704" t="s">
        <v>23</v>
      </c>
      <c r="I704" t="s">
        <v>9</v>
      </c>
    </row>
    <row r="705" spans="1:9" x14ac:dyDescent="0.25">
      <c r="A705" t="s">
        <v>36</v>
      </c>
      <c r="B705">
        <v>13</v>
      </c>
      <c r="C705" t="s">
        <v>132</v>
      </c>
      <c r="D705">
        <v>56150.75</v>
      </c>
      <c r="E705" t="s">
        <v>41</v>
      </c>
      <c r="F705" s="1">
        <v>42744</v>
      </c>
      <c r="G705" t="s">
        <v>13</v>
      </c>
      <c r="H705" t="s">
        <v>124</v>
      </c>
      <c r="I705" t="s">
        <v>18</v>
      </c>
    </row>
    <row r="706" spans="1:9" x14ac:dyDescent="0.25">
      <c r="A706" t="s">
        <v>38</v>
      </c>
      <c r="B706">
        <v>13</v>
      </c>
      <c r="C706" t="s">
        <v>132</v>
      </c>
      <c r="D706">
        <v>3132.5</v>
      </c>
      <c r="E706" t="s">
        <v>41</v>
      </c>
      <c r="F706" s="1">
        <v>43049</v>
      </c>
      <c r="G706" t="s">
        <v>13</v>
      </c>
      <c r="H706" t="s">
        <v>22</v>
      </c>
      <c r="I706" t="s">
        <v>18</v>
      </c>
    </row>
    <row r="707" spans="1:9" x14ac:dyDescent="0.25">
      <c r="A707" t="s">
        <v>39</v>
      </c>
      <c r="B707">
        <v>13</v>
      </c>
      <c r="C707" t="s">
        <v>132</v>
      </c>
      <c r="D707">
        <v>30978.63</v>
      </c>
      <c r="E707" t="s">
        <v>41</v>
      </c>
      <c r="F707" s="1">
        <v>43049</v>
      </c>
      <c r="G707" t="s">
        <v>13</v>
      </c>
      <c r="H707" t="s">
        <v>124</v>
      </c>
      <c r="I707" t="s">
        <v>9</v>
      </c>
    </row>
    <row r="708" spans="1:9" x14ac:dyDescent="0.25">
      <c r="A708" t="s">
        <v>42</v>
      </c>
      <c r="B708">
        <v>13</v>
      </c>
      <c r="C708" t="s">
        <v>132</v>
      </c>
      <c r="D708">
        <v>17934.88</v>
      </c>
      <c r="E708" t="s">
        <v>41</v>
      </c>
      <c r="F708" s="1">
        <v>43133</v>
      </c>
      <c r="G708" t="s">
        <v>13</v>
      </c>
      <c r="H708" t="s">
        <v>124</v>
      </c>
      <c r="I708" t="s">
        <v>9</v>
      </c>
    </row>
    <row r="709" spans="1:9" x14ac:dyDescent="0.25">
      <c r="A709" t="s">
        <v>43</v>
      </c>
      <c r="B709">
        <v>13</v>
      </c>
      <c r="C709" t="s">
        <v>132</v>
      </c>
      <c r="D709">
        <v>15668.25</v>
      </c>
      <c r="E709" t="s">
        <v>41</v>
      </c>
      <c r="F709" s="1">
        <v>43152</v>
      </c>
      <c r="G709" t="s">
        <v>13</v>
      </c>
      <c r="H709" t="s">
        <v>124</v>
      </c>
      <c r="I709" t="s">
        <v>9</v>
      </c>
    </row>
    <row r="710" spans="1:9" x14ac:dyDescent="0.25">
      <c r="A710" t="s">
        <v>44</v>
      </c>
      <c r="B710">
        <v>13</v>
      </c>
      <c r="C710" t="s">
        <v>132</v>
      </c>
      <c r="D710">
        <v>11239.38</v>
      </c>
      <c r="E710" t="s">
        <v>41</v>
      </c>
      <c r="F710" s="1">
        <v>43199</v>
      </c>
      <c r="G710" t="s">
        <v>13</v>
      </c>
      <c r="H710" t="s">
        <v>124</v>
      </c>
      <c r="I710" t="s">
        <v>9</v>
      </c>
    </row>
    <row r="711" spans="1:9" x14ac:dyDescent="0.25">
      <c r="A711" t="s">
        <v>45</v>
      </c>
      <c r="B711">
        <v>13</v>
      </c>
      <c r="C711" t="s">
        <v>132</v>
      </c>
      <c r="D711">
        <v>11239.38</v>
      </c>
      <c r="E711" t="s">
        <v>12</v>
      </c>
      <c r="F711" s="1">
        <v>43290</v>
      </c>
      <c r="G711" t="s">
        <v>13</v>
      </c>
      <c r="H711" t="s">
        <v>124</v>
      </c>
      <c r="I711" t="s">
        <v>18</v>
      </c>
    </row>
    <row r="712" spans="1:9" x14ac:dyDescent="0.25">
      <c r="A712" t="s">
        <v>46</v>
      </c>
      <c r="B712">
        <v>13</v>
      </c>
      <c r="C712" t="s">
        <v>132</v>
      </c>
      <c r="D712">
        <v>21442.38</v>
      </c>
      <c r="E712" t="s">
        <v>41</v>
      </c>
      <c r="F712" s="1">
        <v>43758</v>
      </c>
      <c r="G712" t="s">
        <v>13</v>
      </c>
      <c r="H712" t="s">
        <v>124</v>
      </c>
      <c r="I712" t="s">
        <v>9</v>
      </c>
    </row>
    <row r="713" spans="1:9" x14ac:dyDescent="0.25">
      <c r="A713" t="s">
        <v>47</v>
      </c>
      <c r="B713">
        <v>13</v>
      </c>
      <c r="C713" t="s">
        <v>132</v>
      </c>
      <c r="D713">
        <v>21442.75</v>
      </c>
      <c r="E713" t="s">
        <v>41</v>
      </c>
      <c r="F713" s="1">
        <v>43431</v>
      </c>
      <c r="G713" t="s">
        <v>13</v>
      </c>
      <c r="H713" t="s">
        <v>124</v>
      </c>
      <c r="I713" t="s">
        <v>9</v>
      </c>
    </row>
    <row r="714" spans="1:9" x14ac:dyDescent="0.25">
      <c r="A714" t="s">
        <v>48</v>
      </c>
      <c r="B714">
        <v>13</v>
      </c>
      <c r="C714" t="s">
        <v>132</v>
      </c>
      <c r="D714">
        <v>21442.75</v>
      </c>
      <c r="E714" t="s">
        <v>41</v>
      </c>
      <c r="F714" s="1">
        <v>43540</v>
      </c>
      <c r="G714" t="s">
        <v>13</v>
      </c>
      <c r="H714" t="s">
        <v>124</v>
      </c>
      <c r="I714" t="s">
        <v>9</v>
      </c>
    </row>
    <row r="715" spans="1:9" x14ac:dyDescent="0.25">
      <c r="A715" t="s">
        <v>49</v>
      </c>
      <c r="B715">
        <v>13</v>
      </c>
      <c r="C715" t="s">
        <v>132</v>
      </c>
      <c r="D715">
        <v>21442.75</v>
      </c>
      <c r="E715" t="s">
        <v>41</v>
      </c>
      <c r="F715" s="1">
        <v>43649</v>
      </c>
      <c r="G715" t="s">
        <v>13</v>
      </c>
      <c r="H715" t="s">
        <v>124</v>
      </c>
      <c r="I715" t="s">
        <v>9</v>
      </c>
    </row>
    <row r="716" spans="1:9" x14ac:dyDescent="0.25">
      <c r="A716" t="s">
        <v>50</v>
      </c>
      <c r="B716">
        <v>13</v>
      </c>
      <c r="C716" t="s">
        <v>132</v>
      </c>
      <c r="D716">
        <v>27085.5</v>
      </c>
      <c r="E716" t="s">
        <v>41</v>
      </c>
      <c r="F716" s="1">
        <v>43322</v>
      </c>
      <c r="G716" t="s">
        <v>13</v>
      </c>
      <c r="H716" t="s">
        <v>124</v>
      </c>
      <c r="I716" t="s">
        <v>9</v>
      </c>
    </row>
    <row r="717" spans="1:9" x14ac:dyDescent="0.25">
      <c r="A717" t="s">
        <v>51</v>
      </c>
      <c r="B717">
        <v>13</v>
      </c>
      <c r="C717" t="s">
        <v>132</v>
      </c>
      <c r="D717">
        <v>17949.04</v>
      </c>
      <c r="E717" t="s">
        <v>41</v>
      </c>
      <c r="F717" s="1">
        <v>43431</v>
      </c>
      <c r="G717" t="s">
        <v>13</v>
      </c>
      <c r="H717" t="s">
        <v>124</v>
      </c>
      <c r="I717" t="s">
        <v>9</v>
      </c>
    </row>
    <row r="718" spans="1:9" x14ac:dyDescent="0.25">
      <c r="A718" t="s">
        <v>53</v>
      </c>
      <c r="B718">
        <v>13</v>
      </c>
      <c r="C718" t="s">
        <v>132</v>
      </c>
      <c r="D718">
        <v>17949.04</v>
      </c>
      <c r="E718" t="s">
        <v>41</v>
      </c>
      <c r="F718" s="1">
        <v>43540</v>
      </c>
      <c r="G718" t="s">
        <v>13</v>
      </c>
      <c r="H718" t="s">
        <v>124</v>
      </c>
      <c r="I718" t="s">
        <v>9</v>
      </c>
    </row>
    <row r="719" spans="1:9" x14ac:dyDescent="0.25">
      <c r="A719" t="s">
        <v>54</v>
      </c>
      <c r="B719">
        <v>13</v>
      </c>
      <c r="C719" t="s">
        <v>132</v>
      </c>
      <c r="D719">
        <v>17949.04</v>
      </c>
      <c r="E719" t="s">
        <v>41</v>
      </c>
      <c r="F719" s="1">
        <v>43649</v>
      </c>
      <c r="G719" t="s">
        <v>13</v>
      </c>
      <c r="H719" t="s">
        <v>124</v>
      </c>
      <c r="I719" t="s">
        <v>9</v>
      </c>
    </row>
    <row r="720" spans="1:9" x14ac:dyDescent="0.25">
      <c r="A720" t="s">
        <v>55</v>
      </c>
      <c r="B720">
        <v>13</v>
      </c>
      <c r="C720" t="s">
        <v>132</v>
      </c>
      <c r="D720">
        <v>17949.04</v>
      </c>
      <c r="E720" t="s">
        <v>41</v>
      </c>
      <c r="F720" s="1">
        <v>43758</v>
      </c>
      <c r="G720" t="s">
        <v>13</v>
      </c>
      <c r="H720" t="s">
        <v>124</v>
      </c>
      <c r="I720" t="s">
        <v>9</v>
      </c>
    </row>
    <row r="721" spans="1:9" x14ac:dyDescent="0.25">
      <c r="A721" t="s">
        <v>56</v>
      </c>
      <c r="B721">
        <v>13</v>
      </c>
      <c r="C721" t="s">
        <v>132</v>
      </c>
      <c r="D721">
        <v>22672.47</v>
      </c>
      <c r="E721" t="s">
        <v>41</v>
      </c>
      <c r="F721" s="1">
        <v>43322</v>
      </c>
      <c r="G721" t="s">
        <v>13</v>
      </c>
      <c r="H721" t="s">
        <v>124</v>
      </c>
      <c r="I721" t="s">
        <v>9</v>
      </c>
    </row>
    <row r="722" spans="1:9" x14ac:dyDescent="0.25">
      <c r="A722" t="s">
        <v>57</v>
      </c>
      <c r="B722">
        <v>13</v>
      </c>
      <c r="C722" t="s">
        <v>132</v>
      </c>
      <c r="D722">
        <v>11239.38</v>
      </c>
      <c r="E722" t="s">
        <v>41</v>
      </c>
      <c r="F722" s="1">
        <v>43382</v>
      </c>
      <c r="G722" t="s">
        <v>13</v>
      </c>
      <c r="H722" t="s">
        <v>124</v>
      </c>
      <c r="I722" t="s">
        <v>9</v>
      </c>
    </row>
    <row r="723" spans="1:9" x14ac:dyDescent="0.25">
      <c r="A723" t="s">
        <v>58</v>
      </c>
      <c r="B723">
        <v>13</v>
      </c>
      <c r="C723" t="s">
        <v>132</v>
      </c>
      <c r="D723">
        <v>2212.38</v>
      </c>
      <c r="E723" t="s">
        <v>41</v>
      </c>
      <c r="F723" s="1">
        <v>43565</v>
      </c>
      <c r="G723" t="s">
        <v>13</v>
      </c>
      <c r="H723" t="s">
        <v>124</v>
      </c>
      <c r="I723" t="s">
        <v>9</v>
      </c>
    </row>
    <row r="724" spans="1:9" x14ac:dyDescent="0.25">
      <c r="A724" t="s">
        <v>59</v>
      </c>
      <c r="B724">
        <v>13</v>
      </c>
      <c r="C724" t="s">
        <v>132</v>
      </c>
      <c r="D724">
        <v>1363</v>
      </c>
      <c r="E724" t="s">
        <v>41</v>
      </c>
      <c r="F724" s="1">
        <v>43291</v>
      </c>
      <c r="G724" t="s">
        <v>13</v>
      </c>
      <c r="H724" t="s">
        <v>22</v>
      </c>
      <c r="I724" t="s">
        <v>18</v>
      </c>
    </row>
    <row r="725" spans="1:9" x14ac:dyDescent="0.25">
      <c r="A725" t="s">
        <v>60</v>
      </c>
      <c r="B725">
        <v>13</v>
      </c>
      <c r="C725" t="s">
        <v>132</v>
      </c>
      <c r="D725">
        <v>157.5</v>
      </c>
      <c r="E725" t="s">
        <v>41</v>
      </c>
      <c r="F725" s="1">
        <v>43549</v>
      </c>
      <c r="G725" t="s">
        <v>13</v>
      </c>
      <c r="H725" t="s">
        <v>137</v>
      </c>
      <c r="I725" t="s">
        <v>9</v>
      </c>
    </row>
    <row r="726" spans="1:9" x14ac:dyDescent="0.25">
      <c r="A726" t="s">
        <v>61</v>
      </c>
      <c r="B726">
        <v>13</v>
      </c>
      <c r="C726" t="s">
        <v>132</v>
      </c>
      <c r="D726">
        <v>1749.45</v>
      </c>
      <c r="E726" t="s">
        <v>41</v>
      </c>
      <c r="F726" s="1">
        <v>43553</v>
      </c>
      <c r="G726" t="s">
        <v>13</v>
      </c>
      <c r="H726" t="s">
        <v>137</v>
      </c>
      <c r="I726" t="s">
        <v>9</v>
      </c>
    </row>
    <row r="727" spans="1:9" x14ac:dyDescent="0.25">
      <c r="A727" t="s">
        <v>62</v>
      </c>
      <c r="B727">
        <v>1</v>
      </c>
      <c r="C727" t="s">
        <v>11</v>
      </c>
      <c r="D727">
        <v>6250</v>
      </c>
      <c r="E727" t="s">
        <v>12</v>
      </c>
      <c r="F727" s="1">
        <v>43184</v>
      </c>
      <c r="G727" t="s">
        <v>13</v>
      </c>
      <c r="H727" t="s">
        <v>23</v>
      </c>
      <c r="I727" t="s">
        <v>9</v>
      </c>
    </row>
    <row r="728" spans="1:9" x14ac:dyDescent="0.25">
      <c r="A728" t="s">
        <v>63</v>
      </c>
      <c r="B728">
        <v>9</v>
      </c>
      <c r="C728" t="s">
        <v>37</v>
      </c>
      <c r="D728">
        <v>8125</v>
      </c>
      <c r="E728" t="s">
        <v>12</v>
      </c>
      <c r="F728" s="1">
        <v>43549</v>
      </c>
      <c r="G728" t="s">
        <v>13</v>
      </c>
      <c r="H728" t="s">
        <v>23</v>
      </c>
      <c r="I728" t="s">
        <v>9</v>
      </c>
    </row>
    <row r="729" spans="1:9" x14ac:dyDescent="0.25">
      <c r="A729" t="s">
        <v>64</v>
      </c>
      <c r="B729">
        <v>13</v>
      </c>
      <c r="C729" t="s">
        <v>132</v>
      </c>
      <c r="D729">
        <v>2788.75</v>
      </c>
      <c r="E729" t="s">
        <v>41</v>
      </c>
      <c r="F729" s="1">
        <v>43661</v>
      </c>
      <c r="G729" t="s">
        <v>13</v>
      </c>
      <c r="H729" t="s">
        <v>22</v>
      </c>
      <c r="I729" t="s">
        <v>9</v>
      </c>
    </row>
    <row r="730" spans="1:9" x14ac:dyDescent="0.25">
      <c r="A730" t="s">
        <v>65</v>
      </c>
      <c r="B730">
        <v>13</v>
      </c>
      <c r="C730" t="s">
        <v>132</v>
      </c>
      <c r="D730">
        <v>7827.77</v>
      </c>
      <c r="E730" t="s">
        <v>16</v>
      </c>
      <c r="F730" s="1">
        <v>43322</v>
      </c>
      <c r="G730" t="s">
        <v>13</v>
      </c>
      <c r="H730" t="s">
        <v>22</v>
      </c>
      <c r="I730" t="s">
        <v>9</v>
      </c>
    </row>
    <row r="731" spans="1:9" x14ac:dyDescent="0.25">
      <c r="A731" t="s">
        <v>67</v>
      </c>
      <c r="B731">
        <v>13</v>
      </c>
      <c r="C731" t="s">
        <v>132</v>
      </c>
      <c r="D731">
        <v>0</v>
      </c>
      <c r="E731" t="s">
        <v>16</v>
      </c>
      <c r="F731" s="1">
        <v>43398</v>
      </c>
      <c r="G731" t="s">
        <v>29</v>
      </c>
      <c r="H731" t="s">
        <v>22</v>
      </c>
      <c r="I731" t="s">
        <v>9</v>
      </c>
    </row>
    <row r="732" spans="1:9" x14ac:dyDescent="0.25">
      <c r="A732" t="s">
        <v>68</v>
      </c>
      <c r="B732">
        <v>13</v>
      </c>
      <c r="C732" t="s">
        <v>132</v>
      </c>
      <c r="D732">
        <v>4194.8</v>
      </c>
      <c r="E732" t="s">
        <v>16</v>
      </c>
      <c r="F732" s="1">
        <v>43487</v>
      </c>
      <c r="G732" t="s">
        <v>29</v>
      </c>
      <c r="H732" t="s">
        <v>22</v>
      </c>
      <c r="I732" t="s">
        <v>9</v>
      </c>
    </row>
    <row r="733" spans="1:9" x14ac:dyDescent="0.25">
      <c r="A733" t="s">
        <v>69</v>
      </c>
      <c r="B733">
        <v>13</v>
      </c>
      <c r="C733" t="s">
        <v>132</v>
      </c>
      <c r="D733">
        <v>1390.13</v>
      </c>
      <c r="E733" t="s">
        <v>41</v>
      </c>
      <c r="F733" s="1">
        <v>43515</v>
      </c>
      <c r="G733" t="s">
        <v>13</v>
      </c>
      <c r="H733" t="s">
        <v>22</v>
      </c>
      <c r="I733" t="s">
        <v>18</v>
      </c>
    </row>
    <row r="734" spans="1:9" x14ac:dyDescent="0.25">
      <c r="A734" t="s">
        <v>70</v>
      </c>
      <c r="B734">
        <v>13</v>
      </c>
      <c r="C734" t="s">
        <v>132</v>
      </c>
      <c r="D734">
        <v>1390.13</v>
      </c>
      <c r="E734" t="s">
        <v>41</v>
      </c>
      <c r="F734" s="1">
        <v>43969</v>
      </c>
      <c r="G734" t="s">
        <v>13</v>
      </c>
      <c r="H734" t="s">
        <v>22</v>
      </c>
      <c r="I734" t="s">
        <v>9</v>
      </c>
    </row>
    <row r="735" spans="1:9" x14ac:dyDescent="0.25">
      <c r="A735" t="s">
        <v>71</v>
      </c>
      <c r="B735">
        <v>13</v>
      </c>
      <c r="C735" t="s">
        <v>132</v>
      </c>
      <c r="D735">
        <v>7835.19</v>
      </c>
      <c r="E735" t="s">
        <v>41</v>
      </c>
      <c r="F735" s="1">
        <v>43626</v>
      </c>
      <c r="G735" t="s">
        <v>13</v>
      </c>
      <c r="H735" t="s">
        <v>22</v>
      </c>
      <c r="I735" t="s">
        <v>9</v>
      </c>
    </row>
    <row r="736" spans="1:9" x14ac:dyDescent="0.25">
      <c r="A736" t="s">
        <v>72</v>
      </c>
      <c r="B736">
        <v>13</v>
      </c>
      <c r="C736" t="s">
        <v>132</v>
      </c>
      <c r="D736">
        <v>7782.56</v>
      </c>
      <c r="E736" t="s">
        <v>41</v>
      </c>
      <c r="F736" s="1">
        <v>43627</v>
      </c>
      <c r="G736" t="s">
        <v>13</v>
      </c>
      <c r="H736" t="s">
        <v>22</v>
      </c>
      <c r="I736" t="s">
        <v>9</v>
      </c>
    </row>
    <row r="737" spans="1:9" x14ac:dyDescent="0.25">
      <c r="A737" t="s">
        <v>73</v>
      </c>
      <c r="B737">
        <v>13</v>
      </c>
      <c r="C737" t="s">
        <v>132</v>
      </c>
      <c r="D737">
        <v>1558.76</v>
      </c>
      <c r="E737" t="s">
        <v>381</v>
      </c>
      <c r="F737" s="1">
        <v>43648</v>
      </c>
      <c r="G737" t="s">
        <v>13</v>
      </c>
      <c r="H737" t="s">
        <v>22</v>
      </c>
      <c r="I737" t="s">
        <v>9</v>
      </c>
    </row>
    <row r="738" spans="1:9" x14ac:dyDescent="0.25">
      <c r="A738" t="s">
        <v>74</v>
      </c>
      <c r="B738">
        <v>13</v>
      </c>
      <c r="C738" t="s">
        <v>132</v>
      </c>
      <c r="D738">
        <v>3007.5</v>
      </c>
      <c r="E738" t="s">
        <v>41</v>
      </c>
      <c r="F738" s="1">
        <v>43567</v>
      </c>
      <c r="G738" t="s">
        <v>13</v>
      </c>
      <c r="H738" t="s">
        <v>124</v>
      </c>
      <c r="I738" t="s">
        <v>9</v>
      </c>
    </row>
    <row r="739" spans="1:9" x14ac:dyDescent="0.25">
      <c r="A739" t="s">
        <v>75</v>
      </c>
      <c r="B739">
        <v>13</v>
      </c>
      <c r="C739" t="s">
        <v>132</v>
      </c>
      <c r="D739">
        <v>26804.5</v>
      </c>
      <c r="E739" t="s">
        <v>41</v>
      </c>
      <c r="F739" s="1">
        <v>43788</v>
      </c>
      <c r="G739" t="s">
        <v>13</v>
      </c>
      <c r="H739" t="s">
        <v>124</v>
      </c>
      <c r="I739" t="s">
        <v>9</v>
      </c>
    </row>
    <row r="740" spans="1:9" x14ac:dyDescent="0.25">
      <c r="A740" t="s">
        <v>76</v>
      </c>
      <c r="B740">
        <v>3</v>
      </c>
      <c r="C740" t="s">
        <v>40</v>
      </c>
      <c r="D740">
        <v>1771.98</v>
      </c>
      <c r="E740" t="s">
        <v>12</v>
      </c>
      <c r="F740" s="1">
        <v>43191</v>
      </c>
      <c r="G740" t="s">
        <v>13</v>
      </c>
      <c r="H740" t="s">
        <v>22</v>
      </c>
      <c r="I740" t="s">
        <v>18</v>
      </c>
    </row>
    <row r="741" spans="1:9" x14ac:dyDescent="0.25">
      <c r="A741" t="s">
        <v>77</v>
      </c>
      <c r="B741">
        <v>3</v>
      </c>
      <c r="C741" t="s">
        <v>40</v>
      </c>
      <c r="D741">
        <v>681.53</v>
      </c>
      <c r="E741" t="s">
        <v>12</v>
      </c>
      <c r="F741" s="1">
        <v>43191</v>
      </c>
      <c r="G741" t="s">
        <v>13</v>
      </c>
      <c r="H741" t="s">
        <v>22</v>
      </c>
      <c r="I741" t="s">
        <v>18</v>
      </c>
    </row>
    <row r="742" spans="1:9" x14ac:dyDescent="0.25">
      <c r="A742" t="s">
        <v>78</v>
      </c>
      <c r="B742">
        <v>3</v>
      </c>
      <c r="C742" t="s">
        <v>40</v>
      </c>
      <c r="D742">
        <v>272.61</v>
      </c>
      <c r="E742" t="s">
        <v>12</v>
      </c>
      <c r="F742" s="1">
        <v>43191</v>
      </c>
      <c r="G742" t="s">
        <v>13</v>
      </c>
      <c r="H742" t="s">
        <v>22</v>
      </c>
      <c r="I742" t="s">
        <v>18</v>
      </c>
    </row>
    <row r="743" spans="1:9" x14ac:dyDescent="0.25">
      <c r="A743" t="s">
        <v>79</v>
      </c>
      <c r="B743">
        <v>3</v>
      </c>
      <c r="C743" t="s">
        <v>40</v>
      </c>
      <c r="D743">
        <v>4175.3599999999997</v>
      </c>
      <c r="E743" t="s">
        <v>12</v>
      </c>
      <c r="F743" s="1">
        <v>43191</v>
      </c>
      <c r="G743" t="s">
        <v>13</v>
      </c>
      <c r="H743" t="s">
        <v>22</v>
      </c>
      <c r="I743" t="s">
        <v>18</v>
      </c>
    </row>
    <row r="744" spans="1:9" x14ac:dyDescent="0.25">
      <c r="A744" t="s">
        <v>80</v>
      </c>
      <c r="B744">
        <v>3</v>
      </c>
      <c r="C744" t="s">
        <v>40</v>
      </c>
      <c r="D744">
        <v>1605.91</v>
      </c>
      <c r="E744" t="s">
        <v>12</v>
      </c>
      <c r="F744" s="1">
        <v>43191</v>
      </c>
      <c r="G744" t="s">
        <v>13</v>
      </c>
      <c r="H744" t="s">
        <v>22</v>
      </c>
      <c r="I744" t="s">
        <v>18</v>
      </c>
    </row>
    <row r="745" spans="1:9" x14ac:dyDescent="0.25">
      <c r="A745" t="s">
        <v>81</v>
      </c>
      <c r="B745">
        <v>3</v>
      </c>
      <c r="C745" t="s">
        <v>40</v>
      </c>
      <c r="D745">
        <v>642.36</v>
      </c>
      <c r="E745" t="s">
        <v>12</v>
      </c>
      <c r="F745" s="1">
        <v>43191</v>
      </c>
      <c r="G745" t="s">
        <v>13</v>
      </c>
      <c r="H745" t="s">
        <v>22</v>
      </c>
      <c r="I745" t="s">
        <v>18</v>
      </c>
    </row>
    <row r="746" spans="1:9" x14ac:dyDescent="0.25">
      <c r="A746" t="s">
        <v>82</v>
      </c>
      <c r="B746">
        <v>3</v>
      </c>
      <c r="C746" t="s">
        <v>40</v>
      </c>
      <c r="D746">
        <v>23863.13</v>
      </c>
      <c r="E746" t="s">
        <v>12</v>
      </c>
      <c r="F746" s="1">
        <v>76062</v>
      </c>
      <c r="G746" t="s">
        <v>13</v>
      </c>
      <c r="H746" t="s">
        <v>19</v>
      </c>
      <c r="I746" t="s">
        <v>18</v>
      </c>
    </row>
    <row r="747" spans="1:9" x14ac:dyDescent="0.25">
      <c r="A747" t="s">
        <v>84</v>
      </c>
      <c r="B747">
        <v>3</v>
      </c>
      <c r="C747" t="s">
        <v>40</v>
      </c>
      <c r="D747">
        <v>9178.1299999999992</v>
      </c>
      <c r="E747" t="s">
        <v>12</v>
      </c>
      <c r="F747" s="1">
        <v>76062</v>
      </c>
      <c r="G747" t="s">
        <v>13</v>
      </c>
      <c r="H747" t="s">
        <v>19</v>
      </c>
      <c r="I747" t="s">
        <v>18</v>
      </c>
    </row>
    <row r="748" spans="1:9" x14ac:dyDescent="0.25">
      <c r="A748" t="s">
        <v>85</v>
      </c>
      <c r="B748">
        <v>3</v>
      </c>
      <c r="C748" t="s">
        <v>40</v>
      </c>
      <c r="D748">
        <v>3671.25</v>
      </c>
      <c r="E748" t="s">
        <v>12</v>
      </c>
      <c r="F748" s="1">
        <v>76062</v>
      </c>
      <c r="G748" t="s">
        <v>13</v>
      </c>
      <c r="H748" t="s">
        <v>19</v>
      </c>
      <c r="I748" t="s">
        <v>18</v>
      </c>
    </row>
    <row r="749" spans="1:9" x14ac:dyDescent="0.25">
      <c r="A749" t="s">
        <v>87</v>
      </c>
      <c r="B749">
        <v>3</v>
      </c>
      <c r="C749" t="s">
        <v>40</v>
      </c>
      <c r="D749">
        <v>157.13999999999999</v>
      </c>
      <c r="E749" t="s">
        <v>12</v>
      </c>
      <c r="F749" s="1">
        <v>43191</v>
      </c>
      <c r="G749" t="s">
        <v>13</v>
      </c>
      <c r="H749" t="s">
        <v>19</v>
      </c>
      <c r="I749" t="s">
        <v>18</v>
      </c>
    </row>
    <row r="750" spans="1:9" x14ac:dyDescent="0.25">
      <c r="A750" t="s">
        <v>88</v>
      </c>
      <c r="B750">
        <v>3</v>
      </c>
      <c r="C750" t="s">
        <v>40</v>
      </c>
      <c r="D750">
        <v>60.44</v>
      </c>
      <c r="E750" t="s">
        <v>12</v>
      </c>
      <c r="F750" s="1">
        <v>43191</v>
      </c>
      <c r="G750" t="s">
        <v>13</v>
      </c>
      <c r="H750" t="s">
        <v>19</v>
      </c>
      <c r="I750" t="s">
        <v>18</v>
      </c>
    </row>
    <row r="751" spans="1:9" x14ac:dyDescent="0.25">
      <c r="A751" t="s">
        <v>89</v>
      </c>
      <c r="B751">
        <v>3</v>
      </c>
      <c r="C751" t="s">
        <v>40</v>
      </c>
      <c r="D751">
        <v>24.17</v>
      </c>
      <c r="E751" t="s">
        <v>12</v>
      </c>
      <c r="F751" s="1">
        <v>43191</v>
      </c>
      <c r="G751" t="s">
        <v>13</v>
      </c>
      <c r="H751" t="s">
        <v>19</v>
      </c>
      <c r="I751" t="s">
        <v>18</v>
      </c>
    </row>
    <row r="752" spans="1:9" x14ac:dyDescent="0.25">
      <c r="A752" t="s">
        <v>90</v>
      </c>
      <c r="B752">
        <v>3</v>
      </c>
      <c r="C752" t="s">
        <v>40</v>
      </c>
      <c r="D752">
        <v>23753.439999999999</v>
      </c>
      <c r="E752" t="s">
        <v>12</v>
      </c>
      <c r="F752" s="1">
        <v>43191</v>
      </c>
      <c r="G752" t="s">
        <v>13</v>
      </c>
      <c r="H752" t="s">
        <v>19</v>
      </c>
      <c r="I752" t="s">
        <v>9</v>
      </c>
    </row>
    <row r="753" spans="1:9" x14ac:dyDescent="0.25">
      <c r="A753" t="s">
        <v>91</v>
      </c>
      <c r="B753">
        <v>3</v>
      </c>
      <c r="C753" t="s">
        <v>40</v>
      </c>
      <c r="D753">
        <v>9135.94</v>
      </c>
      <c r="E753" t="s">
        <v>12</v>
      </c>
      <c r="F753" s="1">
        <v>43191</v>
      </c>
      <c r="G753" t="s">
        <v>13</v>
      </c>
      <c r="H753" t="s">
        <v>19</v>
      </c>
      <c r="I753" t="s">
        <v>9</v>
      </c>
    </row>
    <row r="754" spans="1:9" x14ac:dyDescent="0.25">
      <c r="A754" t="s">
        <v>92</v>
      </c>
      <c r="B754">
        <v>3</v>
      </c>
      <c r="C754" t="s">
        <v>40</v>
      </c>
      <c r="D754">
        <v>3654.37</v>
      </c>
      <c r="E754" t="s">
        <v>12</v>
      </c>
      <c r="F754" s="1">
        <v>43191</v>
      </c>
      <c r="G754" t="s">
        <v>13</v>
      </c>
      <c r="H754" t="s">
        <v>19</v>
      </c>
      <c r="I754" t="s">
        <v>9</v>
      </c>
    </row>
    <row r="755" spans="1:9" x14ac:dyDescent="0.25">
      <c r="A755" t="s">
        <v>93</v>
      </c>
      <c r="B755">
        <v>3</v>
      </c>
      <c r="C755" t="s">
        <v>40</v>
      </c>
      <c r="D755">
        <v>445.18</v>
      </c>
      <c r="E755" t="s">
        <v>12</v>
      </c>
      <c r="F755" s="1">
        <v>43556</v>
      </c>
      <c r="G755" t="s">
        <v>13</v>
      </c>
      <c r="H755" t="s">
        <v>22</v>
      </c>
      <c r="I755" t="s">
        <v>9</v>
      </c>
    </row>
    <row r="756" spans="1:9" x14ac:dyDescent="0.25">
      <c r="A756" t="s">
        <v>94</v>
      </c>
      <c r="B756">
        <v>3</v>
      </c>
      <c r="C756" t="s">
        <v>40</v>
      </c>
      <c r="D756">
        <v>1598.68</v>
      </c>
      <c r="E756" t="s">
        <v>12</v>
      </c>
      <c r="F756" s="1">
        <v>43191</v>
      </c>
      <c r="G756" t="s">
        <v>13</v>
      </c>
      <c r="H756" t="s">
        <v>22</v>
      </c>
      <c r="I756" t="s">
        <v>18</v>
      </c>
    </row>
    <row r="757" spans="1:9" x14ac:dyDescent="0.25">
      <c r="A757" t="s">
        <v>95</v>
      </c>
      <c r="B757">
        <v>3</v>
      </c>
      <c r="C757" t="s">
        <v>40</v>
      </c>
      <c r="D757">
        <v>614.88</v>
      </c>
      <c r="E757" t="s">
        <v>12</v>
      </c>
      <c r="F757" s="1">
        <v>43191</v>
      </c>
      <c r="G757" t="s">
        <v>13</v>
      </c>
      <c r="H757" t="s">
        <v>22</v>
      </c>
      <c r="I757" t="s">
        <v>18</v>
      </c>
    </row>
    <row r="758" spans="1:9" x14ac:dyDescent="0.25">
      <c r="A758" t="s">
        <v>96</v>
      </c>
      <c r="B758">
        <v>3</v>
      </c>
      <c r="C758" t="s">
        <v>40</v>
      </c>
      <c r="D758">
        <v>245.95</v>
      </c>
      <c r="E758" t="s">
        <v>12</v>
      </c>
      <c r="F758" s="1">
        <v>43191</v>
      </c>
      <c r="G758" t="s">
        <v>13</v>
      </c>
      <c r="H758" t="s">
        <v>22</v>
      </c>
      <c r="I758" t="s">
        <v>18</v>
      </c>
    </row>
    <row r="759" spans="1:9" x14ac:dyDescent="0.25">
      <c r="A759" t="s">
        <v>97</v>
      </c>
      <c r="B759">
        <v>3</v>
      </c>
      <c r="C759" t="s">
        <v>40</v>
      </c>
      <c r="D759">
        <v>2077.5100000000002</v>
      </c>
      <c r="E759" t="s">
        <v>12</v>
      </c>
      <c r="F759" s="1">
        <v>43556</v>
      </c>
      <c r="G759" t="s">
        <v>13</v>
      </c>
      <c r="H759" t="s">
        <v>22</v>
      </c>
      <c r="I759" t="s">
        <v>9</v>
      </c>
    </row>
    <row r="760" spans="1:9" x14ac:dyDescent="0.25">
      <c r="A760" t="s">
        <v>98</v>
      </c>
      <c r="B760">
        <v>3</v>
      </c>
      <c r="C760" t="s">
        <v>40</v>
      </c>
      <c r="D760">
        <v>445.18</v>
      </c>
      <c r="E760" t="s">
        <v>12</v>
      </c>
      <c r="F760" s="1">
        <v>43556</v>
      </c>
      <c r="G760" t="s">
        <v>13</v>
      </c>
      <c r="H760" t="s">
        <v>22</v>
      </c>
      <c r="I760" t="s">
        <v>9</v>
      </c>
    </row>
    <row r="761" spans="1:9" x14ac:dyDescent="0.25">
      <c r="A761" t="s">
        <v>99</v>
      </c>
      <c r="B761">
        <v>1</v>
      </c>
      <c r="C761" t="s">
        <v>11</v>
      </c>
      <c r="D761">
        <v>33484.339999999997</v>
      </c>
      <c r="E761" t="s">
        <v>12</v>
      </c>
      <c r="F761" s="1">
        <v>43450</v>
      </c>
      <c r="G761" t="s">
        <v>13</v>
      </c>
      <c r="H761" t="s">
        <v>19</v>
      </c>
      <c r="I761" t="s">
        <v>9</v>
      </c>
    </row>
    <row r="762" spans="1:9" x14ac:dyDescent="0.25">
      <c r="A762" t="s">
        <v>100</v>
      </c>
      <c r="B762">
        <v>2</v>
      </c>
      <c r="C762" t="s">
        <v>15</v>
      </c>
      <c r="D762">
        <v>109812.12</v>
      </c>
      <c r="E762" t="s">
        <v>12</v>
      </c>
      <c r="F762" s="1">
        <v>43815</v>
      </c>
      <c r="G762" t="s">
        <v>13</v>
      </c>
      <c r="H762" t="s">
        <v>19</v>
      </c>
      <c r="I762" t="s">
        <v>9</v>
      </c>
    </row>
    <row r="763" spans="1:9" x14ac:dyDescent="0.25">
      <c r="A763" t="s">
        <v>101</v>
      </c>
      <c r="B763">
        <v>12</v>
      </c>
      <c r="C763" t="s">
        <v>52</v>
      </c>
      <c r="D763">
        <v>12084.5</v>
      </c>
      <c r="E763" t="s">
        <v>12</v>
      </c>
      <c r="F763" s="1">
        <v>43110</v>
      </c>
      <c r="G763" t="s">
        <v>13</v>
      </c>
      <c r="H763" t="s">
        <v>23</v>
      </c>
      <c r="I763" t="s">
        <v>9</v>
      </c>
    </row>
    <row r="764" spans="1:9" x14ac:dyDescent="0.25">
      <c r="A764" t="s">
        <v>102</v>
      </c>
      <c r="B764">
        <v>13</v>
      </c>
      <c r="C764" t="s">
        <v>132</v>
      </c>
      <c r="D764">
        <v>51965.88</v>
      </c>
      <c r="E764" t="s">
        <v>16</v>
      </c>
      <c r="F764" s="1">
        <v>43185</v>
      </c>
      <c r="G764" t="s">
        <v>13</v>
      </c>
      <c r="H764" t="s">
        <v>124</v>
      </c>
      <c r="I764" t="s">
        <v>18</v>
      </c>
    </row>
    <row r="765" spans="1:9" x14ac:dyDescent="0.25">
      <c r="A765" t="s">
        <v>103</v>
      </c>
      <c r="B765">
        <v>13</v>
      </c>
      <c r="C765" t="s">
        <v>132</v>
      </c>
      <c r="D765">
        <v>25619.25</v>
      </c>
      <c r="E765" t="s">
        <v>41</v>
      </c>
      <c r="F765" s="1">
        <v>43258</v>
      </c>
      <c r="G765" t="s">
        <v>13</v>
      </c>
      <c r="H765" t="s">
        <v>124</v>
      </c>
      <c r="I765" t="s">
        <v>18</v>
      </c>
    </row>
    <row r="766" spans="1:9" x14ac:dyDescent="0.25">
      <c r="A766" t="s">
        <v>104</v>
      </c>
      <c r="B766">
        <v>13</v>
      </c>
      <c r="C766" t="s">
        <v>132</v>
      </c>
      <c r="D766">
        <v>25598</v>
      </c>
      <c r="E766" t="s">
        <v>41</v>
      </c>
      <c r="F766" s="1">
        <v>43642</v>
      </c>
      <c r="G766" t="s">
        <v>13</v>
      </c>
      <c r="H766" t="s">
        <v>124</v>
      </c>
      <c r="I766" t="s">
        <v>9</v>
      </c>
    </row>
    <row r="767" spans="1:9" x14ac:dyDescent="0.25">
      <c r="A767" t="s">
        <v>105</v>
      </c>
      <c r="B767">
        <v>13</v>
      </c>
      <c r="C767" t="s">
        <v>132</v>
      </c>
      <c r="D767">
        <v>25598</v>
      </c>
      <c r="E767" t="s">
        <v>41</v>
      </c>
      <c r="F767" s="1">
        <v>43642</v>
      </c>
      <c r="G767" t="s">
        <v>13</v>
      </c>
      <c r="H767" t="s">
        <v>124</v>
      </c>
      <c r="I767" t="s">
        <v>9</v>
      </c>
    </row>
    <row r="768" spans="1:9" x14ac:dyDescent="0.25">
      <c r="A768" t="s">
        <v>106</v>
      </c>
      <c r="B768">
        <v>13</v>
      </c>
      <c r="C768" t="s">
        <v>132</v>
      </c>
      <c r="D768">
        <v>12643.38</v>
      </c>
      <c r="E768" t="s">
        <v>16</v>
      </c>
      <c r="F768" s="1">
        <v>43791</v>
      </c>
      <c r="G768" t="s">
        <v>13</v>
      </c>
      <c r="H768" t="s">
        <v>124</v>
      </c>
      <c r="I768" t="s">
        <v>9</v>
      </c>
    </row>
    <row r="769" spans="1:9" x14ac:dyDescent="0.25">
      <c r="A769" t="s">
        <v>107</v>
      </c>
      <c r="B769">
        <v>13</v>
      </c>
      <c r="C769" t="s">
        <v>132</v>
      </c>
      <c r="D769">
        <v>25598</v>
      </c>
      <c r="E769" t="s">
        <v>41</v>
      </c>
      <c r="F769" s="1">
        <v>43825</v>
      </c>
      <c r="G769" t="s">
        <v>13</v>
      </c>
      <c r="H769" t="s">
        <v>124</v>
      </c>
      <c r="I769" t="s">
        <v>9</v>
      </c>
    </row>
    <row r="770" spans="1:9" x14ac:dyDescent="0.25">
      <c r="A770" t="s">
        <v>108</v>
      </c>
      <c r="B770">
        <v>10</v>
      </c>
      <c r="C770" t="s">
        <v>26</v>
      </c>
      <c r="D770">
        <v>1474120.36</v>
      </c>
      <c r="E770" t="s">
        <v>12</v>
      </c>
      <c r="F770" s="1">
        <v>43101</v>
      </c>
      <c r="G770" t="s">
        <v>13</v>
      </c>
      <c r="H770" t="s">
        <v>25</v>
      </c>
      <c r="I770" t="s">
        <v>18</v>
      </c>
    </row>
    <row r="771" spans="1:9" x14ac:dyDescent="0.25">
      <c r="A771" t="s">
        <v>109</v>
      </c>
      <c r="B771">
        <v>10</v>
      </c>
      <c r="C771" t="s">
        <v>26</v>
      </c>
      <c r="D771">
        <v>0</v>
      </c>
      <c r="E771" t="s">
        <v>12</v>
      </c>
      <c r="F771" s="1">
        <v>43371</v>
      </c>
      <c r="G771" t="s">
        <v>29</v>
      </c>
      <c r="H771" t="s">
        <v>25</v>
      </c>
      <c r="I771" t="s">
        <v>18</v>
      </c>
    </row>
    <row r="772" spans="1:9" x14ac:dyDescent="0.25">
      <c r="A772" t="s">
        <v>110</v>
      </c>
      <c r="B772">
        <v>10</v>
      </c>
      <c r="C772" t="s">
        <v>26</v>
      </c>
      <c r="D772">
        <v>34349.81</v>
      </c>
      <c r="E772" t="s">
        <v>12</v>
      </c>
      <c r="F772" s="1">
        <v>43101</v>
      </c>
      <c r="G772" t="s">
        <v>13</v>
      </c>
      <c r="H772" t="s">
        <v>25</v>
      </c>
      <c r="I772" t="s">
        <v>18</v>
      </c>
    </row>
    <row r="773" spans="1:9" x14ac:dyDescent="0.25">
      <c r="A773" t="s">
        <v>111</v>
      </c>
      <c r="B773">
        <v>10</v>
      </c>
      <c r="C773" t="s">
        <v>26</v>
      </c>
      <c r="D773">
        <v>51883.58</v>
      </c>
      <c r="E773" t="s">
        <v>12</v>
      </c>
      <c r="F773" s="1">
        <v>43101</v>
      </c>
      <c r="G773" t="s">
        <v>13</v>
      </c>
      <c r="H773" t="s">
        <v>25</v>
      </c>
      <c r="I773" t="s">
        <v>18</v>
      </c>
    </row>
    <row r="774" spans="1:9" x14ac:dyDescent="0.25">
      <c r="A774" t="s">
        <v>112</v>
      </c>
      <c r="B774">
        <v>13</v>
      </c>
      <c r="C774" t="s">
        <v>132</v>
      </c>
      <c r="D774">
        <v>15963.92</v>
      </c>
      <c r="E774" t="s">
        <v>12</v>
      </c>
      <c r="F774" s="1">
        <v>42919</v>
      </c>
      <c r="G774" t="s">
        <v>13</v>
      </c>
      <c r="H774" t="s">
        <v>22</v>
      </c>
      <c r="I774" t="s">
        <v>18</v>
      </c>
    </row>
    <row r="775" spans="1:9" x14ac:dyDescent="0.25">
      <c r="A775" t="s">
        <v>113</v>
      </c>
      <c r="B775">
        <v>13</v>
      </c>
      <c r="C775" t="s">
        <v>132</v>
      </c>
      <c r="D775">
        <v>0</v>
      </c>
      <c r="E775" t="s">
        <v>12</v>
      </c>
      <c r="F775" s="1">
        <v>43284</v>
      </c>
      <c r="G775" t="s">
        <v>13</v>
      </c>
      <c r="H775" t="s">
        <v>22</v>
      </c>
      <c r="I775" t="s">
        <v>18</v>
      </c>
    </row>
    <row r="776" spans="1:9" x14ac:dyDescent="0.25">
      <c r="A776" t="s">
        <v>114</v>
      </c>
      <c r="B776">
        <v>13</v>
      </c>
      <c r="C776" t="s">
        <v>132</v>
      </c>
      <c r="D776">
        <v>956.34</v>
      </c>
      <c r="E776" t="s">
        <v>12</v>
      </c>
      <c r="F776" s="1">
        <v>43649</v>
      </c>
      <c r="G776" t="s">
        <v>13</v>
      </c>
      <c r="H776" t="s">
        <v>22</v>
      </c>
      <c r="I776" t="s">
        <v>9</v>
      </c>
    </row>
    <row r="777" spans="1:9" x14ac:dyDescent="0.25">
      <c r="A777" t="s">
        <v>115</v>
      </c>
      <c r="B777">
        <v>13</v>
      </c>
      <c r="C777" t="s">
        <v>132</v>
      </c>
      <c r="D777">
        <v>5416.62</v>
      </c>
      <c r="E777" t="s">
        <v>16</v>
      </c>
      <c r="F777" s="1">
        <v>43112</v>
      </c>
      <c r="G777" t="s">
        <v>13</v>
      </c>
      <c r="H777" t="s">
        <v>19</v>
      </c>
      <c r="I777" t="s">
        <v>18</v>
      </c>
    </row>
    <row r="778" spans="1:9" x14ac:dyDescent="0.25">
      <c r="A778" t="s">
        <v>116</v>
      </c>
      <c r="B778">
        <v>13</v>
      </c>
      <c r="C778" t="s">
        <v>132</v>
      </c>
      <c r="D778">
        <v>6195.75</v>
      </c>
      <c r="E778" t="s">
        <v>16</v>
      </c>
      <c r="F778" s="1">
        <v>43112</v>
      </c>
      <c r="G778" t="s">
        <v>13</v>
      </c>
      <c r="H778" t="s">
        <v>10</v>
      </c>
      <c r="I778" t="s">
        <v>18</v>
      </c>
    </row>
    <row r="779" spans="1:9" x14ac:dyDescent="0.25">
      <c r="A779" t="s">
        <v>117</v>
      </c>
      <c r="B779">
        <v>13</v>
      </c>
      <c r="C779" t="s">
        <v>132</v>
      </c>
      <c r="D779">
        <v>518.13</v>
      </c>
      <c r="E779" t="s">
        <v>41</v>
      </c>
      <c r="F779" s="1">
        <v>43112</v>
      </c>
      <c r="G779" t="s">
        <v>13</v>
      </c>
      <c r="H779" t="s">
        <v>22</v>
      </c>
      <c r="I779" t="s">
        <v>18</v>
      </c>
    </row>
    <row r="780" spans="1:9" x14ac:dyDescent="0.25">
      <c r="A780" t="s">
        <v>118</v>
      </c>
      <c r="B780">
        <v>13</v>
      </c>
      <c r="C780" t="s">
        <v>132</v>
      </c>
      <c r="D780">
        <v>2767.5</v>
      </c>
      <c r="E780" t="s">
        <v>41</v>
      </c>
      <c r="F780" s="1">
        <v>43392</v>
      </c>
      <c r="G780" t="s">
        <v>13</v>
      </c>
      <c r="H780" t="s">
        <v>22</v>
      </c>
      <c r="I780" t="s">
        <v>18</v>
      </c>
    </row>
    <row r="781" spans="1:9" x14ac:dyDescent="0.25">
      <c r="A781" t="s">
        <v>119</v>
      </c>
      <c r="B781">
        <v>13</v>
      </c>
      <c r="C781" t="s">
        <v>132</v>
      </c>
      <c r="D781">
        <v>8198.25</v>
      </c>
      <c r="E781" t="s">
        <v>41</v>
      </c>
      <c r="F781" s="1">
        <v>43763</v>
      </c>
      <c r="G781" t="s">
        <v>13</v>
      </c>
      <c r="H781" t="s">
        <v>22</v>
      </c>
      <c r="I781" t="s">
        <v>9</v>
      </c>
    </row>
    <row r="782" spans="1:9" x14ac:dyDescent="0.25">
      <c r="A782" t="s">
        <v>120</v>
      </c>
      <c r="B782">
        <v>13</v>
      </c>
      <c r="C782" t="s">
        <v>132</v>
      </c>
      <c r="D782">
        <v>9075</v>
      </c>
      <c r="E782" t="s">
        <v>16</v>
      </c>
      <c r="F782" s="1">
        <v>43477</v>
      </c>
      <c r="G782" t="s">
        <v>13</v>
      </c>
      <c r="H782" t="s">
        <v>10</v>
      </c>
      <c r="I782" t="s">
        <v>9</v>
      </c>
    </row>
    <row r="783" spans="1:9" x14ac:dyDescent="0.25">
      <c r="A783" t="s">
        <v>121</v>
      </c>
      <c r="B783">
        <v>13</v>
      </c>
      <c r="C783" t="s">
        <v>132</v>
      </c>
      <c r="D783">
        <v>9075</v>
      </c>
      <c r="E783" t="s">
        <v>16</v>
      </c>
      <c r="F783" s="1">
        <v>43477</v>
      </c>
      <c r="G783" t="s">
        <v>13</v>
      </c>
      <c r="H783" t="s">
        <v>10</v>
      </c>
      <c r="I783" t="s">
        <v>9</v>
      </c>
    </row>
    <row r="784" spans="1:9" x14ac:dyDescent="0.25">
      <c r="A784" t="s">
        <v>122</v>
      </c>
      <c r="B784">
        <v>13</v>
      </c>
      <c r="C784" t="s">
        <v>132</v>
      </c>
      <c r="D784">
        <v>521.25</v>
      </c>
      <c r="E784" t="s">
        <v>41</v>
      </c>
      <c r="F784" s="1">
        <v>43477</v>
      </c>
      <c r="G784" t="s">
        <v>13</v>
      </c>
      <c r="H784" t="s">
        <v>22</v>
      </c>
      <c r="I784" t="s">
        <v>9</v>
      </c>
    </row>
    <row r="785" spans="1:9" x14ac:dyDescent="0.25">
      <c r="A785" t="s">
        <v>123</v>
      </c>
      <c r="B785">
        <v>13</v>
      </c>
      <c r="C785" t="s">
        <v>132</v>
      </c>
      <c r="D785">
        <v>7889.31</v>
      </c>
      <c r="E785" t="s">
        <v>16</v>
      </c>
      <c r="F785" s="1">
        <v>43477</v>
      </c>
      <c r="G785" t="s">
        <v>13</v>
      </c>
      <c r="H785" t="s">
        <v>19</v>
      </c>
      <c r="I785" t="s">
        <v>9</v>
      </c>
    </row>
    <row r="786" spans="1:9" x14ac:dyDescent="0.25">
      <c r="A786" t="s">
        <v>125</v>
      </c>
      <c r="B786">
        <v>10</v>
      </c>
      <c r="C786" t="s">
        <v>26</v>
      </c>
      <c r="D786">
        <v>90307.75</v>
      </c>
      <c r="E786" t="s">
        <v>12</v>
      </c>
      <c r="F786" s="1">
        <v>43405</v>
      </c>
      <c r="G786" t="s">
        <v>13</v>
      </c>
      <c r="H786" t="s">
        <v>25</v>
      </c>
      <c r="I786" t="s">
        <v>18</v>
      </c>
    </row>
    <row r="787" spans="1:9" x14ac:dyDescent="0.25">
      <c r="A787" t="s">
        <v>126</v>
      </c>
      <c r="B787">
        <v>10</v>
      </c>
      <c r="C787" t="s">
        <v>26</v>
      </c>
      <c r="D787">
        <v>114751.5</v>
      </c>
      <c r="E787" t="s">
        <v>12</v>
      </c>
      <c r="F787" s="1">
        <v>43770</v>
      </c>
      <c r="G787" t="s">
        <v>13</v>
      </c>
      <c r="H787" t="s">
        <v>25</v>
      </c>
      <c r="I787" t="s">
        <v>9</v>
      </c>
    </row>
    <row r="788" spans="1:9" x14ac:dyDescent="0.25">
      <c r="A788" t="s">
        <v>127</v>
      </c>
      <c r="B788">
        <v>3</v>
      </c>
      <c r="C788" t="s">
        <v>40</v>
      </c>
      <c r="D788">
        <v>52751.13</v>
      </c>
      <c r="E788" t="s">
        <v>12</v>
      </c>
      <c r="F788" s="1">
        <v>43405</v>
      </c>
      <c r="G788" t="s">
        <v>13</v>
      </c>
      <c r="H788" t="s">
        <v>23</v>
      </c>
      <c r="I788" t="s">
        <v>9</v>
      </c>
    </row>
    <row r="789" spans="1:9" x14ac:dyDescent="0.25">
      <c r="A789" t="s">
        <v>128</v>
      </c>
      <c r="B789">
        <v>3</v>
      </c>
      <c r="C789" t="s">
        <v>40</v>
      </c>
      <c r="D789">
        <v>53125</v>
      </c>
      <c r="E789" t="s">
        <v>12</v>
      </c>
      <c r="F789" s="1">
        <v>43405</v>
      </c>
      <c r="G789" t="s">
        <v>13</v>
      </c>
      <c r="H789" t="s">
        <v>23</v>
      </c>
      <c r="I789" t="s">
        <v>9</v>
      </c>
    </row>
    <row r="790" spans="1:9" x14ac:dyDescent="0.25">
      <c r="A790" t="s">
        <v>129</v>
      </c>
      <c r="B790">
        <v>3</v>
      </c>
      <c r="C790" t="s">
        <v>40</v>
      </c>
      <c r="D790">
        <v>359.13</v>
      </c>
      <c r="E790" t="s">
        <v>12</v>
      </c>
      <c r="F790" s="1">
        <v>43405</v>
      </c>
      <c r="G790" t="s">
        <v>13</v>
      </c>
      <c r="H790" t="s">
        <v>22</v>
      </c>
      <c r="I790" t="s">
        <v>9</v>
      </c>
    </row>
    <row r="791" spans="1:9" x14ac:dyDescent="0.25">
      <c r="A791" t="s">
        <v>130</v>
      </c>
      <c r="B791">
        <v>3</v>
      </c>
      <c r="C791" t="s">
        <v>40</v>
      </c>
      <c r="D791">
        <v>0</v>
      </c>
      <c r="E791" t="s">
        <v>12</v>
      </c>
      <c r="F791" s="1">
        <v>43405</v>
      </c>
      <c r="G791" t="s">
        <v>13</v>
      </c>
      <c r="H791" t="s">
        <v>22</v>
      </c>
      <c r="I791" t="s">
        <v>9</v>
      </c>
    </row>
    <row r="792" spans="1:9" x14ac:dyDescent="0.25">
      <c r="A792" t="s">
        <v>139</v>
      </c>
      <c r="B792">
        <v>3</v>
      </c>
      <c r="C792" t="s">
        <v>40</v>
      </c>
      <c r="D792">
        <v>0</v>
      </c>
      <c r="E792" t="s">
        <v>12</v>
      </c>
      <c r="F792" s="1">
        <v>43405</v>
      </c>
      <c r="G792" t="s">
        <v>13</v>
      </c>
      <c r="H792" t="s">
        <v>23</v>
      </c>
      <c r="I792" t="s">
        <v>9</v>
      </c>
    </row>
    <row r="793" spans="1:9" x14ac:dyDescent="0.25">
      <c r="A793" t="s">
        <v>139</v>
      </c>
      <c r="B793">
        <v>3</v>
      </c>
      <c r="C793" t="s">
        <v>40</v>
      </c>
      <c r="D793">
        <v>0</v>
      </c>
      <c r="E793" t="s">
        <v>12</v>
      </c>
      <c r="F793" s="1">
        <v>43405</v>
      </c>
      <c r="G793" t="s">
        <v>13</v>
      </c>
      <c r="H793" t="s">
        <v>19</v>
      </c>
      <c r="I793" t="s">
        <v>9</v>
      </c>
    </row>
    <row r="794" spans="1:9" x14ac:dyDescent="0.25">
      <c r="A794" t="s">
        <v>139</v>
      </c>
      <c r="B794">
        <v>10</v>
      </c>
      <c r="C794" t="s">
        <v>26</v>
      </c>
      <c r="D794">
        <v>23387.4</v>
      </c>
      <c r="E794" t="s">
        <v>12</v>
      </c>
      <c r="F794" s="1">
        <v>43466</v>
      </c>
      <c r="G794" t="s">
        <v>13</v>
      </c>
      <c r="H794" t="s">
        <v>25</v>
      </c>
      <c r="I794" t="s">
        <v>9</v>
      </c>
    </row>
    <row r="795" spans="1:9" x14ac:dyDescent="0.25">
      <c r="A795" t="s">
        <v>139</v>
      </c>
      <c r="B795">
        <v>10</v>
      </c>
      <c r="C795" t="s">
        <v>26</v>
      </c>
      <c r="D795">
        <v>914998.58</v>
      </c>
      <c r="E795" t="s">
        <v>12</v>
      </c>
      <c r="F795" s="1">
        <v>43466</v>
      </c>
      <c r="G795" t="s">
        <v>13</v>
      </c>
      <c r="H795" t="s">
        <v>25</v>
      </c>
      <c r="I795" t="s">
        <v>9</v>
      </c>
    </row>
    <row r="796" spans="1:9" x14ac:dyDescent="0.25">
      <c r="A796" t="s">
        <v>139</v>
      </c>
      <c r="B796">
        <v>10</v>
      </c>
      <c r="C796" t="s">
        <v>26</v>
      </c>
      <c r="D796">
        <v>93906.08</v>
      </c>
      <c r="E796" t="s">
        <v>12</v>
      </c>
      <c r="F796" s="1">
        <v>43531</v>
      </c>
      <c r="G796" t="s">
        <v>29</v>
      </c>
      <c r="H796" t="s">
        <v>25</v>
      </c>
      <c r="I796" t="s">
        <v>9</v>
      </c>
    </row>
    <row r="797" spans="1:9" x14ac:dyDescent="0.25">
      <c r="A797" t="s">
        <v>139</v>
      </c>
      <c r="B797">
        <v>10</v>
      </c>
      <c r="C797" t="s">
        <v>26</v>
      </c>
      <c r="D797">
        <v>27435</v>
      </c>
      <c r="E797" t="s">
        <v>12</v>
      </c>
      <c r="F797" s="1">
        <v>43488</v>
      </c>
      <c r="G797" t="s">
        <v>29</v>
      </c>
      <c r="H797" t="s">
        <v>25</v>
      </c>
      <c r="I797" t="s">
        <v>9</v>
      </c>
    </row>
    <row r="798" spans="1:9" x14ac:dyDescent="0.25">
      <c r="A798" t="s">
        <v>139</v>
      </c>
      <c r="B798">
        <v>10</v>
      </c>
      <c r="C798" t="s">
        <v>26</v>
      </c>
      <c r="D798">
        <v>32391.85</v>
      </c>
      <c r="E798" t="s">
        <v>12</v>
      </c>
      <c r="F798" s="1">
        <v>43595</v>
      </c>
      <c r="G798" t="s">
        <v>29</v>
      </c>
      <c r="H798" t="s">
        <v>25</v>
      </c>
      <c r="I798" t="s">
        <v>9</v>
      </c>
    </row>
    <row r="799" spans="1:9" x14ac:dyDescent="0.25">
      <c r="A799" t="s">
        <v>139</v>
      </c>
      <c r="B799">
        <v>10</v>
      </c>
      <c r="C799" t="s">
        <v>26</v>
      </c>
      <c r="D799">
        <v>9941.16</v>
      </c>
      <c r="E799" t="s">
        <v>12</v>
      </c>
      <c r="F799" s="1">
        <v>43656</v>
      </c>
      <c r="G799" t="s">
        <v>29</v>
      </c>
      <c r="H799" t="s">
        <v>25</v>
      </c>
      <c r="I799" t="s">
        <v>9</v>
      </c>
    </row>
    <row r="800" spans="1:9" x14ac:dyDescent="0.25">
      <c r="A800" t="s">
        <v>139</v>
      </c>
      <c r="B800">
        <v>10</v>
      </c>
      <c r="C800" t="s">
        <v>26</v>
      </c>
      <c r="D800">
        <v>27681.48</v>
      </c>
      <c r="E800" t="s">
        <v>12</v>
      </c>
      <c r="F800" s="1">
        <v>43691</v>
      </c>
      <c r="G800" t="s">
        <v>29</v>
      </c>
      <c r="H800" t="s">
        <v>25</v>
      </c>
      <c r="I800" t="s">
        <v>9</v>
      </c>
    </row>
    <row r="801" spans="1:9" x14ac:dyDescent="0.25">
      <c r="A801" t="s">
        <v>139</v>
      </c>
      <c r="B801">
        <v>10</v>
      </c>
      <c r="C801" t="s">
        <v>26</v>
      </c>
      <c r="D801">
        <v>18901.02</v>
      </c>
      <c r="E801" t="s">
        <v>12</v>
      </c>
      <c r="F801" s="1">
        <v>43722</v>
      </c>
      <c r="G801" t="s">
        <v>29</v>
      </c>
      <c r="H801" t="s">
        <v>25</v>
      </c>
      <c r="I801" t="s">
        <v>9</v>
      </c>
    </row>
    <row r="802" spans="1:9" x14ac:dyDescent="0.25">
      <c r="A802" t="s">
        <v>139</v>
      </c>
      <c r="B802">
        <v>10</v>
      </c>
      <c r="C802" t="s">
        <v>26</v>
      </c>
      <c r="D802">
        <v>46994.85</v>
      </c>
      <c r="E802" t="s">
        <v>12</v>
      </c>
      <c r="F802" s="1">
        <v>43494</v>
      </c>
      <c r="G802" t="s">
        <v>29</v>
      </c>
      <c r="H802" t="s">
        <v>25</v>
      </c>
      <c r="I802" t="s">
        <v>9</v>
      </c>
    </row>
    <row r="803" spans="1:9" x14ac:dyDescent="0.25">
      <c r="A803" t="s">
        <v>139</v>
      </c>
      <c r="B803">
        <v>10</v>
      </c>
      <c r="C803" t="s">
        <v>26</v>
      </c>
      <c r="D803">
        <v>17139.5</v>
      </c>
      <c r="E803" t="s">
        <v>12</v>
      </c>
      <c r="F803" s="1">
        <v>43749</v>
      </c>
      <c r="G803" t="s">
        <v>29</v>
      </c>
      <c r="H803" t="s">
        <v>25</v>
      </c>
      <c r="I803" t="s">
        <v>9</v>
      </c>
    </row>
    <row r="804" spans="1:9" x14ac:dyDescent="0.25">
      <c r="A804" t="s">
        <v>139</v>
      </c>
      <c r="B804">
        <v>10</v>
      </c>
      <c r="C804" t="s">
        <v>26</v>
      </c>
      <c r="D804">
        <v>8560.86</v>
      </c>
      <c r="E804" t="s">
        <v>12</v>
      </c>
      <c r="F804" s="1">
        <v>43783</v>
      </c>
      <c r="G804" t="s">
        <v>29</v>
      </c>
      <c r="H804" t="s">
        <v>25</v>
      </c>
      <c r="I804" t="s">
        <v>9</v>
      </c>
    </row>
    <row r="805" spans="1:9" x14ac:dyDescent="0.25">
      <c r="A805" t="s">
        <v>139</v>
      </c>
      <c r="B805">
        <v>10</v>
      </c>
      <c r="C805" t="s">
        <v>26</v>
      </c>
      <c r="D805">
        <v>1288.6600000000001</v>
      </c>
      <c r="E805" t="s">
        <v>12</v>
      </c>
      <c r="F805" s="1">
        <v>43802</v>
      </c>
      <c r="G805" t="s">
        <v>29</v>
      </c>
      <c r="H805" t="s">
        <v>25</v>
      </c>
      <c r="I805" t="s">
        <v>9</v>
      </c>
    </row>
    <row r="806" spans="1:9" x14ac:dyDescent="0.25">
      <c r="A806" t="s">
        <v>139</v>
      </c>
      <c r="B806">
        <v>10</v>
      </c>
      <c r="C806" t="s">
        <v>26</v>
      </c>
      <c r="D806">
        <v>1208.3800000000001</v>
      </c>
      <c r="E806" t="s">
        <v>12</v>
      </c>
      <c r="F806" s="1">
        <v>43818</v>
      </c>
      <c r="G806" t="s">
        <v>29</v>
      </c>
      <c r="H806" t="s">
        <v>25</v>
      </c>
      <c r="I806" t="s">
        <v>9</v>
      </c>
    </row>
    <row r="807" spans="1:9" x14ac:dyDescent="0.25">
      <c r="A807" t="s">
        <v>139</v>
      </c>
      <c r="B807">
        <v>10</v>
      </c>
      <c r="C807" t="s">
        <v>26</v>
      </c>
      <c r="D807">
        <v>18696.68</v>
      </c>
      <c r="E807" t="s">
        <v>12</v>
      </c>
      <c r="F807" s="1">
        <v>43535</v>
      </c>
      <c r="G807" t="s">
        <v>29</v>
      </c>
      <c r="H807" t="s">
        <v>25</v>
      </c>
      <c r="I807" t="s">
        <v>9</v>
      </c>
    </row>
    <row r="808" spans="1:9" x14ac:dyDescent="0.25">
      <c r="A808" t="s">
        <v>139</v>
      </c>
      <c r="B808">
        <v>10</v>
      </c>
      <c r="C808" t="s">
        <v>26</v>
      </c>
      <c r="D808">
        <v>49788.75</v>
      </c>
      <c r="E808" t="s">
        <v>12</v>
      </c>
      <c r="F808" s="1">
        <v>43466</v>
      </c>
      <c r="G808" t="s">
        <v>13</v>
      </c>
      <c r="H808" t="s">
        <v>25</v>
      </c>
      <c r="I808" t="s">
        <v>9</v>
      </c>
    </row>
    <row r="809" spans="1:9" x14ac:dyDescent="0.25">
      <c r="A809" t="s">
        <v>139</v>
      </c>
      <c r="B809">
        <v>10</v>
      </c>
      <c r="C809" t="s">
        <v>26</v>
      </c>
      <c r="D809">
        <v>49026.75</v>
      </c>
      <c r="E809" t="s">
        <v>12</v>
      </c>
      <c r="F809" s="1">
        <v>43494</v>
      </c>
      <c r="G809" t="s">
        <v>29</v>
      </c>
      <c r="H809" t="s">
        <v>25</v>
      </c>
      <c r="I809" t="s">
        <v>9</v>
      </c>
    </row>
    <row r="810" spans="1:9" x14ac:dyDescent="0.25">
      <c r="A810" t="s">
        <v>139</v>
      </c>
      <c r="B810">
        <v>10</v>
      </c>
      <c r="C810" t="s">
        <v>26</v>
      </c>
      <c r="D810">
        <v>1613.78</v>
      </c>
      <c r="E810" t="s">
        <v>12</v>
      </c>
      <c r="F810" s="1">
        <v>43535</v>
      </c>
      <c r="G810" t="s">
        <v>29</v>
      </c>
      <c r="H810" t="s">
        <v>25</v>
      </c>
      <c r="I810" t="s">
        <v>9</v>
      </c>
    </row>
    <row r="811" spans="1:9" x14ac:dyDescent="0.25">
      <c r="A811" t="s">
        <v>139</v>
      </c>
      <c r="B811">
        <v>10</v>
      </c>
      <c r="C811" t="s">
        <v>26</v>
      </c>
      <c r="D811">
        <v>49026.66</v>
      </c>
      <c r="E811" t="s">
        <v>12</v>
      </c>
      <c r="F811" s="1">
        <v>43500</v>
      </c>
      <c r="G811" t="s">
        <v>29</v>
      </c>
      <c r="H811" t="s">
        <v>25</v>
      </c>
      <c r="I811" t="s">
        <v>9</v>
      </c>
    </row>
    <row r="812" spans="1:9" x14ac:dyDescent="0.25">
      <c r="A812" t="s">
        <v>139</v>
      </c>
      <c r="B812">
        <v>3</v>
      </c>
      <c r="C812" t="s">
        <v>40</v>
      </c>
      <c r="D812">
        <v>8117.5</v>
      </c>
      <c r="E812" t="s">
        <v>12</v>
      </c>
      <c r="F812" s="1">
        <v>43259</v>
      </c>
      <c r="G812" t="s">
        <v>13</v>
      </c>
      <c r="H812" t="s">
        <v>22</v>
      </c>
      <c r="I812" t="s">
        <v>9</v>
      </c>
    </row>
    <row r="813" spans="1:9" x14ac:dyDescent="0.25">
      <c r="A813" t="s">
        <v>139</v>
      </c>
      <c r="B813">
        <v>3</v>
      </c>
      <c r="C813" t="s">
        <v>40</v>
      </c>
      <c r="D813">
        <v>21614.86</v>
      </c>
      <c r="E813" t="s">
        <v>12</v>
      </c>
      <c r="F813" s="1">
        <v>43254</v>
      </c>
      <c r="G813" t="s">
        <v>13</v>
      </c>
      <c r="H813" t="s">
        <v>10</v>
      </c>
      <c r="I813" t="s">
        <v>9</v>
      </c>
    </row>
    <row r="814" spans="1:9" x14ac:dyDescent="0.25">
      <c r="A814" t="s">
        <v>139</v>
      </c>
      <c r="B814">
        <v>3</v>
      </c>
      <c r="C814" t="s">
        <v>40</v>
      </c>
      <c r="D814">
        <v>60990.71</v>
      </c>
      <c r="E814" t="s">
        <v>12</v>
      </c>
      <c r="F814" s="1">
        <v>43254</v>
      </c>
      <c r="G814" t="s">
        <v>13</v>
      </c>
      <c r="H814" t="s">
        <v>124</v>
      </c>
      <c r="I814" t="s">
        <v>9</v>
      </c>
    </row>
    <row r="815" spans="1:9" x14ac:dyDescent="0.25">
      <c r="A815" t="s">
        <v>139</v>
      </c>
      <c r="B815">
        <v>3</v>
      </c>
      <c r="C815" t="s">
        <v>40</v>
      </c>
      <c r="D815">
        <v>423.9</v>
      </c>
      <c r="E815" t="s">
        <v>12</v>
      </c>
      <c r="F815" s="1">
        <v>43191</v>
      </c>
      <c r="G815" t="s">
        <v>13</v>
      </c>
      <c r="H815" t="s">
        <v>22</v>
      </c>
      <c r="I815" t="s">
        <v>9</v>
      </c>
    </row>
    <row r="816" spans="1:9" x14ac:dyDescent="0.25">
      <c r="A816" t="s">
        <v>139</v>
      </c>
      <c r="B816">
        <v>3</v>
      </c>
      <c r="C816" t="s">
        <v>40</v>
      </c>
      <c r="D816">
        <v>105.98</v>
      </c>
      <c r="E816" t="s">
        <v>12</v>
      </c>
      <c r="F816" s="1">
        <v>43191</v>
      </c>
      <c r="G816" t="s">
        <v>13</v>
      </c>
      <c r="H816" t="s">
        <v>22</v>
      </c>
      <c r="I816" t="s">
        <v>9</v>
      </c>
    </row>
    <row r="817" spans="1:9" x14ac:dyDescent="0.25">
      <c r="A817" t="s">
        <v>139</v>
      </c>
      <c r="B817">
        <v>3</v>
      </c>
      <c r="C817" t="s">
        <v>40</v>
      </c>
      <c r="D817">
        <v>1897.66</v>
      </c>
      <c r="E817" t="s">
        <v>12</v>
      </c>
      <c r="F817" s="1">
        <v>43191</v>
      </c>
      <c r="G817" t="s">
        <v>13</v>
      </c>
      <c r="H817" t="s">
        <v>22</v>
      </c>
      <c r="I817" t="s">
        <v>9</v>
      </c>
    </row>
    <row r="818" spans="1:9" x14ac:dyDescent="0.25">
      <c r="A818" t="s">
        <v>139</v>
      </c>
      <c r="B818">
        <v>3</v>
      </c>
      <c r="C818" t="s">
        <v>40</v>
      </c>
      <c r="D818">
        <v>474.42</v>
      </c>
      <c r="E818" t="s">
        <v>12</v>
      </c>
      <c r="F818" s="1">
        <v>43191</v>
      </c>
      <c r="G818" t="s">
        <v>13</v>
      </c>
      <c r="H818" t="s">
        <v>22</v>
      </c>
      <c r="I818" t="s">
        <v>9</v>
      </c>
    </row>
    <row r="819" spans="1:9" x14ac:dyDescent="0.25">
      <c r="A819" t="s">
        <v>139</v>
      </c>
      <c r="B819">
        <v>3</v>
      </c>
      <c r="C819" t="s">
        <v>40</v>
      </c>
      <c r="D819">
        <v>44063.25</v>
      </c>
      <c r="E819" t="s">
        <v>12</v>
      </c>
      <c r="F819" s="1">
        <v>43191</v>
      </c>
      <c r="G819" t="s">
        <v>13</v>
      </c>
      <c r="H819" t="s">
        <v>10</v>
      </c>
      <c r="I819" t="s">
        <v>9</v>
      </c>
    </row>
    <row r="820" spans="1:9" x14ac:dyDescent="0.25">
      <c r="A820" t="s">
        <v>139</v>
      </c>
      <c r="B820">
        <v>12</v>
      </c>
      <c r="C820" t="s">
        <v>52</v>
      </c>
      <c r="D820">
        <v>16387.5</v>
      </c>
      <c r="E820" t="s">
        <v>41</v>
      </c>
      <c r="F820" s="1">
        <v>43388</v>
      </c>
      <c r="G820" t="s">
        <v>13</v>
      </c>
      <c r="H820" t="s">
        <v>19</v>
      </c>
      <c r="I820" t="s">
        <v>9</v>
      </c>
    </row>
    <row r="821" spans="1:9" x14ac:dyDescent="0.25">
      <c r="A821" t="s">
        <v>139</v>
      </c>
      <c r="B821">
        <v>3</v>
      </c>
      <c r="C821" t="s">
        <v>40</v>
      </c>
      <c r="D821">
        <v>15899.07</v>
      </c>
      <c r="E821" t="s">
        <v>12</v>
      </c>
      <c r="F821" s="1">
        <v>43191</v>
      </c>
      <c r="G821" t="s">
        <v>13</v>
      </c>
      <c r="H821" t="s">
        <v>19</v>
      </c>
      <c r="I821" t="s">
        <v>9</v>
      </c>
    </row>
    <row r="822" spans="1:9" x14ac:dyDescent="0.25">
      <c r="A822" t="s">
        <v>139</v>
      </c>
      <c r="B822">
        <v>3</v>
      </c>
      <c r="C822" t="s">
        <v>40</v>
      </c>
      <c r="D822">
        <v>3974.77</v>
      </c>
      <c r="E822" t="s">
        <v>12</v>
      </c>
      <c r="F822" s="1">
        <v>43191</v>
      </c>
      <c r="G822" t="s">
        <v>13</v>
      </c>
      <c r="H822" t="s">
        <v>19</v>
      </c>
      <c r="I822" t="s">
        <v>9</v>
      </c>
    </row>
    <row r="823" spans="1:9" x14ac:dyDescent="0.25">
      <c r="A823" t="s">
        <v>139</v>
      </c>
      <c r="B823">
        <v>3</v>
      </c>
      <c r="C823" t="s">
        <v>40</v>
      </c>
      <c r="D823">
        <v>6120.48</v>
      </c>
      <c r="E823" t="s">
        <v>12</v>
      </c>
      <c r="F823" s="1">
        <v>43191</v>
      </c>
      <c r="G823" t="s">
        <v>13</v>
      </c>
      <c r="H823" t="s">
        <v>19</v>
      </c>
      <c r="I823" t="s">
        <v>9</v>
      </c>
    </row>
    <row r="824" spans="1:9" x14ac:dyDescent="0.25">
      <c r="A824" t="s">
        <v>139</v>
      </c>
      <c r="B824">
        <v>3</v>
      </c>
      <c r="C824" t="s">
        <v>40</v>
      </c>
      <c r="D824">
        <v>1530.12</v>
      </c>
      <c r="E824" t="s">
        <v>12</v>
      </c>
      <c r="F824" s="1">
        <v>43191</v>
      </c>
      <c r="G824" t="s">
        <v>13</v>
      </c>
      <c r="H824" t="s">
        <v>19</v>
      </c>
      <c r="I824" t="s">
        <v>9</v>
      </c>
    </row>
    <row r="825" spans="1:9" x14ac:dyDescent="0.25">
      <c r="A825" t="s">
        <v>139</v>
      </c>
      <c r="B825">
        <v>3</v>
      </c>
      <c r="C825" t="s">
        <v>40</v>
      </c>
      <c r="D825">
        <v>32171.200000000001</v>
      </c>
      <c r="E825" t="s">
        <v>12</v>
      </c>
      <c r="F825" s="1">
        <v>43191</v>
      </c>
      <c r="G825" t="s">
        <v>13</v>
      </c>
      <c r="H825" t="s">
        <v>19</v>
      </c>
      <c r="I825" t="s">
        <v>9</v>
      </c>
    </row>
    <row r="826" spans="1:9" x14ac:dyDescent="0.25">
      <c r="A826" t="s">
        <v>139</v>
      </c>
      <c r="B826">
        <v>3</v>
      </c>
      <c r="C826" t="s">
        <v>40</v>
      </c>
      <c r="D826">
        <v>8042.8</v>
      </c>
      <c r="E826" t="s">
        <v>12</v>
      </c>
      <c r="F826" s="1">
        <v>43191</v>
      </c>
      <c r="G826" t="s">
        <v>13</v>
      </c>
      <c r="H826" t="s">
        <v>19</v>
      </c>
      <c r="I826" t="s">
        <v>9</v>
      </c>
    </row>
    <row r="827" spans="1:9" x14ac:dyDescent="0.25">
      <c r="A827" t="s">
        <v>139</v>
      </c>
      <c r="B827">
        <v>3</v>
      </c>
      <c r="C827" t="s">
        <v>40</v>
      </c>
      <c r="D827">
        <v>2925</v>
      </c>
      <c r="E827" t="s">
        <v>12</v>
      </c>
      <c r="F827" s="1">
        <v>43191</v>
      </c>
      <c r="G827" t="s">
        <v>13</v>
      </c>
      <c r="H827" t="s">
        <v>22</v>
      </c>
      <c r="I827" t="s">
        <v>9</v>
      </c>
    </row>
    <row r="828" spans="1:9" x14ac:dyDescent="0.25">
      <c r="A828" t="s">
        <v>139</v>
      </c>
      <c r="B828">
        <v>3</v>
      </c>
      <c r="C828" t="s">
        <v>40</v>
      </c>
      <c r="D828">
        <v>731.25</v>
      </c>
      <c r="E828" t="s">
        <v>12</v>
      </c>
      <c r="F828" s="1">
        <v>43191</v>
      </c>
      <c r="G828" t="s">
        <v>13</v>
      </c>
      <c r="H828" t="s">
        <v>22</v>
      </c>
      <c r="I828" t="s">
        <v>9</v>
      </c>
    </row>
    <row r="829" spans="1:9" x14ac:dyDescent="0.25">
      <c r="A829" t="s">
        <v>139</v>
      </c>
      <c r="B829">
        <v>3</v>
      </c>
      <c r="C829" t="s">
        <v>40</v>
      </c>
      <c r="D829">
        <v>627</v>
      </c>
      <c r="E829" t="s">
        <v>12</v>
      </c>
      <c r="F829" s="1">
        <v>43191</v>
      </c>
      <c r="G829" t="s">
        <v>13</v>
      </c>
      <c r="H829" t="s">
        <v>22</v>
      </c>
      <c r="I829" t="s">
        <v>9</v>
      </c>
    </row>
    <row r="830" spans="1:9" x14ac:dyDescent="0.25">
      <c r="A830" t="s">
        <v>139</v>
      </c>
      <c r="B830">
        <v>3</v>
      </c>
      <c r="C830" t="s">
        <v>40</v>
      </c>
      <c r="D830">
        <v>156.75</v>
      </c>
      <c r="E830" t="s">
        <v>12</v>
      </c>
      <c r="F830" s="1">
        <v>43191</v>
      </c>
      <c r="G830" t="s">
        <v>13</v>
      </c>
      <c r="H830" t="s">
        <v>22</v>
      </c>
      <c r="I830" t="s">
        <v>9</v>
      </c>
    </row>
    <row r="831" spans="1:9" x14ac:dyDescent="0.25">
      <c r="A831" t="s">
        <v>139</v>
      </c>
      <c r="B831">
        <v>3</v>
      </c>
      <c r="C831" t="s">
        <v>40</v>
      </c>
      <c r="D831">
        <v>1186</v>
      </c>
      <c r="E831" t="s">
        <v>12</v>
      </c>
      <c r="F831" s="1">
        <v>43191</v>
      </c>
      <c r="G831" t="s">
        <v>13</v>
      </c>
      <c r="H831" t="s">
        <v>22</v>
      </c>
      <c r="I831" t="s">
        <v>9</v>
      </c>
    </row>
    <row r="832" spans="1:9" x14ac:dyDescent="0.25">
      <c r="A832" t="s">
        <v>139</v>
      </c>
      <c r="B832">
        <v>3</v>
      </c>
      <c r="C832" t="s">
        <v>40</v>
      </c>
      <c r="D832">
        <v>465.9</v>
      </c>
      <c r="E832" t="s">
        <v>12</v>
      </c>
      <c r="F832" s="1">
        <v>43191</v>
      </c>
      <c r="G832" t="s">
        <v>13</v>
      </c>
      <c r="H832" t="s">
        <v>22</v>
      </c>
      <c r="I832" t="s">
        <v>9</v>
      </c>
    </row>
    <row r="833" spans="1:9" x14ac:dyDescent="0.25">
      <c r="A833" t="s">
        <v>139</v>
      </c>
      <c r="B833">
        <v>3</v>
      </c>
      <c r="C833" t="s">
        <v>40</v>
      </c>
      <c r="D833">
        <v>116.48</v>
      </c>
      <c r="E833" t="s">
        <v>12</v>
      </c>
      <c r="F833" s="1">
        <v>43191</v>
      </c>
      <c r="G833" t="s">
        <v>13</v>
      </c>
      <c r="H833" t="s">
        <v>22</v>
      </c>
      <c r="I833" t="s">
        <v>9</v>
      </c>
    </row>
    <row r="834" spans="1:9" x14ac:dyDescent="0.25">
      <c r="A834" t="s">
        <v>139</v>
      </c>
      <c r="B834">
        <v>3</v>
      </c>
      <c r="C834" t="s">
        <v>40</v>
      </c>
      <c r="D834">
        <v>3456.13</v>
      </c>
      <c r="E834" t="s">
        <v>12</v>
      </c>
      <c r="F834" s="1">
        <v>43191</v>
      </c>
      <c r="G834" t="s">
        <v>13</v>
      </c>
      <c r="H834" t="s">
        <v>22</v>
      </c>
      <c r="I834" t="s">
        <v>9</v>
      </c>
    </row>
    <row r="835" spans="1:9" x14ac:dyDescent="0.25">
      <c r="A835" t="s">
        <v>139</v>
      </c>
      <c r="B835">
        <v>10</v>
      </c>
      <c r="C835" t="s">
        <v>26</v>
      </c>
      <c r="D835">
        <v>0</v>
      </c>
      <c r="E835" t="s">
        <v>12</v>
      </c>
      <c r="F835" s="1">
        <v>43191</v>
      </c>
      <c r="G835" t="s">
        <v>13</v>
      </c>
      <c r="H835" t="s">
        <v>25</v>
      </c>
      <c r="I835" t="s">
        <v>18</v>
      </c>
    </row>
    <row r="836" spans="1:9" x14ac:dyDescent="0.25">
      <c r="A836" t="s">
        <v>139</v>
      </c>
      <c r="B836">
        <v>3</v>
      </c>
      <c r="C836" t="s">
        <v>40</v>
      </c>
      <c r="D836">
        <v>976.81</v>
      </c>
      <c r="E836" t="s">
        <v>12</v>
      </c>
      <c r="F836" s="1">
        <v>43229</v>
      </c>
      <c r="G836" t="s">
        <v>13</v>
      </c>
      <c r="H836" t="s">
        <v>19</v>
      </c>
      <c r="I836" t="s">
        <v>9</v>
      </c>
    </row>
    <row r="837" spans="1:9" x14ac:dyDescent="0.25">
      <c r="A837" t="s">
        <v>139</v>
      </c>
      <c r="B837">
        <v>10</v>
      </c>
      <c r="C837" t="s">
        <v>26</v>
      </c>
      <c r="D837">
        <v>26250</v>
      </c>
      <c r="E837" t="s">
        <v>12</v>
      </c>
      <c r="F837" s="1">
        <v>43295</v>
      </c>
      <c r="G837" t="s">
        <v>13</v>
      </c>
      <c r="H837" t="s">
        <v>25</v>
      </c>
      <c r="I837" t="s">
        <v>18</v>
      </c>
    </row>
    <row r="838" spans="1:9" x14ac:dyDescent="0.25">
      <c r="A838" t="s">
        <v>139</v>
      </c>
      <c r="B838">
        <v>10</v>
      </c>
      <c r="C838" t="s">
        <v>26</v>
      </c>
      <c r="D838">
        <v>22245.75</v>
      </c>
      <c r="E838" t="s">
        <v>12</v>
      </c>
      <c r="F838" s="1">
        <v>43660</v>
      </c>
      <c r="G838" t="s">
        <v>13</v>
      </c>
      <c r="H838" t="s">
        <v>25</v>
      </c>
      <c r="I838" t="s">
        <v>9</v>
      </c>
    </row>
    <row r="839" spans="1:9" x14ac:dyDescent="0.25">
      <c r="A839" t="s">
        <v>139</v>
      </c>
      <c r="B839">
        <v>10</v>
      </c>
      <c r="C839" t="s">
        <v>26</v>
      </c>
      <c r="D839">
        <v>3346.95</v>
      </c>
      <c r="E839" t="s">
        <v>12</v>
      </c>
      <c r="F839" s="1">
        <v>43556</v>
      </c>
      <c r="G839" t="s">
        <v>13</v>
      </c>
      <c r="H839" t="s">
        <v>25</v>
      </c>
      <c r="I839" t="s">
        <v>9</v>
      </c>
    </row>
    <row r="840" spans="1:9" x14ac:dyDescent="0.25">
      <c r="A840" t="s">
        <v>139</v>
      </c>
      <c r="B840">
        <v>3</v>
      </c>
      <c r="C840" t="s">
        <v>40</v>
      </c>
      <c r="D840">
        <v>0</v>
      </c>
      <c r="E840" t="s">
        <v>12</v>
      </c>
      <c r="F840" s="1">
        <v>43304</v>
      </c>
      <c r="G840" t="s">
        <v>13</v>
      </c>
      <c r="H840" t="s">
        <v>23</v>
      </c>
      <c r="I840" t="s">
        <v>18</v>
      </c>
    </row>
    <row r="841" spans="1:9" x14ac:dyDescent="0.25">
      <c r="A841" t="s">
        <v>139</v>
      </c>
      <c r="B841">
        <v>3</v>
      </c>
      <c r="C841" t="s">
        <v>40</v>
      </c>
      <c r="D841">
        <v>0</v>
      </c>
      <c r="E841" t="s">
        <v>12</v>
      </c>
      <c r="F841" s="1">
        <v>43669</v>
      </c>
      <c r="G841" t="s">
        <v>13</v>
      </c>
      <c r="H841" t="s">
        <v>23</v>
      </c>
      <c r="I841" t="s">
        <v>9</v>
      </c>
    </row>
    <row r="842" spans="1:9" x14ac:dyDescent="0.25">
      <c r="A842" t="s">
        <v>139</v>
      </c>
      <c r="B842">
        <v>3</v>
      </c>
      <c r="C842" t="s">
        <v>40</v>
      </c>
      <c r="D842">
        <v>19910.88</v>
      </c>
      <c r="E842" t="s">
        <v>12</v>
      </c>
      <c r="F842" s="1">
        <v>43466</v>
      </c>
      <c r="G842" t="s">
        <v>13</v>
      </c>
      <c r="H842" t="s">
        <v>23</v>
      </c>
      <c r="I842" t="s">
        <v>9</v>
      </c>
    </row>
    <row r="843" spans="1:9" x14ac:dyDescent="0.25">
      <c r="A843" t="s">
        <v>139</v>
      </c>
      <c r="B843">
        <v>3</v>
      </c>
      <c r="C843" t="s">
        <v>40</v>
      </c>
      <c r="D843">
        <v>2139.63</v>
      </c>
      <c r="E843" t="s">
        <v>12</v>
      </c>
      <c r="F843" s="1">
        <v>43495</v>
      </c>
      <c r="G843" t="s">
        <v>29</v>
      </c>
      <c r="H843" t="s">
        <v>23</v>
      </c>
      <c r="I843" t="s">
        <v>9</v>
      </c>
    </row>
    <row r="844" spans="1:9" x14ac:dyDescent="0.25">
      <c r="A844" t="s">
        <v>139</v>
      </c>
      <c r="B844">
        <v>3</v>
      </c>
      <c r="C844" t="s">
        <v>40</v>
      </c>
      <c r="D844">
        <v>20814.38</v>
      </c>
      <c r="E844" t="s">
        <v>12</v>
      </c>
      <c r="F844" s="1">
        <v>43101</v>
      </c>
      <c r="G844" t="s">
        <v>13</v>
      </c>
      <c r="H844" t="s">
        <v>23</v>
      </c>
      <c r="I844" t="s">
        <v>18</v>
      </c>
    </row>
    <row r="845" spans="1:9" x14ac:dyDescent="0.25">
      <c r="A845" t="s">
        <v>139</v>
      </c>
      <c r="B845">
        <v>3</v>
      </c>
      <c r="C845" t="s">
        <v>40</v>
      </c>
      <c r="D845">
        <v>126225</v>
      </c>
      <c r="E845" t="s">
        <v>12</v>
      </c>
      <c r="F845" s="1">
        <v>43160</v>
      </c>
      <c r="G845" t="s">
        <v>13</v>
      </c>
      <c r="H845" t="s">
        <v>10</v>
      </c>
      <c r="I845" t="s">
        <v>9</v>
      </c>
    </row>
    <row r="846" spans="1:9" x14ac:dyDescent="0.25">
      <c r="A846" t="s">
        <v>139</v>
      </c>
      <c r="B846">
        <v>3</v>
      </c>
      <c r="C846" t="s">
        <v>40</v>
      </c>
      <c r="D846">
        <v>63112.5</v>
      </c>
      <c r="E846" t="s">
        <v>12</v>
      </c>
      <c r="F846" s="1">
        <v>43160</v>
      </c>
      <c r="G846" t="s">
        <v>13</v>
      </c>
      <c r="H846" t="s">
        <v>10</v>
      </c>
      <c r="I846" t="s">
        <v>18</v>
      </c>
    </row>
    <row r="847" spans="1:9" x14ac:dyDescent="0.25">
      <c r="A847" t="s">
        <v>139</v>
      </c>
      <c r="B847">
        <v>3</v>
      </c>
      <c r="C847" t="s">
        <v>40</v>
      </c>
      <c r="D847">
        <v>148500</v>
      </c>
      <c r="E847" t="s">
        <v>12</v>
      </c>
      <c r="F847" s="1">
        <v>43525</v>
      </c>
      <c r="G847" t="s">
        <v>13</v>
      </c>
      <c r="H847" t="s">
        <v>10</v>
      </c>
      <c r="I847" t="s">
        <v>9</v>
      </c>
    </row>
    <row r="848" spans="1:9" x14ac:dyDescent="0.25">
      <c r="A848" t="s">
        <v>139</v>
      </c>
      <c r="B848">
        <v>1</v>
      </c>
      <c r="C848" t="s">
        <v>11</v>
      </c>
      <c r="D848">
        <v>39762.71</v>
      </c>
      <c r="E848" t="s">
        <v>12</v>
      </c>
      <c r="F848" s="1">
        <v>43281</v>
      </c>
      <c r="G848" t="s">
        <v>13</v>
      </c>
      <c r="H848" t="s">
        <v>19</v>
      </c>
      <c r="I848" t="s">
        <v>9</v>
      </c>
    </row>
    <row r="849" spans="1:9" x14ac:dyDescent="0.25">
      <c r="A849" t="s">
        <v>139</v>
      </c>
      <c r="B849">
        <v>2</v>
      </c>
      <c r="C849" t="s">
        <v>15</v>
      </c>
      <c r="D849">
        <v>28050</v>
      </c>
      <c r="E849" t="s">
        <v>41</v>
      </c>
      <c r="F849" s="1">
        <v>43448</v>
      </c>
      <c r="G849" t="s">
        <v>13</v>
      </c>
      <c r="H849" t="s">
        <v>10</v>
      </c>
      <c r="I849" t="s">
        <v>9</v>
      </c>
    </row>
    <row r="850" spans="1:9" x14ac:dyDescent="0.25">
      <c r="A850" t="s">
        <v>139</v>
      </c>
      <c r="B850">
        <v>2</v>
      </c>
      <c r="C850" t="s">
        <v>15</v>
      </c>
      <c r="D850">
        <v>56100</v>
      </c>
      <c r="E850" t="s">
        <v>41</v>
      </c>
      <c r="F850" s="1">
        <v>43532</v>
      </c>
      <c r="G850" t="s">
        <v>29</v>
      </c>
      <c r="H850" t="s">
        <v>10</v>
      </c>
      <c r="I850" t="s">
        <v>9</v>
      </c>
    </row>
    <row r="851" spans="1:9" x14ac:dyDescent="0.25">
      <c r="A851" t="s">
        <v>139</v>
      </c>
      <c r="B851">
        <v>2</v>
      </c>
      <c r="C851" t="s">
        <v>15</v>
      </c>
      <c r="D851">
        <v>14025</v>
      </c>
      <c r="E851" t="s">
        <v>41</v>
      </c>
      <c r="F851" s="1">
        <v>43760</v>
      </c>
      <c r="G851" t="s">
        <v>29</v>
      </c>
      <c r="H851" t="s">
        <v>10</v>
      </c>
      <c r="I851" t="s">
        <v>9</v>
      </c>
    </row>
    <row r="852" spans="1:9" x14ac:dyDescent="0.25">
      <c r="A852" t="s">
        <v>139</v>
      </c>
      <c r="B852">
        <v>11</v>
      </c>
      <c r="C852" t="s">
        <v>86</v>
      </c>
      <c r="D852">
        <v>59851.63</v>
      </c>
      <c r="E852" t="s">
        <v>12</v>
      </c>
      <c r="F852" s="1">
        <v>43199</v>
      </c>
      <c r="G852" t="s">
        <v>13</v>
      </c>
      <c r="H852" t="s">
        <v>23</v>
      </c>
      <c r="I852" t="s">
        <v>18</v>
      </c>
    </row>
    <row r="853" spans="1:9" x14ac:dyDescent="0.25">
      <c r="A853" t="s">
        <v>139</v>
      </c>
      <c r="B853">
        <v>1</v>
      </c>
      <c r="C853" t="s">
        <v>11</v>
      </c>
      <c r="D853">
        <v>74250</v>
      </c>
      <c r="E853" t="s">
        <v>12</v>
      </c>
      <c r="F853" s="1">
        <v>43564</v>
      </c>
      <c r="G853" t="s">
        <v>13</v>
      </c>
      <c r="H853" t="s">
        <v>23</v>
      </c>
      <c r="I853" t="s">
        <v>9</v>
      </c>
    </row>
    <row r="854" spans="1:9" x14ac:dyDescent="0.25">
      <c r="A854" t="s">
        <v>139</v>
      </c>
      <c r="B854">
        <v>11</v>
      </c>
      <c r="C854" t="s">
        <v>86</v>
      </c>
      <c r="D854">
        <v>68125</v>
      </c>
      <c r="E854" t="s">
        <v>12</v>
      </c>
      <c r="F854" s="1">
        <v>43564</v>
      </c>
      <c r="G854" t="s">
        <v>13</v>
      </c>
      <c r="H854" t="s">
        <v>23</v>
      </c>
      <c r="I854" t="s">
        <v>9</v>
      </c>
    </row>
    <row r="855" spans="1:9" x14ac:dyDescent="0.25">
      <c r="A855" t="s">
        <v>14</v>
      </c>
      <c r="B855">
        <v>6</v>
      </c>
      <c r="C855" t="s">
        <v>66</v>
      </c>
      <c r="D855">
        <v>117812.5</v>
      </c>
      <c r="E855" t="s">
        <v>16</v>
      </c>
      <c r="F855" s="1">
        <v>43191</v>
      </c>
      <c r="G855" t="s">
        <v>13</v>
      </c>
      <c r="H855" t="s">
        <v>23</v>
      </c>
      <c r="I855" t="s">
        <v>18</v>
      </c>
    </row>
    <row r="856" spans="1:9" x14ac:dyDescent="0.25">
      <c r="A856" t="s">
        <v>17</v>
      </c>
      <c r="B856">
        <v>6</v>
      </c>
      <c r="C856" t="s">
        <v>66</v>
      </c>
      <c r="D856">
        <v>115625</v>
      </c>
      <c r="E856" t="s">
        <v>12</v>
      </c>
      <c r="F856" s="1">
        <v>43556</v>
      </c>
      <c r="G856" t="s">
        <v>13</v>
      </c>
      <c r="H856" t="s">
        <v>23</v>
      </c>
      <c r="I856" t="s">
        <v>9</v>
      </c>
    </row>
    <row r="857" spans="1:9" x14ac:dyDescent="0.25">
      <c r="A857" t="s">
        <v>20</v>
      </c>
      <c r="B857">
        <v>1</v>
      </c>
      <c r="C857" t="s">
        <v>11</v>
      </c>
      <c r="D857">
        <v>10427</v>
      </c>
      <c r="E857" t="s">
        <v>12</v>
      </c>
      <c r="F857" s="1">
        <v>43588</v>
      </c>
      <c r="G857" t="s">
        <v>13</v>
      </c>
      <c r="H857" t="s">
        <v>19</v>
      </c>
      <c r="I857" t="s">
        <v>9</v>
      </c>
    </row>
    <row r="858" spans="1:9" x14ac:dyDescent="0.25">
      <c r="A858" t="s">
        <v>21</v>
      </c>
      <c r="B858">
        <v>13</v>
      </c>
      <c r="C858" t="s">
        <v>132</v>
      </c>
      <c r="D858">
        <v>2930.9</v>
      </c>
      <c r="E858" t="s">
        <v>12</v>
      </c>
      <c r="F858" s="1">
        <v>43254</v>
      </c>
      <c r="G858" t="s">
        <v>13</v>
      </c>
      <c r="H858" t="s">
        <v>23</v>
      </c>
      <c r="I858" t="s">
        <v>18</v>
      </c>
    </row>
    <row r="859" spans="1:9" x14ac:dyDescent="0.25">
      <c r="A859" t="s">
        <v>24</v>
      </c>
      <c r="B859">
        <v>13</v>
      </c>
      <c r="C859" t="s">
        <v>132</v>
      </c>
      <c r="D859">
        <v>6213.24</v>
      </c>
      <c r="E859" t="s">
        <v>12</v>
      </c>
      <c r="F859" s="1">
        <v>43649</v>
      </c>
      <c r="G859" t="s">
        <v>13</v>
      </c>
      <c r="H859" t="s">
        <v>23</v>
      </c>
      <c r="I859" t="s">
        <v>9</v>
      </c>
    </row>
    <row r="860" spans="1:9" x14ac:dyDescent="0.25">
      <c r="A860" t="s">
        <v>27</v>
      </c>
      <c r="B860">
        <v>3</v>
      </c>
      <c r="C860" t="s">
        <v>40</v>
      </c>
      <c r="D860">
        <v>1772.75</v>
      </c>
      <c r="E860" t="s">
        <v>12</v>
      </c>
      <c r="F860" s="1">
        <v>43730</v>
      </c>
      <c r="G860" t="s">
        <v>13</v>
      </c>
      <c r="H860" t="s">
        <v>22</v>
      </c>
      <c r="I860" t="s">
        <v>18</v>
      </c>
    </row>
    <row r="861" spans="1:9" x14ac:dyDescent="0.25">
      <c r="A861" t="s">
        <v>28</v>
      </c>
      <c r="B861">
        <v>3</v>
      </c>
      <c r="C861" t="s">
        <v>40</v>
      </c>
      <c r="D861">
        <v>2970</v>
      </c>
      <c r="E861" t="s">
        <v>12</v>
      </c>
      <c r="F861" s="1">
        <v>43730</v>
      </c>
      <c r="G861" t="s">
        <v>13</v>
      </c>
      <c r="H861" t="s">
        <v>22</v>
      </c>
      <c r="I861" t="s">
        <v>9</v>
      </c>
    </row>
    <row r="862" spans="1:9" x14ac:dyDescent="0.25">
      <c r="A862" t="s">
        <v>30</v>
      </c>
      <c r="B862">
        <v>3</v>
      </c>
      <c r="C862" t="s">
        <v>40</v>
      </c>
      <c r="D862">
        <v>5610</v>
      </c>
      <c r="E862" t="s">
        <v>12</v>
      </c>
      <c r="F862" s="1">
        <v>43729</v>
      </c>
      <c r="G862" t="s">
        <v>13</v>
      </c>
      <c r="H862" t="s">
        <v>10</v>
      </c>
      <c r="I862" t="s">
        <v>18</v>
      </c>
    </row>
    <row r="863" spans="1:9" x14ac:dyDescent="0.25">
      <c r="A863" t="s">
        <v>31</v>
      </c>
      <c r="B863">
        <v>3</v>
      </c>
      <c r="C863" t="s">
        <v>40</v>
      </c>
      <c r="D863">
        <v>1980</v>
      </c>
      <c r="E863" t="s">
        <v>12</v>
      </c>
      <c r="F863" s="1">
        <v>43630</v>
      </c>
      <c r="G863" t="s">
        <v>29</v>
      </c>
      <c r="H863" t="s">
        <v>10</v>
      </c>
      <c r="I863" t="s">
        <v>18</v>
      </c>
    </row>
    <row r="864" spans="1:9" x14ac:dyDescent="0.25">
      <c r="A864" t="s">
        <v>32</v>
      </c>
      <c r="B864">
        <v>3</v>
      </c>
      <c r="C864" t="s">
        <v>40</v>
      </c>
      <c r="D864">
        <v>3861.25</v>
      </c>
      <c r="E864" t="s">
        <v>12</v>
      </c>
      <c r="F864" s="1">
        <v>43364</v>
      </c>
      <c r="G864" t="s">
        <v>13</v>
      </c>
      <c r="H864" t="s">
        <v>22</v>
      </c>
      <c r="I864" t="s">
        <v>18</v>
      </c>
    </row>
    <row r="865" spans="1:9" x14ac:dyDescent="0.25">
      <c r="A865" t="s">
        <v>33</v>
      </c>
      <c r="B865">
        <v>3</v>
      </c>
      <c r="C865" t="s">
        <v>40</v>
      </c>
      <c r="D865">
        <v>13036.5</v>
      </c>
      <c r="E865" t="s">
        <v>12</v>
      </c>
      <c r="F865" s="1">
        <v>43364</v>
      </c>
      <c r="G865" t="s">
        <v>13</v>
      </c>
      <c r="H865" t="s">
        <v>22</v>
      </c>
      <c r="I865" t="s">
        <v>18</v>
      </c>
    </row>
    <row r="866" spans="1:9" x14ac:dyDescent="0.25">
      <c r="A866" t="s">
        <v>34</v>
      </c>
      <c r="B866">
        <v>3</v>
      </c>
      <c r="C866" t="s">
        <v>40</v>
      </c>
      <c r="D866">
        <v>8194.25</v>
      </c>
      <c r="E866" t="s">
        <v>12</v>
      </c>
      <c r="F866" s="1">
        <v>43364</v>
      </c>
      <c r="G866" t="s">
        <v>13</v>
      </c>
      <c r="H866" t="s">
        <v>22</v>
      </c>
      <c r="I866" t="s">
        <v>18</v>
      </c>
    </row>
    <row r="867" spans="1:9" x14ac:dyDescent="0.25">
      <c r="A867" t="s">
        <v>35</v>
      </c>
      <c r="B867">
        <v>3</v>
      </c>
      <c r="C867" t="s">
        <v>40</v>
      </c>
      <c r="D867">
        <v>8580</v>
      </c>
      <c r="E867" t="s">
        <v>12</v>
      </c>
      <c r="F867" s="1">
        <v>43729</v>
      </c>
      <c r="G867" t="s">
        <v>13</v>
      </c>
      <c r="H867" t="s">
        <v>10</v>
      </c>
      <c r="I867" t="s">
        <v>9</v>
      </c>
    </row>
    <row r="868" spans="1:9" x14ac:dyDescent="0.25">
      <c r="A868" t="s">
        <v>36</v>
      </c>
      <c r="B868">
        <v>3</v>
      </c>
      <c r="C868" t="s">
        <v>40</v>
      </c>
      <c r="D868">
        <v>4579</v>
      </c>
      <c r="E868" t="s">
        <v>12</v>
      </c>
      <c r="F868" s="1">
        <v>43729</v>
      </c>
      <c r="G868" t="s">
        <v>13</v>
      </c>
      <c r="H868" t="s">
        <v>22</v>
      </c>
      <c r="I868" t="s">
        <v>9</v>
      </c>
    </row>
    <row r="869" spans="1:9" x14ac:dyDescent="0.25">
      <c r="A869" t="s">
        <v>38</v>
      </c>
      <c r="B869">
        <v>3</v>
      </c>
      <c r="C869" t="s">
        <v>40</v>
      </c>
      <c r="D869">
        <v>3330</v>
      </c>
      <c r="E869" t="s">
        <v>12</v>
      </c>
      <c r="F869" s="1">
        <v>43729</v>
      </c>
      <c r="G869" t="s">
        <v>13</v>
      </c>
      <c r="H869" t="s">
        <v>22</v>
      </c>
      <c r="I869" t="s">
        <v>9</v>
      </c>
    </row>
    <row r="870" spans="1:9" x14ac:dyDescent="0.25">
      <c r="A870" t="s">
        <v>39</v>
      </c>
      <c r="B870">
        <v>3</v>
      </c>
      <c r="C870" t="s">
        <v>40</v>
      </c>
      <c r="D870">
        <v>8625.3799999999992</v>
      </c>
      <c r="E870" t="s">
        <v>12</v>
      </c>
      <c r="F870" s="1">
        <v>43729</v>
      </c>
      <c r="G870" t="s">
        <v>13</v>
      </c>
      <c r="H870" t="s">
        <v>22</v>
      </c>
      <c r="I870" t="s">
        <v>9</v>
      </c>
    </row>
    <row r="871" spans="1:9" x14ac:dyDescent="0.25">
      <c r="A871" t="s">
        <v>42</v>
      </c>
      <c r="B871">
        <v>1</v>
      </c>
      <c r="C871" t="s">
        <v>11</v>
      </c>
      <c r="D871">
        <v>150.65</v>
      </c>
      <c r="E871" t="s">
        <v>41</v>
      </c>
      <c r="F871" s="1">
        <v>43574</v>
      </c>
      <c r="G871" t="s">
        <v>13</v>
      </c>
      <c r="H871" t="s">
        <v>10</v>
      </c>
      <c r="I871" t="s">
        <v>9</v>
      </c>
    </row>
    <row r="872" spans="1:9" x14ac:dyDescent="0.25">
      <c r="A872" t="s">
        <v>381</v>
      </c>
      <c r="B872">
        <v>6</v>
      </c>
      <c r="C872" t="s">
        <v>66</v>
      </c>
      <c r="D872">
        <v>115173.38</v>
      </c>
      <c r="E872" t="s">
        <v>16</v>
      </c>
      <c r="F872" s="1">
        <v>43433</v>
      </c>
      <c r="G872" t="s">
        <v>13</v>
      </c>
      <c r="H872" t="s">
        <v>23</v>
      </c>
      <c r="I872" t="s">
        <v>9</v>
      </c>
    </row>
    <row r="873" spans="1:9" x14ac:dyDescent="0.25">
      <c r="A873" t="s">
        <v>44</v>
      </c>
      <c r="B873">
        <v>11</v>
      </c>
      <c r="C873" t="s">
        <v>86</v>
      </c>
      <c r="D873">
        <v>825</v>
      </c>
      <c r="E873" t="s">
        <v>41</v>
      </c>
      <c r="F873" s="1">
        <v>43471</v>
      </c>
      <c r="G873" t="s">
        <v>13</v>
      </c>
      <c r="H873" t="s">
        <v>10</v>
      </c>
      <c r="I873" t="s">
        <v>9</v>
      </c>
    </row>
    <row r="874" spans="1:9" x14ac:dyDescent="0.25">
      <c r="A874" t="s">
        <v>45</v>
      </c>
      <c r="B874">
        <v>11</v>
      </c>
      <c r="C874" t="s">
        <v>86</v>
      </c>
      <c r="D874">
        <v>20625</v>
      </c>
      <c r="E874" t="s">
        <v>12</v>
      </c>
      <c r="F874" s="1">
        <v>43264</v>
      </c>
      <c r="G874" t="s">
        <v>13</v>
      </c>
      <c r="H874" t="s">
        <v>10</v>
      </c>
      <c r="I874" t="s">
        <v>9</v>
      </c>
    </row>
    <row r="875" spans="1:9" x14ac:dyDescent="0.25">
      <c r="A875" t="s">
        <v>46</v>
      </c>
      <c r="B875">
        <v>11</v>
      </c>
      <c r="C875" t="s">
        <v>86</v>
      </c>
      <c r="D875">
        <v>2598.75</v>
      </c>
      <c r="E875" t="s">
        <v>41</v>
      </c>
      <c r="F875" s="1">
        <v>43563</v>
      </c>
      <c r="G875" t="s">
        <v>13</v>
      </c>
      <c r="H875" t="s">
        <v>10</v>
      </c>
      <c r="I875" t="s">
        <v>9</v>
      </c>
    </row>
    <row r="876" spans="1:9" x14ac:dyDescent="0.25">
      <c r="A876" t="s">
        <v>47</v>
      </c>
      <c r="B876">
        <v>11</v>
      </c>
      <c r="C876" t="s">
        <v>86</v>
      </c>
      <c r="D876">
        <v>693</v>
      </c>
      <c r="E876" t="s">
        <v>41</v>
      </c>
      <c r="F876" s="1">
        <v>43563</v>
      </c>
      <c r="G876" t="s">
        <v>13</v>
      </c>
      <c r="H876" t="s">
        <v>10</v>
      </c>
      <c r="I876" t="s">
        <v>9</v>
      </c>
    </row>
    <row r="877" spans="1:9" x14ac:dyDescent="0.25">
      <c r="A877" t="s">
        <v>48</v>
      </c>
      <c r="B877">
        <v>11</v>
      </c>
      <c r="C877" t="s">
        <v>86</v>
      </c>
      <c r="D877">
        <v>357.06</v>
      </c>
      <c r="E877" t="s">
        <v>41</v>
      </c>
      <c r="F877" s="1">
        <v>43577</v>
      </c>
      <c r="G877" t="s">
        <v>13</v>
      </c>
      <c r="H877" t="s">
        <v>10</v>
      </c>
      <c r="I877" t="s">
        <v>9</v>
      </c>
    </row>
    <row r="878" spans="1:9" x14ac:dyDescent="0.25">
      <c r="A878" t="s">
        <v>49</v>
      </c>
      <c r="B878">
        <v>11</v>
      </c>
      <c r="C878" t="s">
        <v>86</v>
      </c>
      <c r="D878">
        <v>41625</v>
      </c>
      <c r="E878" t="s">
        <v>12</v>
      </c>
      <c r="F878" s="1">
        <v>43652</v>
      </c>
      <c r="G878" t="s">
        <v>13</v>
      </c>
      <c r="H878" t="s">
        <v>22</v>
      </c>
      <c r="I878" t="s">
        <v>9</v>
      </c>
    </row>
    <row r="879" spans="1:9" x14ac:dyDescent="0.25">
      <c r="A879" t="s">
        <v>50</v>
      </c>
      <c r="B879">
        <v>11</v>
      </c>
      <c r="C879" t="s">
        <v>86</v>
      </c>
      <c r="D879">
        <v>41625</v>
      </c>
      <c r="E879" t="s">
        <v>12</v>
      </c>
      <c r="F879" s="1">
        <v>43773</v>
      </c>
      <c r="G879" t="s">
        <v>13</v>
      </c>
      <c r="H879" t="s">
        <v>22</v>
      </c>
      <c r="I879" t="s">
        <v>9</v>
      </c>
    </row>
    <row r="880" spans="1:9" x14ac:dyDescent="0.25">
      <c r="A880" t="s">
        <v>51</v>
      </c>
      <c r="B880">
        <v>11</v>
      </c>
      <c r="C880" t="s">
        <v>86</v>
      </c>
      <c r="D880">
        <v>124875</v>
      </c>
      <c r="E880" t="s">
        <v>12</v>
      </c>
      <c r="F880" s="1">
        <v>43531</v>
      </c>
      <c r="G880" t="s">
        <v>13</v>
      </c>
      <c r="H880" t="s">
        <v>22</v>
      </c>
      <c r="I880" t="s">
        <v>9</v>
      </c>
    </row>
    <row r="881" spans="1:9" x14ac:dyDescent="0.25">
      <c r="A881" t="s">
        <v>53</v>
      </c>
      <c r="B881">
        <v>1</v>
      </c>
      <c r="C881" t="s">
        <v>11</v>
      </c>
      <c r="D881">
        <v>42900</v>
      </c>
      <c r="E881" t="s">
        <v>12</v>
      </c>
      <c r="F881" s="1">
        <v>43340</v>
      </c>
      <c r="G881" t="s">
        <v>13</v>
      </c>
      <c r="H881" t="s">
        <v>23</v>
      </c>
      <c r="I881" t="s">
        <v>9</v>
      </c>
    </row>
    <row r="882" spans="1:9" x14ac:dyDescent="0.25">
      <c r="A882" t="s">
        <v>54</v>
      </c>
      <c r="B882">
        <v>1</v>
      </c>
      <c r="C882" t="s">
        <v>11</v>
      </c>
      <c r="D882">
        <v>52800</v>
      </c>
      <c r="E882" t="s">
        <v>12</v>
      </c>
      <c r="F882" s="1">
        <v>43705</v>
      </c>
      <c r="G882" t="s">
        <v>13</v>
      </c>
      <c r="H882" t="s">
        <v>23</v>
      </c>
      <c r="I882" t="s">
        <v>9</v>
      </c>
    </row>
    <row r="883" spans="1:9" x14ac:dyDescent="0.25">
      <c r="A883" t="s">
        <v>55</v>
      </c>
      <c r="B883">
        <v>1</v>
      </c>
      <c r="C883" t="s">
        <v>11</v>
      </c>
      <c r="D883">
        <v>44130.41</v>
      </c>
      <c r="E883" t="s">
        <v>12</v>
      </c>
      <c r="F883" s="1">
        <v>43705</v>
      </c>
      <c r="G883" t="s">
        <v>13</v>
      </c>
      <c r="H883" t="s">
        <v>23</v>
      </c>
      <c r="I883" t="s">
        <v>9</v>
      </c>
    </row>
    <row r="884" spans="1:9" x14ac:dyDescent="0.25">
      <c r="A884" t="s">
        <v>56</v>
      </c>
      <c r="B884">
        <v>10</v>
      </c>
      <c r="C884" t="s">
        <v>26</v>
      </c>
      <c r="D884">
        <v>156000</v>
      </c>
      <c r="E884" t="s">
        <v>12</v>
      </c>
      <c r="F884" s="1">
        <v>43469</v>
      </c>
      <c r="G884" t="s">
        <v>13</v>
      </c>
      <c r="H884" t="s">
        <v>25</v>
      </c>
      <c r="I884" t="s">
        <v>9</v>
      </c>
    </row>
    <row r="885" spans="1:9" x14ac:dyDescent="0.25">
      <c r="A885" t="s">
        <v>57</v>
      </c>
      <c r="B885">
        <v>10</v>
      </c>
      <c r="C885" t="s">
        <v>26</v>
      </c>
      <c r="D885">
        <v>5253.23</v>
      </c>
      <c r="E885" t="s">
        <v>12</v>
      </c>
      <c r="F885" s="1">
        <v>43514</v>
      </c>
      <c r="G885" t="s">
        <v>29</v>
      </c>
      <c r="H885" t="s">
        <v>25</v>
      </c>
      <c r="I885" t="s">
        <v>9</v>
      </c>
    </row>
    <row r="886" spans="1:9" x14ac:dyDescent="0.25">
      <c r="A886" t="s">
        <v>58</v>
      </c>
      <c r="B886">
        <v>10</v>
      </c>
      <c r="C886" t="s">
        <v>26</v>
      </c>
      <c r="D886">
        <v>6769.65</v>
      </c>
      <c r="E886" t="s">
        <v>12</v>
      </c>
      <c r="F886" s="1">
        <v>43631</v>
      </c>
      <c r="G886" t="s">
        <v>29</v>
      </c>
      <c r="H886" t="s">
        <v>25</v>
      </c>
      <c r="I886" t="s">
        <v>9</v>
      </c>
    </row>
    <row r="887" spans="1:9" x14ac:dyDescent="0.25">
      <c r="A887" t="s">
        <v>59</v>
      </c>
      <c r="B887">
        <v>10</v>
      </c>
      <c r="C887" t="s">
        <v>26</v>
      </c>
      <c r="D887">
        <v>8961.98</v>
      </c>
      <c r="E887" t="s">
        <v>12</v>
      </c>
      <c r="F887" s="1">
        <v>43641</v>
      </c>
      <c r="G887" t="s">
        <v>29</v>
      </c>
      <c r="H887" t="s">
        <v>25</v>
      </c>
      <c r="I887" t="s">
        <v>9</v>
      </c>
    </row>
    <row r="888" spans="1:9" x14ac:dyDescent="0.25">
      <c r="A888" t="s">
        <v>60</v>
      </c>
      <c r="B888">
        <v>10</v>
      </c>
      <c r="C888" t="s">
        <v>26</v>
      </c>
      <c r="D888">
        <v>64155.3</v>
      </c>
      <c r="E888" t="s">
        <v>12</v>
      </c>
      <c r="F888" s="1">
        <v>43102</v>
      </c>
      <c r="G888" t="s">
        <v>13</v>
      </c>
      <c r="H888" t="s">
        <v>25</v>
      </c>
      <c r="I888" t="s">
        <v>18</v>
      </c>
    </row>
    <row r="889" spans="1:9" x14ac:dyDescent="0.25">
      <c r="A889" t="s">
        <v>61</v>
      </c>
      <c r="B889">
        <v>10</v>
      </c>
      <c r="C889" t="s">
        <v>26</v>
      </c>
      <c r="D889">
        <v>5404.95</v>
      </c>
      <c r="E889" t="s">
        <v>12</v>
      </c>
      <c r="F889" s="1">
        <v>43102</v>
      </c>
      <c r="G889" t="s">
        <v>13</v>
      </c>
      <c r="H889" t="s">
        <v>25</v>
      </c>
      <c r="I889" t="s">
        <v>18</v>
      </c>
    </row>
    <row r="890" spans="1:9" x14ac:dyDescent="0.25">
      <c r="A890" t="s">
        <v>62</v>
      </c>
      <c r="B890">
        <v>10</v>
      </c>
      <c r="C890" t="s">
        <v>26</v>
      </c>
      <c r="D890">
        <v>5550</v>
      </c>
      <c r="E890" t="s">
        <v>12</v>
      </c>
      <c r="F890" s="1">
        <v>43469</v>
      </c>
      <c r="G890" t="s">
        <v>13</v>
      </c>
      <c r="H890" t="s">
        <v>25</v>
      </c>
      <c r="I890" t="s">
        <v>9</v>
      </c>
    </row>
    <row r="891" spans="1:9" x14ac:dyDescent="0.25">
      <c r="A891" t="s">
        <v>63</v>
      </c>
      <c r="B891">
        <v>13</v>
      </c>
      <c r="C891" t="s">
        <v>132</v>
      </c>
      <c r="D891">
        <v>18750</v>
      </c>
      <c r="E891" t="s">
        <v>12</v>
      </c>
      <c r="F891" s="1">
        <v>43716</v>
      </c>
      <c r="G891" t="s">
        <v>13</v>
      </c>
      <c r="H891" t="s">
        <v>23</v>
      </c>
      <c r="I891" t="s">
        <v>9</v>
      </c>
    </row>
    <row r="892" spans="1:9" x14ac:dyDescent="0.25">
      <c r="A892" t="s">
        <v>64</v>
      </c>
      <c r="B892">
        <v>13</v>
      </c>
      <c r="C892" t="s">
        <v>132</v>
      </c>
      <c r="D892">
        <v>74250</v>
      </c>
      <c r="E892" t="s">
        <v>41</v>
      </c>
      <c r="F892" s="1">
        <v>43556</v>
      </c>
      <c r="G892" t="s">
        <v>13</v>
      </c>
      <c r="H892" t="s">
        <v>23</v>
      </c>
      <c r="I892" t="s">
        <v>9</v>
      </c>
    </row>
    <row r="893" spans="1:9" x14ac:dyDescent="0.25">
      <c r="A893" t="s">
        <v>65</v>
      </c>
      <c r="B893">
        <v>12</v>
      </c>
      <c r="C893" t="s">
        <v>52</v>
      </c>
      <c r="D893">
        <v>48652.25</v>
      </c>
      <c r="E893" t="s">
        <v>12</v>
      </c>
      <c r="F893" s="1">
        <v>43191</v>
      </c>
      <c r="G893" t="s">
        <v>13</v>
      </c>
      <c r="H893" t="s">
        <v>23</v>
      </c>
      <c r="I893" t="s">
        <v>9</v>
      </c>
    </row>
    <row r="894" spans="1:9" x14ac:dyDescent="0.25">
      <c r="A894" t="s">
        <v>67</v>
      </c>
      <c r="B894">
        <v>3</v>
      </c>
      <c r="C894" t="s">
        <v>40</v>
      </c>
      <c r="D894">
        <v>1501.88</v>
      </c>
      <c r="E894" t="s">
        <v>41</v>
      </c>
      <c r="F894" s="1">
        <v>43703</v>
      </c>
      <c r="G894" t="s">
        <v>13</v>
      </c>
      <c r="H894" t="s">
        <v>22</v>
      </c>
      <c r="I894" t="s">
        <v>9</v>
      </c>
    </row>
    <row r="895" spans="1:9" x14ac:dyDescent="0.25">
      <c r="A895" t="s">
        <v>68</v>
      </c>
      <c r="B895">
        <v>3</v>
      </c>
      <c r="C895" t="s">
        <v>40</v>
      </c>
      <c r="D895">
        <v>21157.34</v>
      </c>
      <c r="E895" t="s">
        <v>41</v>
      </c>
      <c r="F895" s="1">
        <v>43466</v>
      </c>
      <c r="G895" t="s">
        <v>13</v>
      </c>
      <c r="H895" t="s">
        <v>10</v>
      </c>
      <c r="I895" t="s">
        <v>9</v>
      </c>
    </row>
    <row r="896" spans="1:9" x14ac:dyDescent="0.25">
      <c r="A896" t="s">
        <v>69</v>
      </c>
      <c r="B896">
        <v>3</v>
      </c>
      <c r="C896" t="s">
        <v>40</v>
      </c>
      <c r="D896">
        <v>12019.2</v>
      </c>
      <c r="E896" t="s">
        <v>41</v>
      </c>
      <c r="F896" s="1">
        <v>43466</v>
      </c>
      <c r="G896" t="s">
        <v>13</v>
      </c>
      <c r="H896" t="s">
        <v>23</v>
      </c>
      <c r="I896" t="s">
        <v>9</v>
      </c>
    </row>
    <row r="897" spans="1:9" x14ac:dyDescent="0.25">
      <c r="A897" t="s">
        <v>70</v>
      </c>
      <c r="B897">
        <v>3</v>
      </c>
      <c r="C897" t="s">
        <v>40</v>
      </c>
      <c r="D897">
        <v>7324.12</v>
      </c>
      <c r="E897" t="s">
        <v>12</v>
      </c>
      <c r="F897" s="1">
        <v>43334</v>
      </c>
      <c r="G897" t="s">
        <v>13</v>
      </c>
      <c r="H897" t="s">
        <v>19</v>
      </c>
      <c r="I897" t="s">
        <v>9</v>
      </c>
    </row>
    <row r="898" spans="1:9" x14ac:dyDescent="0.25">
      <c r="A898" t="s">
        <v>71</v>
      </c>
      <c r="B898">
        <v>3</v>
      </c>
      <c r="C898" t="s">
        <v>40</v>
      </c>
      <c r="D898">
        <v>19316.669999999998</v>
      </c>
      <c r="E898" t="s">
        <v>12</v>
      </c>
      <c r="F898" s="1">
        <v>43334</v>
      </c>
      <c r="G898" t="s">
        <v>13</v>
      </c>
      <c r="H898" t="s">
        <v>19</v>
      </c>
      <c r="I898" t="s">
        <v>9</v>
      </c>
    </row>
    <row r="899" spans="1:9" x14ac:dyDescent="0.25">
      <c r="A899" t="s">
        <v>72</v>
      </c>
      <c r="B899">
        <v>10</v>
      </c>
      <c r="C899" t="s">
        <v>26</v>
      </c>
      <c r="D899">
        <v>23115.200000000001</v>
      </c>
      <c r="E899" t="s">
        <v>12</v>
      </c>
      <c r="F899" s="1">
        <v>43157</v>
      </c>
      <c r="G899" t="s">
        <v>13</v>
      </c>
      <c r="H899" t="s">
        <v>25</v>
      </c>
      <c r="I899" t="s">
        <v>18</v>
      </c>
    </row>
    <row r="900" spans="1:9" x14ac:dyDescent="0.25">
      <c r="A900" t="s">
        <v>73</v>
      </c>
      <c r="B900">
        <v>10</v>
      </c>
      <c r="C900" t="s">
        <v>26</v>
      </c>
      <c r="D900">
        <v>25336.44</v>
      </c>
      <c r="E900" t="s">
        <v>12</v>
      </c>
      <c r="F900" s="1">
        <v>43522</v>
      </c>
      <c r="G900" t="s">
        <v>13</v>
      </c>
      <c r="H900" t="s">
        <v>25</v>
      </c>
      <c r="I900" t="s">
        <v>9</v>
      </c>
    </row>
    <row r="901" spans="1:9" x14ac:dyDescent="0.25">
      <c r="A901" t="s">
        <v>74</v>
      </c>
      <c r="B901">
        <v>10</v>
      </c>
      <c r="C901" t="s">
        <v>26</v>
      </c>
      <c r="D901">
        <v>12699.7</v>
      </c>
      <c r="E901" t="s">
        <v>12</v>
      </c>
      <c r="F901" s="1">
        <v>43159</v>
      </c>
      <c r="G901" t="s">
        <v>13</v>
      </c>
      <c r="H901" t="s">
        <v>25</v>
      </c>
      <c r="I901" t="s">
        <v>18</v>
      </c>
    </row>
    <row r="902" spans="1:9" x14ac:dyDescent="0.25">
      <c r="A902" t="s">
        <v>75</v>
      </c>
      <c r="B902">
        <v>10</v>
      </c>
      <c r="C902" t="s">
        <v>26</v>
      </c>
      <c r="D902">
        <v>0</v>
      </c>
      <c r="E902" t="s">
        <v>12</v>
      </c>
      <c r="F902" s="1">
        <v>43206</v>
      </c>
      <c r="G902" t="s">
        <v>29</v>
      </c>
      <c r="H902" t="s">
        <v>25</v>
      </c>
      <c r="I902" t="s">
        <v>18</v>
      </c>
    </row>
    <row r="903" spans="1:9" x14ac:dyDescent="0.25">
      <c r="A903" t="s">
        <v>76</v>
      </c>
      <c r="B903">
        <v>10</v>
      </c>
      <c r="C903" t="s">
        <v>26</v>
      </c>
      <c r="D903">
        <v>177405.38</v>
      </c>
      <c r="E903" t="s">
        <v>12</v>
      </c>
      <c r="F903" s="1">
        <v>43159</v>
      </c>
      <c r="G903" t="s">
        <v>13</v>
      </c>
      <c r="H903" t="s">
        <v>25</v>
      </c>
      <c r="I903" t="s">
        <v>18</v>
      </c>
    </row>
    <row r="904" spans="1:9" x14ac:dyDescent="0.25">
      <c r="A904" t="s">
        <v>77</v>
      </c>
      <c r="B904">
        <v>10</v>
      </c>
      <c r="C904" t="s">
        <v>26</v>
      </c>
      <c r="D904">
        <v>0</v>
      </c>
      <c r="E904" t="s">
        <v>12</v>
      </c>
      <c r="F904" s="1">
        <v>43299</v>
      </c>
      <c r="G904" t="s">
        <v>29</v>
      </c>
      <c r="H904" t="s">
        <v>25</v>
      </c>
      <c r="I904" t="s">
        <v>18</v>
      </c>
    </row>
    <row r="905" spans="1:9" x14ac:dyDescent="0.25">
      <c r="A905" t="s">
        <v>78</v>
      </c>
      <c r="B905">
        <v>10</v>
      </c>
      <c r="C905" t="s">
        <v>26</v>
      </c>
      <c r="D905">
        <v>0</v>
      </c>
      <c r="E905" t="s">
        <v>12</v>
      </c>
      <c r="F905" s="1">
        <v>43348</v>
      </c>
      <c r="G905" t="s">
        <v>29</v>
      </c>
      <c r="H905" t="s">
        <v>25</v>
      </c>
      <c r="I905" t="s">
        <v>18</v>
      </c>
    </row>
    <row r="906" spans="1:9" x14ac:dyDescent="0.25">
      <c r="A906" t="s">
        <v>79</v>
      </c>
      <c r="B906">
        <v>10</v>
      </c>
      <c r="C906" t="s">
        <v>26</v>
      </c>
      <c r="D906">
        <v>0</v>
      </c>
      <c r="E906" t="s">
        <v>12</v>
      </c>
      <c r="F906" s="1">
        <v>43200</v>
      </c>
      <c r="G906" t="s">
        <v>29</v>
      </c>
      <c r="H906" t="s">
        <v>25</v>
      </c>
      <c r="I906" t="s">
        <v>18</v>
      </c>
    </row>
    <row r="907" spans="1:9" x14ac:dyDescent="0.25">
      <c r="A907" t="s">
        <v>80</v>
      </c>
      <c r="B907">
        <v>10</v>
      </c>
      <c r="C907" t="s">
        <v>26</v>
      </c>
      <c r="D907">
        <v>63872.4</v>
      </c>
      <c r="E907" t="s">
        <v>41</v>
      </c>
      <c r="F907" s="1">
        <v>43263</v>
      </c>
      <c r="G907" t="s">
        <v>13</v>
      </c>
      <c r="H907" t="s">
        <v>25</v>
      </c>
      <c r="I907" t="s">
        <v>18</v>
      </c>
    </row>
    <row r="908" spans="1:9" x14ac:dyDescent="0.25">
      <c r="A908" t="s">
        <v>81</v>
      </c>
      <c r="B908">
        <v>10</v>
      </c>
      <c r="C908" t="s">
        <v>26</v>
      </c>
      <c r="D908">
        <v>0</v>
      </c>
      <c r="E908" t="s">
        <v>41</v>
      </c>
      <c r="F908" s="1">
        <v>43318</v>
      </c>
      <c r="G908" t="s">
        <v>29</v>
      </c>
      <c r="H908" t="s">
        <v>25</v>
      </c>
      <c r="I908" t="s">
        <v>18</v>
      </c>
    </row>
    <row r="909" spans="1:9" x14ac:dyDescent="0.25">
      <c r="A909" t="s">
        <v>82</v>
      </c>
      <c r="B909">
        <v>10</v>
      </c>
      <c r="C909" t="s">
        <v>26</v>
      </c>
      <c r="D909">
        <v>11111.4</v>
      </c>
      <c r="E909" t="s">
        <v>12</v>
      </c>
      <c r="F909" s="1">
        <v>43524</v>
      </c>
      <c r="G909" t="s">
        <v>13</v>
      </c>
      <c r="H909" t="s">
        <v>25</v>
      </c>
      <c r="I909" t="s">
        <v>9</v>
      </c>
    </row>
    <row r="910" spans="1:9" x14ac:dyDescent="0.25">
      <c r="A910" t="s">
        <v>84</v>
      </c>
      <c r="B910">
        <v>10</v>
      </c>
      <c r="C910" t="s">
        <v>26</v>
      </c>
      <c r="D910">
        <v>329250</v>
      </c>
      <c r="E910" t="s">
        <v>12</v>
      </c>
      <c r="F910" s="1">
        <v>43524</v>
      </c>
      <c r="G910" t="s">
        <v>13</v>
      </c>
      <c r="H910" t="s">
        <v>25</v>
      </c>
      <c r="I910" t="s">
        <v>9</v>
      </c>
    </row>
    <row r="911" spans="1:9" x14ac:dyDescent="0.25">
      <c r="A911" t="s">
        <v>85</v>
      </c>
      <c r="B911">
        <v>10</v>
      </c>
      <c r="C911" t="s">
        <v>26</v>
      </c>
      <c r="D911">
        <v>10772.33</v>
      </c>
      <c r="E911" t="s">
        <v>12</v>
      </c>
      <c r="F911" s="1">
        <v>43538</v>
      </c>
      <c r="G911" t="s">
        <v>29</v>
      </c>
      <c r="H911" t="s">
        <v>25</v>
      </c>
      <c r="I911" t="s">
        <v>9</v>
      </c>
    </row>
    <row r="912" spans="1:9" x14ac:dyDescent="0.25">
      <c r="A912" t="s">
        <v>87</v>
      </c>
      <c r="B912">
        <v>10</v>
      </c>
      <c r="C912" t="s">
        <v>26</v>
      </c>
      <c r="D912">
        <v>9283.0499999999993</v>
      </c>
      <c r="E912" t="s">
        <v>12</v>
      </c>
      <c r="F912" s="1">
        <v>43573</v>
      </c>
      <c r="G912" t="s">
        <v>29</v>
      </c>
      <c r="H912" t="s">
        <v>25</v>
      </c>
      <c r="I912" t="s">
        <v>9</v>
      </c>
    </row>
    <row r="913" spans="1:9" x14ac:dyDescent="0.25">
      <c r="A913" t="s">
        <v>88</v>
      </c>
      <c r="B913">
        <v>10</v>
      </c>
      <c r="C913" t="s">
        <v>26</v>
      </c>
      <c r="D913">
        <v>6903.45</v>
      </c>
      <c r="E913" t="s">
        <v>12</v>
      </c>
      <c r="F913" s="1">
        <v>43615</v>
      </c>
      <c r="G913" t="s">
        <v>29</v>
      </c>
      <c r="H913" t="s">
        <v>25</v>
      </c>
      <c r="I913" t="s">
        <v>9</v>
      </c>
    </row>
    <row r="914" spans="1:9" x14ac:dyDescent="0.25">
      <c r="A914" t="s">
        <v>89</v>
      </c>
      <c r="B914">
        <v>10</v>
      </c>
      <c r="C914" t="s">
        <v>26</v>
      </c>
      <c r="D914">
        <v>399.23</v>
      </c>
      <c r="E914" t="s">
        <v>12</v>
      </c>
      <c r="F914" s="1">
        <v>43637</v>
      </c>
      <c r="G914" t="s">
        <v>29</v>
      </c>
      <c r="H914" t="s">
        <v>25</v>
      </c>
      <c r="I914" t="s">
        <v>9</v>
      </c>
    </row>
    <row r="915" spans="1:9" x14ac:dyDescent="0.25">
      <c r="A915" t="s">
        <v>90</v>
      </c>
      <c r="B915">
        <v>10</v>
      </c>
      <c r="C915" t="s">
        <v>26</v>
      </c>
      <c r="D915">
        <v>6259.35</v>
      </c>
      <c r="E915" t="s">
        <v>12</v>
      </c>
      <c r="F915" s="1">
        <v>43637</v>
      </c>
      <c r="G915" t="s">
        <v>29</v>
      </c>
      <c r="H915" t="s">
        <v>25</v>
      </c>
      <c r="I915" t="s">
        <v>9</v>
      </c>
    </row>
    <row r="916" spans="1:9" x14ac:dyDescent="0.25">
      <c r="A916" t="s">
        <v>91</v>
      </c>
      <c r="B916">
        <v>10</v>
      </c>
      <c r="C916" t="s">
        <v>26</v>
      </c>
      <c r="D916">
        <v>7110.45</v>
      </c>
      <c r="E916" t="s">
        <v>12</v>
      </c>
      <c r="F916" s="1">
        <v>43675</v>
      </c>
      <c r="G916" t="s">
        <v>29</v>
      </c>
      <c r="H916" t="s">
        <v>25</v>
      </c>
      <c r="I916" t="s">
        <v>9</v>
      </c>
    </row>
    <row r="917" spans="1:9" x14ac:dyDescent="0.25">
      <c r="A917" t="s">
        <v>92</v>
      </c>
      <c r="B917">
        <v>10</v>
      </c>
      <c r="C917" t="s">
        <v>26</v>
      </c>
      <c r="D917">
        <v>5501.03</v>
      </c>
      <c r="E917" t="s">
        <v>12</v>
      </c>
      <c r="F917" s="1">
        <v>43759</v>
      </c>
      <c r="G917" t="s">
        <v>29</v>
      </c>
      <c r="H917" t="s">
        <v>25</v>
      </c>
      <c r="I917" t="s">
        <v>9</v>
      </c>
    </row>
    <row r="918" spans="1:9" x14ac:dyDescent="0.25">
      <c r="A918" t="s">
        <v>93</v>
      </c>
      <c r="B918">
        <v>10</v>
      </c>
      <c r="C918" t="s">
        <v>26</v>
      </c>
      <c r="D918">
        <v>24311.1</v>
      </c>
      <c r="E918" t="s">
        <v>12</v>
      </c>
      <c r="F918" s="1">
        <v>43777</v>
      </c>
      <c r="G918" t="s">
        <v>13</v>
      </c>
      <c r="H918" t="s">
        <v>25</v>
      </c>
      <c r="I918" t="s">
        <v>9</v>
      </c>
    </row>
    <row r="919" spans="1:9" x14ac:dyDescent="0.25">
      <c r="A919" t="s">
        <v>94</v>
      </c>
      <c r="B919">
        <v>3</v>
      </c>
      <c r="C919" t="s">
        <v>40</v>
      </c>
      <c r="D919">
        <v>42416.75</v>
      </c>
      <c r="E919" t="s">
        <v>12</v>
      </c>
      <c r="F919" s="1">
        <v>43647</v>
      </c>
      <c r="G919" t="s">
        <v>13</v>
      </c>
      <c r="H919" t="s">
        <v>23</v>
      </c>
      <c r="I919" t="s">
        <v>9</v>
      </c>
    </row>
    <row r="920" spans="1:9" x14ac:dyDescent="0.25">
      <c r="A920" t="s">
        <v>14</v>
      </c>
      <c r="B920">
        <v>14</v>
      </c>
      <c r="C920" t="s">
        <v>141</v>
      </c>
      <c r="D920">
        <v>139240</v>
      </c>
      <c r="E920" t="s">
        <v>41</v>
      </c>
      <c r="F920" s="1">
        <v>43663</v>
      </c>
      <c r="G920" t="s">
        <v>142</v>
      </c>
      <c r="H920" t="s">
        <v>381</v>
      </c>
      <c r="I920" t="s">
        <v>381</v>
      </c>
    </row>
    <row r="921" spans="1:9" x14ac:dyDescent="0.25">
      <c r="A921" t="s">
        <v>17</v>
      </c>
      <c r="B921">
        <v>14</v>
      </c>
      <c r="C921" t="s">
        <v>141</v>
      </c>
      <c r="D921">
        <v>139240</v>
      </c>
      <c r="E921" t="s">
        <v>41</v>
      </c>
      <c r="F921" s="1">
        <v>43486</v>
      </c>
      <c r="G921" t="s">
        <v>142</v>
      </c>
      <c r="H921" t="s">
        <v>381</v>
      </c>
      <c r="I921" t="s">
        <v>381</v>
      </c>
    </row>
    <row r="922" spans="1:9" x14ac:dyDescent="0.25">
      <c r="A922" t="s">
        <v>20</v>
      </c>
      <c r="B922">
        <v>1</v>
      </c>
      <c r="C922" t="s">
        <v>11</v>
      </c>
      <c r="D922">
        <v>2200</v>
      </c>
      <c r="E922" t="s">
        <v>12</v>
      </c>
      <c r="F922" s="1">
        <v>43819</v>
      </c>
      <c r="G922" t="s">
        <v>142</v>
      </c>
      <c r="H922" t="s">
        <v>381</v>
      </c>
      <c r="I922" t="s">
        <v>381</v>
      </c>
    </row>
    <row r="923" spans="1:9" x14ac:dyDescent="0.25">
      <c r="A923" t="s">
        <v>21</v>
      </c>
      <c r="B923">
        <v>1</v>
      </c>
      <c r="C923" t="s">
        <v>11</v>
      </c>
      <c r="D923">
        <v>4500</v>
      </c>
      <c r="E923" t="s">
        <v>12</v>
      </c>
      <c r="F923" s="1">
        <v>43490</v>
      </c>
      <c r="G923" t="s">
        <v>142</v>
      </c>
      <c r="H923" t="s">
        <v>381</v>
      </c>
      <c r="I923" t="s">
        <v>381</v>
      </c>
    </row>
    <row r="924" spans="1:9" x14ac:dyDescent="0.25">
      <c r="A924" t="s">
        <v>24</v>
      </c>
      <c r="B924">
        <v>14</v>
      </c>
      <c r="C924" t="s">
        <v>141</v>
      </c>
      <c r="D924">
        <v>118000</v>
      </c>
      <c r="E924" t="s">
        <v>41</v>
      </c>
      <c r="F924" s="1">
        <v>43539</v>
      </c>
      <c r="G924" t="s">
        <v>142</v>
      </c>
      <c r="H924" t="s">
        <v>381</v>
      </c>
      <c r="I924" t="s">
        <v>381</v>
      </c>
    </row>
    <row r="925" spans="1:9" x14ac:dyDescent="0.25">
      <c r="A925" t="s">
        <v>27</v>
      </c>
      <c r="B925">
        <v>1</v>
      </c>
      <c r="C925" t="s">
        <v>11</v>
      </c>
      <c r="D925">
        <v>2800</v>
      </c>
      <c r="E925" t="s">
        <v>12</v>
      </c>
      <c r="F925" s="1">
        <v>43613</v>
      </c>
      <c r="G925" t="s">
        <v>142</v>
      </c>
      <c r="H925" t="s">
        <v>381</v>
      </c>
      <c r="I925" t="s">
        <v>381</v>
      </c>
    </row>
    <row r="926" spans="1:9" x14ac:dyDescent="0.25">
      <c r="A926" t="s">
        <v>28</v>
      </c>
      <c r="B926">
        <v>1</v>
      </c>
      <c r="C926" t="s">
        <v>11</v>
      </c>
      <c r="D926">
        <v>3241</v>
      </c>
      <c r="E926" t="s">
        <v>12</v>
      </c>
      <c r="F926" s="1">
        <v>43490</v>
      </c>
      <c r="G926" t="s">
        <v>142</v>
      </c>
      <c r="H926" t="s">
        <v>381</v>
      </c>
      <c r="I926" t="s">
        <v>381</v>
      </c>
    </row>
    <row r="927" spans="1:9" x14ac:dyDescent="0.25">
      <c r="A927" t="s">
        <v>30</v>
      </c>
      <c r="B927">
        <v>2</v>
      </c>
      <c r="C927" t="s">
        <v>15</v>
      </c>
      <c r="D927">
        <v>100000</v>
      </c>
      <c r="E927" t="s">
        <v>16</v>
      </c>
      <c r="F927" s="1">
        <v>43565</v>
      </c>
      <c r="G927" t="s">
        <v>142</v>
      </c>
      <c r="H927" t="s">
        <v>381</v>
      </c>
      <c r="I927" t="s">
        <v>381</v>
      </c>
    </row>
    <row r="928" spans="1:9" x14ac:dyDescent="0.25">
      <c r="A928" t="s">
        <v>31</v>
      </c>
      <c r="B928">
        <v>1</v>
      </c>
      <c r="C928" t="s">
        <v>11</v>
      </c>
      <c r="D928">
        <v>5310</v>
      </c>
      <c r="E928" t="s">
        <v>12</v>
      </c>
      <c r="F928" s="1">
        <v>43805</v>
      </c>
      <c r="G928" t="s">
        <v>142</v>
      </c>
      <c r="H928" t="s">
        <v>381</v>
      </c>
      <c r="I928" t="s">
        <v>381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BD9FA-7AAE-4DE9-9A1E-EA392F169214}">
  <dimension ref="A3:O43"/>
  <sheetViews>
    <sheetView topLeftCell="B7" zoomScaleNormal="100" workbookViewId="0">
      <selection activeCell="H20" sqref="H20"/>
    </sheetView>
  </sheetViews>
  <sheetFormatPr defaultRowHeight="15" x14ac:dyDescent="0.25"/>
  <cols>
    <col min="1" max="1" width="18" bestFit="1" customWidth="1"/>
    <col min="2" max="2" width="25.7109375" bestFit="1" customWidth="1"/>
    <col min="4" max="4" width="11.28515625" bestFit="1" customWidth="1"/>
    <col min="5" max="5" width="24.85546875" customWidth="1"/>
    <col min="7" max="7" width="12.7109375" bestFit="1" customWidth="1"/>
    <col min="8" max="8" width="11" bestFit="1" customWidth="1"/>
    <col min="9" max="9" width="5.140625" bestFit="1" customWidth="1"/>
    <col min="10" max="10" width="21.42578125" bestFit="1" customWidth="1"/>
    <col min="11" max="11" width="24.140625" bestFit="1" customWidth="1"/>
    <col min="12" max="12" width="18.5703125" bestFit="1" customWidth="1"/>
    <col min="13" max="15" width="24.5703125" customWidth="1"/>
  </cols>
  <sheetData>
    <row r="3" spans="1:13" x14ac:dyDescent="0.25">
      <c r="A3" s="2" t="s">
        <v>160</v>
      </c>
      <c r="B3" t="s" vm="1">
        <v>384</v>
      </c>
      <c r="D3" s="5" t="s">
        <v>389</v>
      </c>
      <c r="G3" s="5" t="s">
        <v>390</v>
      </c>
    </row>
    <row r="4" spans="1:13" x14ac:dyDescent="0.25">
      <c r="A4" s="5" t="s">
        <v>392</v>
      </c>
      <c r="D4" s="2" t="s">
        <v>370</v>
      </c>
      <c r="E4" t="s">
        <v>374</v>
      </c>
      <c r="G4" s="2" t="s">
        <v>408</v>
      </c>
      <c r="H4" s="2" t="s">
        <v>371</v>
      </c>
    </row>
    <row r="5" spans="1:13" x14ac:dyDescent="0.25">
      <c r="A5" s="2" t="s">
        <v>370</v>
      </c>
      <c r="B5" t="s">
        <v>376</v>
      </c>
      <c r="D5" s="3" t="s">
        <v>15</v>
      </c>
      <c r="E5" s="26">
        <v>7</v>
      </c>
      <c r="G5" s="2" t="s">
        <v>395</v>
      </c>
      <c r="H5" t="s">
        <v>41</v>
      </c>
      <c r="I5" t="s">
        <v>16</v>
      </c>
      <c r="J5" t="s">
        <v>12</v>
      </c>
      <c r="L5" s="5" t="s">
        <v>405</v>
      </c>
    </row>
    <row r="6" spans="1:13" x14ac:dyDescent="0.25">
      <c r="A6" s="3" t="s">
        <v>194</v>
      </c>
      <c r="B6" s="26">
        <v>350000</v>
      </c>
      <c r="D6" s="3" t="s">
        <v>40</v>
      </c>
      <c r="E6" s="26">
        <v>4</v>
      </c>
      <c r="G6" s="3" t="s">
        <v>15</v>
      </c>
      <c r="H6" s="26">
        <v>10</v>
      </c>
      <c r="I6" s="26"/>
      <c r="J6" s="26"/>
      <c r="L6" t="s">
        <v>382</v>
      </c>
    </row>
    <row r="7" spans="1:13" x14ac:dyDescent="0.25">
      <c r="A7" s="3" t="s">
        <v>237</v>
      </c>
      <c r="B7" s="26">
        <v>400000</v>
      </c>
      <c r="D7" s="3" t="s">
        <v>135</v>
      </c>
      <c r="E7" s="26">
        <v>3</v>
      </c>
      <c r="G7" s="3" t="s">
        <v>40</v>
      </c>
      <c r="H7" s="26">
        <v>20</v>
      </c>
      <c r="I7" s="26"/>
      <c r="J7" s="26"/>
      <c r="L7" s="26">
        <v>49</v>
      </c>
      <c r="M7">
        <f>GETPIVOTDATA("[Measures].[Total Opportunities]",$L$6)</f>
        <v>49</v>
      </c>
    </row>
    <row r="8" spans="1:13" x14ac:dyDescent="0.25">
      <c r="A8" s="3" t="s">
        <v>161</v>
      </c>
      <c r="B8" s="26">
        <v>400000</v>
      </c>
      <c r="D8" s="3" t="s">
        <v>66</v>
      </c>
      <c r="E8" s="26">
        <v>4</v>
      </c>
      <c r="G8" s="3" t="s">
        <v>135</v>
      </c>
      <c r="H8" s="26"/>
      <c r="I8" s="26">
        <v>2</v>
      </c>
      <c r="J8" s="26">
        <v>61</v>
      </c>
    </row>
    <row r="9" spans="1:13" x14ac:dyDescent="0.25">
      <c r="A9" s="3" t="s">
        <v>19</v>
      </c>
      <c r="B9" s="26">
        <v>500000</v>
      </c>
      <c r="D9" s="3" t="s">
        <v>37</v>
      </c>
      <c r="E9" s="26">
        <v>3</v>
      </c>
      <c r="G9" s="3" t="s">
        <v>83</v>
      </c>
      <c r="H9" s="26">
        <v>2</v>
      </c>
      <c r="I9" s="26">
        <v>15</v>
      </c>
      <c r="J9" s="26">
        <v>5</v>
      </c>
      <c r="L9" t="s">
        <v>383</v>
      </c>
    </row>
    <row r="10" spans="1:13" x14ac:dyDescent="0.25">
      <c r="A10" s="3" t="s">
        <v>385</v>
      </c>
      <c r="B10" s="26">
        <v>1650000</v>
      </c>
      <c r="D10" s="3" t="s">
        <v>26</v>
      </c>
      <c r="E10" s="26">
        <v>2</v>
      </c>
      <c r="G10" s="3" t="s">
        <v>66</v>
      </c>
      <c r="H10" s="26">
        <v>9</v>
      </c>
      <c r="I10" s="26">
        <v>9</v>
      </c>
      <c r="J10" s="26">
        <v>18</v>
      </c>
      <c r="L10" s="26">
        <v>44</v>
      </c>
    </row>
    <row r="11" spans="1:13" x14ac:dyDescent="0.25">
      <c r="D11" s="3" t="s">
        <v>86</v>
      </c>
      <c r="E11" s="26">
        <v>2</v>
      </c>
      <c r="G11" s="3" t="s">
        <v>26</v>
      </c>
      <c r="H11" s="26">
        <v>2</v>
      </c>
      <c r="I11" s="26">
        <v>1</v>
      </c>
      <c r="J11" s="26"/>
    </row>
    <row r="12" spans="1:13" x14ac:dyDescent="0.25">
      <c r="D12" s="3" t="s">
        <v>52</v>
      </c>
      <c r="E12" s="26">
        <v>4</v>
      </c>
      <c r="G12" s="3" t="s">
        <v>152</v>
      </c>
      <c r="H12" s="26">
        <v>12</v>
      </c>
      <c r="I12" s="26"/>
      <c r="J12" s="26">
        <v>15</v>
      </c>
      <c r="L12">
        <f>GETPIVOTDATA("[Measures].[Total Open Opportunity]",$L$9)</f>
        <v>44</v>
      </c>
    </row>
    <row r="13" spans="1:13" x14ac:dyDescent="0.25">
      <c r="A13" s="5" t="s">
        <v>391</v>
      </c>
      <c r="D13" s="3" t="s">
        <v>11</v>
      </c>
      <c r="E13" s="26">
        <v>5</v>
      </c>
      <c r="G13" s="3" t="s">
        <v>11</v>
      </c>
      <c r="H13" s="26">
        <v>19</v>
      </c>
      <c r="I13" s="26">
        <v>1</v>
      </c>
      <c r="J13" s="26">
        <v>3</v>
      </c>
    </row>
    <row r="14" spans="1:13" x14ac:dyDescent="0.25">
      <c r="A14" s="2" t="s">
        <v>407</v>
      </c>
      <c r="B14" t="s">
        <v>376</v>
      </c>
      <c r="D14" s="3" t="s">
        <v>385</v>
      </c>
      <c r="E14" s="26">
        <v>34</v>
      </c>
      <c r="G14" s="3" t="s">
        <v>385</v>
      </c>
      <c r="H14" s="26">
        <v>74</v>
      </c>
      <c r="I14" s="26">
        <v>28</v>
      </c>
      <c r="J14" s="26">
        <v>102</v>
      </c>
    </row>
    <row r="15" spans="1:13" x14ac:dyDescent="0.25">
      <c r="A15" s="3" t="s">
        <v>194</v>
      </c>
      <c r="B15" s="26">
        <v>350000</v>
      </c>
    </row>
    <row r="16" spans="1:13" x14ac:dyDescent="0.25">
      <c r="A16" s="3" t="s">
        <v>237</v>
      </c>
      <c r="B16" s="26">
        <v>400000</v>
      </c>
      <c r="D16" s="7" t="s">
        <v>389</v>
      </c>
      <c r="G16" s="2" t="s">
        <v>4</v>
      </c>
      <c r="H16" t="s" vm="2">
        <v>41</v>
      </c>
    </row>
    <row r="17" spans="1:15" x14ac:dyDescent="0.25">
      <c r="A17" s="3" t="s">
        <v>161</v>
      </c>
      <c r="B17" s="26">
        <v>400000</v>
      </c>
      <c r="D17" s="6" t="s">
        <v>370</v>
      </c>
      <c r="E17" s="6" t="s">
        <v>374</v>
      </c>
      <c r="G17" s="2" t="s">
        <v>4</v>
      </c>
      <c r="H17" t="s" vm="5">
        <v>41</v>
      </c>
    </row>
    <row r="18" spans="1:15" x14ac:dyDescent="0.25">
      <c r="A18" s="3" t="s">
        <v>19</v>
      </c>
      <c r="B18" s="26">
        <v>500000</v>
      </c>
      <c r="D18" s="3" t="s">
        <v>15</v>
      </c>
      <c r="E18">
        <f>GETPIVOTDATA("[Measures].[Count of global_attendees]",$D$4,"[meeting_list].[Account Executive]","[meeting_list].[Account Executive].&amp;[Abhinav Shivam]")</f>
        <v>7</v>
      </c>
      <c r="G18" s="5" t="s">
        <v>41</v>
      </c>
      <c r="J18" s="5" t="s">
        <v>403</v>
      </c>
      <c r="M18" s="9"/>
      <c r="N18" s="9"/>
      <c r="O18" s="9"/>
    </row>
    <row r="19" spans="1:15" x14ac:dyDescent="0.25">
      <c r="A19" s="3" t="s">
        <v>385</v>
      </c>
      <c r="B19" s="26">
        <v>1650000</v>
      </c>
      <c r="D19" s="3" t="s">
        <v>11</v>
      </c>
      <c r="E19">
        <f>GETPIVOTDATA("[Measures].[Count of global_attendees]",$D$4,"[meeting_list].[Account Executive]","[meeting_list].[Account Executive].&amp;[Vinay]")</f>
        <v>5</v>
      </c>
      <c r="G19" s="2" t="s">
        <v>406</v>
      </c>
      <c r="J19" t="s">
        <v>397</v>
      </c>
      <c r="K19" t="s">
        <v>404</v>
      </c>
      <c r="M19" s="9"/>
      <c r="N19" s="9"/>
      <c r="O19" s="9"/>
    </row>
    <row r="20" spans="1:15" x14ac:dyDescent="0.25">
      <c r="D20" s="3" t="s">
        <v>40</v>
      </c>
      <c r="E20">
        <f>GETPIVOTDATA("[Measures].[Count of global_attendees]",$D$4,"[meeting_list].[Account Executive]","[meeting_list].[Account Executive].&amp;[Animesh Rawat]")</f>
        <v>4</v>
      </c>
      <c r="G20" s="3" t="s">
        <v>377</v>
      </c>
      <c r="H20" s="4">
        <v>3040813</v>
      </c>
      <c r="J20" s="8">
        <v>0.5907850691060762</v>
      </c>
      <c r="K20" s="8">
        <v>0.15141145214005938</v>
      </c>
      <c r="M20" s="9"/>
      <c r="N20" s="9"/>
      <c r="O20" s="9"/>
    </row>
    <row r="21" spans="1:15" x14ac:dyDescent="0.25">
      <c r="A21" s="5" t="s">
        <v>387</v>
      </c>
      <c r="D21" s="3" t="s">
        <v>66</v>
      </c>
      <c r="E21">
        <v>4</v>
      </c>
      <c r="G21" s="3" t="s">
        <v>378</v>
      </c>
      <c r="H21" s="4">
        <v>11864802.119999999</v>
      </c>
      <c r="M21" s="4"/>
      <c r="N21" s="4"/>
      <c r="O21" s="4"/>
    </row>
    <row r="22" spans="1:15" x14ac:dyDescent="0.25">
      <c r="A22" s="2" t="s">
        <v>370</v>
      </c>
      <c r="B22" t="s">
        <v>386</v>
      </c>
      <c r="D22" s="3" t="s">
        <v>52</v>
      </c>
      <c r="E22">
        <f>GETPIVOTDATA("[Measures].[Count of global_attendees]",$D$4,"[meeting_list].[Account Executive]","[meeting_list].[Account Executive].&amp;[Shivani Sharma]")</f>
        <v>4</v>
      </c>
      <c r="G22" s="3" t="s">
        <v>379</v>
      </c>
      <c r="H22" s="4">
        <v>20083111</v>
      </c>
      <c r="J22" s="8">
        <f>GETPIVOTDATA("[Measures].[Cross Sell Plcd Achmt %]",$J$19)</f>
        <v>0.5907850691060762</v>
      </c>
      <c r="K22" s="8">
        <f>GETPIVOTDATA("[Measures].[Cross Sell Invoice Achmt %]",$J$19)</f>
        <v>0.15141145214005938</v>
      </c>
    </row>
    <row r="23" spans="1:15" x14ac:dyDescent="0.25">
      <c r="A23" s="3" t="s">
        <v>25</v>
      </c>
      <c r="B23" s="26">
        <v>15</v>
      </c>
      <c r="D23" s="3" t="s">
        <v>135</v>
      </c>
      <c r="E23">
        <f>GETPIVOTDATA("[Measures].[Count of global_attendees]",$D$4,"[meeting_list].[Account Executive]","[meeting_list].[Account Executive].&amp;[Gilbert]")</f>
        <v>3</v>
      </c>
    </row>
    <row r="24" spans="1:15" x14ac:dyDescent="0.25">
      <c r="A24" s="3" t="s">
        <v>124</v>
      </c>
      <c r="B24" s="26">
        <v>6</v>
      </c>
      <c r="D24" s="3" t="s">
        <v>37</v>
      </c>
      <c r="E24">
        <f>GETPIVOTDATA("[Measures].[Count of global_attendees]",$D$4,"[meeting_list].[Account Executive]","[meeting_list].[Account Executive].&amp;[Manish Sharma]")</f>
        <v>3</v>
      </c>
    </row>
    <row r="25" spans="1:15" x14ac:dyDescent="0.25">
      <c r="A25" s="3" t="s">
        <v>19</v>
      </c>
      <c r="B25" s="26">
        <v>13</v>
      </c>
      <c r="D25" s="3" t="s">
        <v>26</v>
      </c>
      <c r="E25">
        <f>GETPIVOTDATA("[Measures].[Count of global_attendees]",$D$4,"[meeting_list].[Account Executive]","[meeting_list].[Account Executive].&amp;[Mark]")</f>
        <v>2</v>
      </c>
      <c r="G25" s="2" t="s">
        <v>4</v>
      </c>
      <c r="H25" t="s" vm="3">
        <v>16</v>
      </c>
    </row>
    <row r="26" spans="1:15" x14ac:dyDescent="0.25">
      <c r="A26" s="3" t="s">
        <v>23</v>
      </c>
      <c r="B26" s="26">
        <v>5</v>
      </c>
      <c r="D26" s="3" t="s">
        <v>86</v>
      </c>
      <c r="E26">
        <f>GETPIVOTDATA("[Measures].[Count of global_attendees]",$D$4,"[meeting_list].[Account Executive]","[meeting_list].[Account Executive].&amp;[Raju Kumar]")</f>
        <v>2</v>
      </c>
      <c r="G26" s="2" t="s">
        <v>4</v>
      </c>
      <c r="H26" t="s" vm="6">
        <v>16</v>
      </c>
    </row>
    <row r="27" spans="1:15" x14ac:dyDescent="0.25">
      <c r="A27" s="3" t="s">
        <v>10</v>
      </c>
      <c r="B27" s="26">
        <v>7</v>
      </c>
      <c r="G27" s="5" t="s">
        <v>16</v>
      </c>
      <c r="J27" s="5" t="s">
        <v>402</v>
      </c>
    </row>
    <row r="28" spans="1:15" x14ac:dyDescent="0.25">
      <c r="A28" s="3" t="s">
        <v>22</v>
      </c>
      <c r="B28" s="26">
        <v>2</v>
      </c>
      <c r="D28" s="5" t="s">
        <v>375</v>
      </c>
      <c r="G28" s="2" t="s">
        <v>406</v>
      </c>
      <c r="J28" t="s">
        <v>396</v>
      </c>
      <c r="K28" t="s">
        <v>399</v>
      </c>
    </row>
    <row r="29" spans="1:15" x14ac:dyDescent="0.25">
      <c r="A29" s="3" t="s">
        <v>241</v>
      </c>
      <c r="B29" s="26">
        <v>1</v>
      </c>
      <c r="D29" s="2" t="s">
        <v>395</v>
      </c>
      <c r="E29" t="s">
        <v>374</v>
      </c>
      <c r="G29" s="3" t="s">
        <v>377</v>
      </c>
      <c r="H29" s="4">
        <v>827822</v>
      </c>
      <c r="J29" s="8">
        <v>0.17950932542596132</v>
      </c>
      <c r="K29" s="8">
        <v>4.2077397073355401E-2</v>
      </c>
    </row>
    <row r="30" spans="1:15" x14ac:dyDescent="0.25">
      <c r="A30" s="3" t="s">
        <v>385</v>
      </c>
      <c r="B30" s="26">
        <v>49</v>
      </c>
      <c r="D30" s="3" t="s">
        <v>372</v>
      </c>
      <c r="E30" s="26">
        <v>3</v>
      </c>
      <c r="G30" s="3" t="s">
        <v>378</v>
      </c>
      <c r="H30" s="4">
        <v>3531629.31</v>
      </c>
    </row>
    <row r="31" spans="1:15" x14ac:dyDescent="0.25">
      <c r="D31" s="3" t="s">
        <v>373</v>
      </c>
      <c r="E31" s="26">
        <v>31</v>
      </c>
      <c r="G31" s="3" t="s">
        <v>379</v>
      </c>
      <c r="H31" s="4">
        <v>19673793</v>
      </c>
      <c r="J31" s="8">
        <f>GETPIVOTDATA("[Measures].[New Plcd Achmt %]",$J$28)</f>
        <v>0.17950932542596132</v>
      </c>
      <c r="K31" s="8">
        <f>GETPIVOTDATA("[Measures].[New Invoice Achmt %]",$J$28)</f>
        <v>4.2077397073355401E-2</v>
      </c>
    </row>
    <row r="32" spans="1:15" x14ac:dyDescent="0.25">
      <c r="D32" s="3" t="s">
        <v>385</v>
      </c>
      <c r="E32" s="26">
        <v>34</v>
      </c>
    </row>
    <row r="33" spans="1:11" x14ac:dyDescent="0.25">
      <c r="A33" s="5" t="s">
        <v>388</v>
      </c>
      <c r="D33" s="7" t="s">
        <v>375</v>
      </c>
    </row>
    <row r="34" spans="1:11" x14ac:dyDescent="0.25">
      <c r="A34" s="2" t="s">
        <v>370</v>
      </c>
      <c r="B34" t="s">
        <v>376</v>
      </c>
      <c r="D34" s="6" t="s">
        <v>395</v>
      </c>
      <c r="E34" s="6" t="s">
        <v>374</v>
      </c>
      <c r="G34" s="2" t="s">
        <v>4</v>
      </c>
      <c r="H34" t="s" vm="4">
        <v>12</v>
      </c>
    </row>
    <row r="35" spans="1:11" x14ac:dyDescent="0.25">
      <c r="A35" s="3" t="s">
        <v>198</v>
      </c>
      <c r="B35" s="4">
        <v>899000</v>
      </c>
      <c r="D35" s="3" t="s">
        <v>372</v>
      </c>
      <c r="E35">
        <f>GETPIVOTDATA("[Measures].[Count of global_attendees]",$D$29,"[meeting_list].[meeting_date (Year)]","[meeting_list].[meeting_date (Year)].&amp;[2019]")</f>
        <v>3</v>
      </c>
      <c r="G35" s="2" t="s">
        <v>4</v>
      </c>
      <c r="H35" t="s" vm="7">
        <v>12</v>
      </c>
    </row>
    <row r="36" spans="1:11" x14ac:dyDescent="0.25">
      <c r="A36" s="3" t="s">
        <v>220</v>
      </c>
      <c r="B36" s="4">
        <v>60000</v>
      </c>
      <c r="D36" s="3" t="s">
        <v>373</v>
      </c>
      <c r="E36">
        <f>GETPIVOTDATA("[Measures].[Count of global_attendees]",$D$29,"[meeting_list].[meeting_date (Year)]","[meeting_list].[meeting_date (Year)].&amp;[2020]")</f>
        <v>31</v>
      </c>
      <c r="G36" s="5" t="s">
        <v>12</v>
      </c>
      <c r="J36" s="5" t="s">
        <v>401</v>
      </c>
    </row>
    <row r="37" spans="1:11" x14ac:dyDescent="0.25">
      <c r="A37" s="3" t="s">
        <v>163</v>
      </c>
      <c r="B37" s="4">
        <v>5919500</v>
      </c>
      <c r="G37" s="2" t="s">
        <v>406</v>
      </c>
      <c r="J37" t="s">
        <v>398</v>
      </c>
      <c r="K37" t="s">
        <v>400</v>
      </c>
    </row>
    <row r="38" spans="1:11" x14ac:dyDescent="0.25">
      <c r="A38" s="3" t="s">
        <v>385</v>
      </c>
      <c r="B38" s="4">
        <v>6878500</v>
      </c>
      <c r="G38" s="3" t="s">
        <v>377</v>
      </c>
      <c r="H38" s="4">
        <v>8394071</v>
      </c>
      <c r="J38" s="8">
        <v>1.5011305207900836</v>
      </c>
      <c r="K38" s="8">
        <v>0.68136707346225944</v>
      </c>
    </row>
    <row r="39" spans="1:11" x14ac:dyDescent="0.25">
      <c r="G39" s="3" t="s">
        <v>378</v>
      </c>
      <c r="H39" s="4">
        <v>18493109.899999999</v>
      </c>
    </row>
    <row r="40" spans="1:11" x14ac:dyDescent="0.25">
      <c r="A40" s="3" t="s">
        <v>393</v>
      </c>
      <c r="B40" t="s">
        <v>394</v>
      </c>
      <c r="G40" s="3" t="s">
        <v>379</v>
      </c>
      <c r="H40" s="4">
        <v>12319455</v>
      </c>
      <c r="J40" s="8">
        <f>GETPIVOTDATA("[Measures].[Renewal Plcd Achmt %]",$J$37)</f>
        <v>1.5011305207900836</v>
      </c>
      <c r="K40" s="8">
        <f>GETPIVOTDATA("[Measures].[Renewal Invoice Achmt %]",$J$37)</f>
        <v>0.68136707346225944</v>
      </c>
    </row>
    <row r="41" spans="1:11" x14ac:dyDescent="0.25">
      <c r="A41" s="3" t="s">
        <v>163</v>
      </c>
      <c r="B41" s="4">
        <f>GETPIVOTDATA("[Measures].[Sum of revenue_amount]",$A$34,"[opportunity].[stage]","[opportunity].[stage].&amp;[Qualify Opportunity]")</f>
        <v>5919500</v>
      </c>
    </row>
    <row r="42" spans="1:11" x14ac:dyDescent="0.25">
      <c r="A42" s="3" t="s">
        <v>198</v>
      </c>
      <c r="B42" s="4">
        <f>GETPIVOTDATA("[Measures].[Sum of revenue_amount]",$A$34,"[opportunity].[stage]","[opportunity].[stage].&amp;[Negotiate]")</f>
        <v>899000</v>
      </c>
    </row>
    <row r="43" spans="1:11" x14ac:dyDescent="0.25">
      <c r="A43" s="3" t="s">
        <v>220</v>
      </c>
      <c r="B43" s="4">
        <f>GETPIVOTDATA("[Measures].[Sum of revenue_amount]",$A$34,"[opportunity].[stage]","[opportunity].[stage].&amp;[Propose Solution]")</f>
        <v>60000</v>
      </c>
    </row>
  </sheetData>
  <pageMargins left="0.7" right="0.7" top="0.75" bottom="0.75" header="0.3" footer="0.3"/>
  <pageSetup orientation="portrait" r:id="rId16"/>
  <drawing r:id="rId17"/>
  <tableParts count="3">
    <tablePart r:id="rId18"/>
    <tablePart r:id="rId19"/>
    <tablePart r:id="rId2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5ADC3-0837-442C-95E8-C996597C8365}">
  <dimension ref="A1:T30"/>
  <sheetViews>
    <sheetView tabSelected="1" zoomScale="90" zoomScaleNormal="90" zoomScaleSheetLayoutView="90" workbookViewId="0">
      <selection activeCell="W6" sqref="W6"/>
    </sheetView>
  </sheetViews>
  <sheetFormatPr defaultRowHeight="15" x14ac:dyDescent="0.25"/>
  <cols>
    <col min="1" max="16384" width="9.140625" style="11"/>
  </cols>
  <sheetData>
    <row r="1" spans="1:20" ht="15" customHeight="1" x14ac:dyDescent="0.25">
      <c r="A1" s="20" t="s">
        <v>380</v>
      </c>
      <c r="B1" s="21"/>
      <c r="C1" s="21"/>
      <c r="D1" s="21"/>
      <c r="E1" s="21"/>
      <c r="F1" s="21"/>
      <c r="G1" s="21"/>
      <c r="H1" s="21"/>
      <c r="I1" s="21"/>
      <c r="J1" s="21"/>
      <c r="K1" s="21"/>
      <c r="L1" s="21"/>
      <c r="M1" s="21"/>
      <c r="N1" s="21"/>
      <c r="O1" s="22"/>
      <c r="P1" s="12"/>
      <c r="Q1" s="12"/>
      <c r="R1" s="12"/>
      <c r="S1" s="12"/>
      <c r="T1" s="13"/>
    </row>
    <row r="2" spans="1:20" ht="15.75" customHeight="1" thickBot="1" x14ac:dyDescent="0.3">
      <c r="A2" s="23"/>
      <c r="B2" s="24"/>
      <c r="C2" s="24"/>
      <c r="D2" s="24"/>
      <c r="E2" s="24"/>
      <c r="F2" s="24"/>
      <c r="G2" s="24"/>
      <c r="H2" s="24"/>
      <c r="I2" s="24"/>
      <c r="J2" s="24"/>
      <c r="K2" s="24"/>
      <c r="L2" s="24"/>
      <c r="M2" s="24"/>
      <c r="N2" s="24"/>
      <c r="O2" s="25"/>
      <c r="P2" s="10"/>
      <c r="Q2" s="10"/>
      <c r="R2" s="10"/>
      <c r="S2" s="10"/>
      <c r="T2" s="14"/>
    </row>
    <row r="3" spans="1:20" x14ac:dyDescent="0.25">
      <c r="A3" s="15"/>
      <c r="T3" s="16"/>
    </row>
    <row r="4" spans="1:20" x14ac:dyDescent="0.25">
      <c r="A4" s="15"/>
      <c r="T4" s="16"/>
    </row>
    <row r="5" spans="1:20" x14ac:dyDescent="0.25">
      <c r="A5" s="15"/>
      <c r="T5" s="16"/>
    </row>
    <row r="6" spans="1:20" x14ac:dyDescent="0.25">
      <c r="A6" s="15"/>
      <c r="T6" s="16"/>
    </row>
    <row r="7" spans="1:20" x14ac:dyDescent="0.25">
      <c r="A7" s="15"/>
      <c r="T7" s="16"/>
    </row>
    <row r="8" spans="1:20" x14ac:dyDescent="0.25">
      <c r="A8" s="15"/>
      <c r="T8" s="16"/>
    </row>
    <row r="9" spans="1:20" x14ac:dyDescent="0.25">
      <c r="A9" s="15"/>
      <c r="T9" s="16"/>
    </row>
    <row r="10" spans="1:20" x14ac:dyDescent="0.25">
      <c r="A10" s="15"/>
      <c r="T10" s="16"/>
    </row>
    <row r="11" spans="1:20" x14ac:dyDescent="0.25">
      <c r="A11" s="15"/>
      <c r="T11" s="16"/>
    </row>
    <row r="12" spans="1:20" x14ac:dyDescent="0.25">
      <c r="A12" s="15"/>
      <c r="T12" s="16"/>
    </row>
    <row r="13" spans="1:20" x14ac:dyDescent="0.25">
      <c r="A13" s="15"/>
      <c r="T13" s="16"/>
    </row>
    <row r="14" spans="1:20" x14ac:dyDescent="0.25">
      <c r="A14" s="15"/>
      <c r="T14" s="16"/>
    </row>
    <row r="15" spans="1:20" x14ac:dyDescent="0.25">
      <c r="A15" s="15"/>
      <c r="T15" s="16"/>
    </row>
    <row r="16" spans="1:20" x14ac:dyDescent="0.25">
      <c r="A16" s="15"/>
      <c r="T16" s="16"/>
    </row>
    <row r="17" spans="1:20" x14ac:dyDescent="0.25">
      <c r="A17" s="15"/>
      <c r="T17" s="16"/>
    </row>
    <row r="18" spans="1:20" x14ac:dyDescent="0.25">
      <c r="A18" s="15"/>
      <c r="T18" s="16"/>
    </row>
    <row r="19" spans="1:20" x14ac:dyDescent="0.25">
      <c r="A19" s="15"/>
      <c r="T19" s="16"/>
    </row>
    <row r="20" spans="1:20" x14ac:dyDescent="0.25">
      <c r="A20" s="15"/>
      <c r="T20" s="16"/>
    </row>
    <row r="21" spans="1:20" x14ac:dyDescent="0.25">
      <c r="A21" s="15"/>
      <c r="T21" s="16"/>
    </row>
    <row r="22" spans="1:20" x14ac:dyDescent="0.25">
      <c r="A22" s="15"/>
      <c r="T22" s="16"/>
    </row>
    <row r="23" spans="1:20" x14ac:dyDescent="0.25">
      <c r="A23" s="15"/>
      <c r="T23" s="16"/>
    </row>
    <row r="24" spans="1:20" x14ac:dyDescent="0.25">
      <c r="A24" s="15"/>
      <c r="T24" s="16"/>
    </row>
    <row r="25" spans="1:20" x14ac:dyDescent="0.25">
      <c r="A25" s="15"/>
      <c r="T25" s="16"/>
    </row>
    <row r="26" spans="1:20" x14ac:dyDescent="0.25">
      <c r="A26" s="15"/>
      <c r="T26" s="16"/>
    </row>
    <row r="27" spans="1:20" x14ac:dyDescent="0.25">
      <c r="A27" s="15"/>
      <c r="T27" s="16"/>
    </row>
    <row r="28" spans="1:20" x14ac:dyDescent="0.25">
      <c r="A28" s="15"/>
      <c r="T28" s="16"/>
    </row>
    <row r="29" spans="1:20" x14ac:dyDescent="0.25">
      <c r="A29" s="15"/>
      <c r="T29" s="16"/>
    </row>
    <row r="30" spans="1:20" ht="15.75" thickBot="1" x14ac:dyDescent="0.3">
      <c r="A30" s="17"/>
      <c r="B30" s="18"/>
      <c r="C30" s="18"/>
      <c r="D30" s="18"/>
      <c r="E30" s="18"/>
      <c r="F30" s="18"/>
      <c r="G30" s="18"/>
      <c r="H30" s="18"/>
      <c r="I30" s="18"/>
      <c r="J30" s="18"/>
      <c r="K30" s="18"/>
      <c r="L30" s="18"/>
      <c r="M30" s="18"/>
      <c r="N30" s="18"/>
      <c r="O30" s="18"/>
      <c r="P30" s="18"/>
      <c r="Q30" s="18"/>
      <c r="R30" s="18"/>
      <c r="S30" s="18"/>
      <c r="T30" s="19"/>
    </row>
  </sheetData>
  <mergeCells count="1">
    <mergeCell ref="A1:O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3 b c c f 0 7 - 8 4 5 a - 4 6 f d - 8 a 6 1 - 5 6 9 e 5 c 4 d 1 9 8 1 " > < C u s t o m C o n t e n t > < ! [ C D A T A [ < ? x m l   v e r s i o n = " 1 . 0 "   e n c o d i n g = " u t f - 1 6 " ? > < S e t t i n g s > < C a l c u l a t e d F i e l d s > < i t e m > < M e a s u r e N a m e > T o t a l   O p e n   O p p o r t u n i t y < / M e a s u r e N a m e > < D i s p l a y N a m e > T o t a l   O p e n   O p p o r t u n i t y < / D i s p l a y N a m e > < V i s i b l e > F a l s e < / V i s i b l e > < / i t e m > < i t e m > < M e a s u r e N a m e > T o t a l   O p p o r t u n i t i e s < / M e a s u r e N a m e > < D i s p l a y N a m e > T o t a l   O p p o r t u n i t i e s < / D i s p l a y N a m e > < V i s i b l e > T r u e < / V i s i b l e > < / i t e m > < i t e m > < M e a s u r e N a m e > N e w   P l c d   A c h m t   % < / M e a s u r e N a m e > < D i s p l a y N a m e > N e w   P l c d   A c h m t   % < / D i s p l a y N a m e > < V i s i b l e > F a l s e < / V i s i b l e > < / i t e m > < i t e m > < M e a s u r e N a m e > C r o s s   S e l l   P l c d   A c h m t   % < / M e a s u r e N a m e > < D i s p l a y N a m e > C r o s s   S e l l   P l c d   A c h m t   % < / D i s p l a y N a m e > < V i s i b l e > F a l s e < / V i s i b l e > < / i t e m > < i t e m > < M e a s u r e N a m e > R e n e w a l   P l c d   A c h m t   % < / M e a s u r e N a m e > < D i s p l a y N a m e > R e n e w a l   P l c d   A c h m t   % < / D i s p l a y N a m e > < V i s i b l e > F a l s e < / V i s i b l e > < / i t e m > < i t e m > < M e a s u r e N a m e > N e w   I n v o i c e   A c h m t   % < / M e a s u r e N a m e > < D i s p l a y N a m e > N e w   I n v o i c e   A c h m t   % < / D i s p l a y N a m e > < V i s i b l e > F a l s e < / V i s i b l e > < / i t e m > < i t e m > < M e a s u r e N a m e > R e n e w a l   I n v o i c e   A c h m t   % < / M e a s u r e N a m e > < D i s p l a y N a m e > R e n e w a l   I n v o i c e   A c h m t   % < / D i s p l a y N a m e > < V i s i b l e > F a l s e < / V i s i b l e > < / i t e m > < i t e m > < M e a s u r e N a m e > C r o s s   S e l l   I n v o i c e   A c h m t   % < / M e a s u r e N a m e > < D i s p l a y N a m e > C r o s s   S e l l   I n v o i c e   A c h m t   % < / D i s p l a y N a m e > < V i s i b l e > F a l s e < / V i s i b l e > < / i t e m > < / C a l c u l a t e d F i e l d s > < S A H o s t H a s h > 0 < / S A H o s t H a s h > < G e m i n i F i e l d L i s t V i s i b l e > T r u e < / G e m i n i F i e l d L i s t V i s i b l e > < / S e t t i n g s > ] ] > < / C u s t o m C o n t e n t > < / G e m i n i > 
</file>

<file path=customXml/item10.xml>��< ? x m l   v e r s i o n = " 1 . 0 "   e n c o d i n g = " U T F - 1 6 " ? > < G e m i n i   x m l n s = " h t t p : / / g e m i n i / p i v o t c u s t o m i z a t i o n / 9 4 c a 3 0 4 4 - 1 4 d a - 4 d a 6 - 8 5 b 5 - 2 9 3 6 5 2 d b 7 1 b a " > < 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C a l c u l a t e d F i e l d s > < S A H o s t H a s h > 0 < / S A H o s t H a s h > < G e m i n i F i e l d L i s t V i s i b l e > T r u e < / G e m i n i F i e l d L i s t V i s i b l e > < / S e t t i n g s > ] ] > < / C u s t o m C o n t e n t > < / G e m i n i > 
</file>

<file path=customXml/item11.xml>��< ? x m l   v e r s i o n = " 1 . 0 "   e n c o d i n g = " U T F - 1 6 " ? > < G e m i n i   x m l n s = " h t t p : / / g e m i n i / p i v o t c u s t o m i z a t i o n / 9 4 6 f 1 5 a f - b 5 9 e - 4 d 9 6 - 9 c 9 2 - a d 6 b 9 2 d 7 6 7 a e " > < 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i t e m > < M e a s u r e N a m e > N e w   P l c d   A c h m t   % < / M e a s u r e N a m e > < D i s p l a y N a m e > N e w   P l c d   A c h m t   % < / D i s p l a y N a m e > < V i s i b l e > F a l s e < / V i s i b l e > < / i t e m > < i t e m > < M e a s u r e N a m e > C r o s s   S e l l   P l c d   A c h m t   % < / M e a s u r e N a m e > < D i s p l a y N a m e > C r o s s   S e l l   P l c d   A c h m t   % < / D i s p l a y N a m e > < V i s i b l e > F a l s e < / V i s i b l e > < / i t e m > < i t e m > < M e a s u r e N a m e > R e n e w a l   P l c d   A c h m t   % < / M e a s u r e N a m e > < D i s p l a y N a m e > R e n e w a l   P l c d   A c h m t   % < / D i s p l a y N a m e > < V i s i b l e > F a l s e < / V i s i b l e > < / i t e m > < i t e m > < M e a s u r e N a m e > N e w   I n v o i c e   A c h m t   % < / M e a s u r e N a m e > < D i s p l a y N a m e > N e w   I n v o i c e   A c h m t   % < / D i s p l a y N a m e > < V i s i b l e > F a l s e < / V i s i b l e > < / i t e m > < i t e m > < M e a s u r e N a m e > C r o s s   S e l l   I n v o i c e   A c h m t   % < / M e a s u r e N a m e > < D i s p l a y N a m e > C r o s s   S e l l   I n v o i c e   A c h m t   % < / D i s p l a y N a m e > < V i s i b l e > F a l s e < / V i s i b l e > < / i t e m > < i t e m > < M e a s u r e N a m e > R e n e w a l   I n v o i c e   A c h m t   % < / M e a s u r e N a m e > < D i s p l a y N a m e > R e n e w a l   I n v o i c e   A c h m t   % < / D i s p l a y N a m e > < V i s i b l e > F a l s e < / V i s i b l e > < / i t e m > < / C a l c u l a t e d F i e l d s > < S A H o s t H a s h > 0 < / S A H o s t H a s h > < G e m i n i F i e l d L i s t V i s i b l e > T r u e < / G e m i n i F i e l d L i s t V i s i b l e > < / S e t t i n g s > ] ] > < / C u s t o m C o n t e n t > < / G e m i n i > 
</file>

<file path=customXml/item12.xml>��< ? x m l   v e r s i o n = " 1 . 0 "   e n c o d i n g = " U T F - 1 6 " ? > < G e m i n i   x m l n s = " h t t p : / / g e m i n i / p i v o t c u s t o m i z a t i o n / b 9 4 b f 0 5 4 - 9 d c 4 - 4 9 f e - 8 d c 8 - 2 3 3 b e f 6 b 3 7 6 a " > < 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C a l c u l a t e d F i e l d s > < S A H o s t H a s h > 0 < / S A H o s t H a s h > < G e m i n i F i e l d L i s t V i s i b l e > T r u e < / G e m i n i F i e l d L i s t V i s i b l e > < / S e t t i n g s > ] ] > < / C u s t o m C o n t e n t > < / G e m i n i > 
</file>

<file path=customXml/item13.xml>��< ? x m l   v e r s i o n = " 1 . 0 "   e n c o d i n g = " U T F - 1 6 " ? > < G e m i n i   x m l n s = " h t t p : / / g e m i n i / p i v o t c u s t o m i z a t i o n / T a b l e X M L _ m e e t i n g _ l i s t " > < 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 1 2 7 < / i n t > < / v a l u e > < / i t e m > < i t e m > < k e y > < s t r i n g > A c c o u n t   E x e c u t i v e < / s t r i n g > < / k e y > < v a l u e > < i n t > 1 4 8 < / i n t > < / v a l u e > < / i t e m > < i t e m > < k e y > < s t r i n g > m e e t i n g _ d a t e   ( Y e a r ) < / s t r i n g > < / k e y > < v a l u e > < i n t > 1 6 1 < / i n t > < / v a l u e > < / i t e m > < i t e m > < k e y > < s t r i n g > g l o b a l _ a t t e n d e e s < / s t r i n g > < / k e y > < v a l u e > < i n t > 1 4 4 < / i n t > < / v a l u e > < / i t e m > < i t e m > < k e y > < s t r i n g > m e e t i n g _ d a t e < / s t r i n g > < / k e y > < v a l u e > < i n t > 1 2 2 < / i n t > < / v a l u e > < / i t e m > < i t e m > < k e y > < s t r i n g > m e e t i n g _ d a t e   ( Q u a r t e r ) < / s t r i n g > < / k e y > < v a l u e > < i n t > 1 8 3 < / i n t > < / v a l u e > < / i t e m > < i t e m > < k e y > < s t r i n g > m e e t i n g _ d a t e   ( M o n t h   I n d e x ) < / s t r i n g > < / k e y > < v a l u e > < i n t > 2 1 4 < / i n t > < / v a l u e > < / i t e m > < i t e m > < k e y > < s t r i n g > m e e t i n g _ d a t e   ( M o n t h ) < / s t r i n g > < / k e y > < v a l u e > < i n t > 1 7 6 < / i n t > < / v a l u e > < / i t e m > < / C o l u m n W i d t h s > < C o l u m n D i s p l a y I n d e x > < i t e m > < k e y > < s t r i n g > A c c o u n t   E x e   I D < / s t r i n g > < / k e y > < v a l u e > < i n t > 0 < / i n t > < / v a l u e > < / i t e m > < i t e m > < k e y > < s t r i n g > A c c o u n t   E x e c u t i v e < / s t r i n g > < / k e y > < v a l u e > < i n t > 1 < / i n t > < / v a l u e > < / i t e m > < i t e m > < k e y > < s t r i n g > m e e t i n g _ d a t e   ( Y e a r ) < / s t r i n g > < / k e y > < v a l u e > < i n t > 4 < / i n t > < / v a l u e > < / i t e m > < i t e m > < k e y > < s t r i n g > g l o b a l _ a t t e n d e e s < / s t r i n g > < / k e y > < v a l u e > < i n t > 2 < / i n t > < / v a l u e > < / i t e m > < i t e m > < k e y > < s t r i n g > m e e t i n g _ d a t e < / s t r i n g > < / k e y > < v a l u e > < i n t > 3 < / i n t > < / v a l u e > < / i t e m > < i t e m > < k e y > < s t r i n g > m e e t i n g _ d a t e   ( Q u a r t e r ) < / s t r i n g > < / k e y > < v a l u e > < i n t > 5 < / i n t > < / v a l u e > < / i t e m > < i t e m > < k e y > < s t r i n g > m e e t i n g _ d a t e   ( M o n t h   I n d e x ) < / s t r i n g > < / k e y > < v a l u e > < i n t > 6 < / i n t > < / v a l u e > < / i t e m > < i t e m > < k e y > < s t r i n g > m e e t i n g _ d a t e   ( M o n t h ) < / 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o p p o r t u n i t y " > < 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 1 5 2 < / i n t > < / v a l u e > < / i t e m > < i t e m > < k e y > < s t r i n g > o p p o r t u n i t y _ i d < / s t r i n g > < / k e y > < v a l u e > < i n t > 1 2 9 < / i n t > < / v a l u e > < / i t e m > < i t e m > < k e y > < s t r i n g > A c c o u n t   E x e   I d < / s t r i n g > < / k e y > < v a l u e > < i n t > 1 2 6 < / i n t > < / v a l u e > < / i t e m > < i t e m > < k e y > < s t r i n g > A c c o u n t   E x e c u t i v e < / s t r i n g > < / k e y > < v a l u e > < i n t > 1 4 8 < / i n t > < / v a l u e > < / i t e m > < i t e m > < k e y > < s t r i n g > p r e m i u m _ a m o u n t < / s t r i n g > < / k e y > < v a l u e > < i n t > 1 4 8 < / i n t > < / v a l u e > < / i t e m > < i t e m > < k e y > < s t r i n g > r e v e n u e _ a m o u n t < / s t r i n g > < / k e y > < v a l u e > < i n t > 1 4 3 < / i n t > < / v a l u e > < / i t e m > < i t e m > < k e y > < s t r i n g > c l o s i n g _ d a t e < / s t r i n g > < / k e y > < v a l u e > < i n t > 1 1 4 < / i n t > < / v a l u e > < / i t e m > < i t e m > < k e y > < s t r i n g > s t a g e < / s t r i n g > < / k e y > < v a l u e > < i n t > 6 9 < / i n t > < / v a l u e > < / i t e m > < i t e m > < k e y > < s t r i n g > p r o d u c t _ g r o u p < / s t r i n g > < / k e y > < v a l u e > < i n t > 1 2 7 < / 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 p r o d u c t _ g r o u p < / s t r i n g > < / k e y > < v a l u e > < i n t > 8 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T a b l e X M L _ i n v o i c e " > < 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 1 3 7 < / i n t > < / v a l u e > < / i t e m > < i t e m > < k e y > < s t r i n g > i n v o i c e _ d a t e < / s t r i n g > < / k e y > < v a l u e > < i n t > 1 1 6 < / i n t > < / v a l u e > < / i t e m > < i t e m > < k e y > < s t r i n g > r e v e n u e _ t r a n s a c t i o n _ t y p e < / s t r i n g > < / k e y > < v a l u e > < i n t > 1 9 8 < / i n t > < / v a l u e > < / i t e m > < i t e m > < k e y > < s t r i n g > A c c o u n t   E x e   I D < / s t r i n g > < / k e y > < v a l u e > < i n t > 1 2 7 < / i n t > < / v a l u e > < / i t e m > < i t e m > < k e y > < s t r i n g > A c c o u n t   E x e c u t i v e < / s t r i n g > < / k e y > < v a l u e > < i n t > 1 4 8 < / i n t > < / v a l u e > < / i t e m > < i t e m > < k e y > < s t r i n g > i n c o m e _ c l a s s < / s t r i n g > < / k e y > < v a l u e > < i n t > 1 1 8 < / i n t > < / v a l u e > < / i t e m > < i t e m > < k e y > < s t r i n g > C l i e n t   N a m e < / s t r i n g > < / k e y > < v a l u e > < i n t > 1 1 3 < / i n t > < / v a l u e > < / i t e m > < i t e m > < k e y > < s t r i n g > A m o u n t < / s t r i n g > < / k e y > < v a l u e > < i n t > 8 6 < / i n t > < / v a l u e > < / i t e m > < i t e m > < k e y > < s t r i n g > i n c o m e _ d u e _ d a t e < / s t r i n g > < / k e y > < v a l u e > < i n t > 1 4 8 < / i n t > < / v a l u e > < / i t e m > < / C o l u m n W i d t h s > < C o l u m n D i s p l a y I n d e x > < i t e m > < k e y > < s t r i n g > i n v o i c e _ n u m b e r < / s t r i n g > < / k e y > < v a l u e > < i n t > 0 < / i n t > < / v a l u e > < / i t e m > < i t e m > < k e y > < s t r i n g > i n v o i c e _ d a t e < / s t r i n g > < / k e y > < v a l u e > < i n t > 1 < / i n t > < / v a l u e > < / i t e m > < i t e m > < k e y > < s t r i n g > r e v e n u e _ t r a n s a c t i o n _ t y p e < / s t r i n g > < / k e y > < v a l u e > < i n t > 2 < / i n t > < / v a l u e > < / i t e m > < i t e m > < k e y > < s t r i n g > A c c o u n t   E x e   I D < / s t r i n g > < / k e y > < v a l u e > < i n t > 3 < / i n t > < / v a l u e > < / i t e m > < i t e m > < k e y > < s t r i n g > A c c o u n t   E x e c u t i v e < / s t r i n g > < / k e y > < v a l u e > < i n t > 4 < / i n t > < / v a l u e > < / i t e m > < i t e m > < k e y > < s t r i n g > i n c o m e _ c l a s s < / s t r i n g > < / k e y > < v a l u e > < i n t > 5 < / i n t > < / v a l u e > < / i t e m > < i t e m > < k e y > < s t r i n g > C l i e n t   N a m e < / s t r i n g > < / k e y > < v a l u e > < i n t > 6 < / i n t > < / v a l u e > < / i t e m > < i t e m > < k e y > < s t r i n g > A m o u n t < / s t r i n g > < / k e y > < v a l u e > < i n t > 7 < / i n t > < / v a l u e > < / i t e m > < i t e m > < k e y > < s t r i n g > i n c o m e _ d u e _ d a t e < / s t r i n g > < / k e y > < v a l u e > < i n t > 8 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b r o k e r a g e " > < 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 1 1 3 < / i n t > < / v a l u e > < / i t e m > < i t e m > < k e y > < s t r i n g > A c c o u n t   E x e   I D < / s t r i n g > < / k e y > < v a l u e > < i n t > 1 2 7 < / i n t > < / v a l u e > < / i t e m > < i t e m > < k e y > < s t r i n g > A c c o u n t   E x e c u t i v e < / s t r i n g > < / k e y > < v a l u e > < i n t > 1 4 8 < / i n t > < / v a l u e > < / i t e m > < i t e m > < k e y > < s t r i n g > A m o u n t < / s t r i n g > < / k e y > < v a l u e > < i n t > 8 6 < / i n t > < / v a l u e > < / i t e m > < i t e m > < k e y > < s t r i n g > i n c o m e _ c l a s s < / s t r i n g > < / k e y > < v a l u e > < i n t > 1 1 8 < / i n t > < / v a l u e > < / i t e m > < i t e m > < k e y > < s t r i n g > i n c o m e _ d u e _ d a t e < / s t r i n g > < / k e y > < v a l u e > < i n t > 1 4 8 < / i n t > < / v a l u e > < / i t e m > < i t e m > < k e y > < s t r i n g > r e v e n u e _ t r a n s a c t i o n _ t y p e < / s t r i n g > < / k e y > < v a l u e > < i n t > 1 9 8 < / i n t > < / v a l u e > < / i t e m > < i t e m > < k e y > < s t r i n g > p r o d u c t _ g r o u p < / s t r i n g > < / k e y > < v a l u e > < i n t > 1 2 7 < / i n t > < / v a l u e > < / i t e m > < i t e m > < k e y > < s t r i n g > p o l i c y _ s t a t u s < / s t r i n g > < / k e y > < v a l u e > < i n t > 1 1 7 < / i n t > < / v a l u e > < / i t e m > < / C o l u m n W i d t h s > < C o l u m n D i s p l a y I n d e x > < i t e m > < k e y > < s t r i n g > c l i e n t _ n a m e < / s t r i n g > < / k e y > < v a l u e > < i n t > 0 < / i n t > < / v a l u e > < / i t e m > < i t e m > < k e y > < s t r i n g > A c c o u n t   E x e   I D < / s t r i n g > < / k e y > < v a l u e > < i n t > 1 < / i n t > < / v a l u e > < / i t e m > < i t e m > < k e y > < s t r i n g > A c c o u n t   E x e c u t i v e < / s t r i n g > < / k e y > < v a l u e > < i n t > 2 < / i n t > < / v a l u e > < / i t e m > < i t e m > < k e y > < s t r i n g > A m o u n t < / s t r i n g > < / k e y > < v a l u e > < i n t > 3 < / i n t > < / v a l u e > < / i t e m > < i t e m > < k e y > < s t r i n g > i n c o m e _ c l a s s < / s t r i n g > < / k e y > < v a l u e > < i n t > 4 < / i n t > < / v a l u e > < / i t e m > < i t e m > < k e y > < s t r i n g > i n c o m e _ d u e _ d a t e < / s t r i n g > < / k e y > < v a l u e > < i n t > 5 < / i n t > < / v a l u e > < / i t e m > < i t e m > < k e y > < s t r i n g > r e v e n u e _ t r a n s a c t i o n _ t y p e < / s t r i n g > < / k e y > < v a l u e > < i n t > 6 < / i n t > < / v a l u e > < / i t e m > < i t e m > < k e y > < s t r i n g > p r o d u c t _ g r o u p < / s t r i n g > < / k e y > < v a l u e > < i n t > 7 < / i n t > < / v a l u e > < / i t e m > < i t e m > < k e y > < s t r i n g > p o l i c y _ s t a t u s < / s t r i n g > < / k e y > < v a l u e > < i n t > 8 < / 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7 1 8 8 e a 1 3 - 9 4 3 9 - 4 d 6 3 - 9 4 5 0 - 1 d 8 d 7 9 8 2 d 0 8 4 " > < 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C a l c u l a t e d F i e l d s > < S A H o s t H a s h > 0 < / S A H o s t H a s h > < G e m i n i F i e l d L i s t V i s i b l e > T r u e < / G e m i n i F i e l d L i s t V i s i b l e > < / S e t t i n g s > ] ] > < / C u s t o m C o n t e n t > < / G e m i n i > 
</file>

<file path=customXml/item19.xml>��< ? x m l   v e r s i o n = " 1 . 0 "   e n c o d i n g = " U T F - 1 6 " ? > < G e m i n i   x m l n s = " h t t p : / / g e m i n i / p i v o t c u s t o m i z a t i o n / I s S a n d b o x E m b e d d e d " > < C u s t o m C o n t e n t > < ! [ C D A T A [ y e s ] ] > < / C u s t o m C o n t e n t > < / G e m i n i > 
</file>

<file path=customXml/item2.xml>��< ? x m l   v e r s i o n = " 1 . 0 "   e n c o d i n g = " U T F - 1 6 " ? > < G e m i n i   x m l n s = " h t t p : / / g e m i n i / p i v o t c u s t o m i z a t i o n / 6 6 b c 6 e 7 7 - c 4 7 0 - 4 1 b a - b e f c - 5 d 2 b 4 6 d 3 0 9 a 6 " > < 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C a l c u l a t e d F i e l d s > < S A H o s t H a s h > 0 < / 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T a b l e X M L _ I n d i _ b d g t " > < 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 1 2 7 < / i n t > < / v a l u e > < / i t e m > < i t e m > < k e y > < s t r i n g > E m p l o y e e   N a m e < / s t r i n g > < / k e y > < v a l u e > < i n t > 1 3 8 < / i n t > < / v a l u e > < / i t e m > < i t e m > < k e y > < s t r i n g > N e w   R o l e 2 < / s t r i n g > < / k e y > < v a l u e > < i n t > 1 0 3 < / i n t > < / v a l u e > < / i t e m > < i t e m > < k e y > < s t r i n g > N e w   B u d g e t < / s t r i n g > < / k e y > < v a l u e > < i n t > 1 1 2 < / i n t > < / v a l u e > < / i t e m > < i t e m > < k e y > < s t r i n g > C r o s s   s e l l   b u g d e t < / s t r i n g > < / k e y > < v a l u e > < i n t > 1 4 1 < / i n t > < / v a l u e > < / i t e m > < i t e m > < k e y > < s t r i n g > R e n e w a l   B u d g e t < / s t r i n g > < / k e y > < v a l u e > < i n t > 1 3 7 < / i n t > < / v a l u e > < / i t e m > < / C o l u m n W i d t h s > < C o l u m n D i s p l a y I n d e x > < i t e m > < k e y > < s t r i n g > A c c o u n t   E x e   I D < / s t r i n g > < / k e y > < v a l u e > < i n t > 0 < / i n t > < / v a l u e > < / i t e m > < i t e m > < k e y > < s t r i n g > E m p l o y e e   N a m e < / s t r i n g > < / k e y > < v a l u e > < i n t > 1 < / i n t > < / v a l u e > < / i t e m > < i t e m > < k e y > < s t r i n g > N e w   R o l e 2 < / s t r i n g > < / k e y > < v a l u e > < i n t > 2 < / i n t > < / v a l u e > < / i t e m > < i t e m > < k e y > < s t r i n g > N e w   B u d g e t < / s t r i n g > < / k e y > < v a l u e > < i n t > 3 < / i n t > < / v a l u e > < / i t e m > < i t e m > < k e y > < s t r i n g > C r o s s   s e l l   b u g d e t < / s t r i n g > < / k e y > < v a l u e > < i n t > 4 < / i n t > < / v a l u e > < / i t e m > < i t e m > < k e y > < s t r i n g > R e n e w a l   B u d g e t < / s t r i n g > < / k e y > < v a l u e > < i n t > 5 < / 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 o p p o r t u n i t y < / K e y > < V a l u e   x m l n s : a = " h t t p : / / s c h e m a s . d a t a c o n t r a c t . o r g / 2 0 0 4 / 0 7 / M i c r o s o f t . A n a l y s i s S e r v i c e s . C o m m o n " > < a : H a s F o c u s > t r u e < / a : H a s F o c u s > < a : S i z e A t D p i 9 6 > 1 1 3 < / a : S i z e A t D p i 9 6 > < a : V i s i b l e > t r u e < / a : V i s i b l e > < / V a l u e > < / K e y V a l u e O f s t r i n g S a n d b o x E d i t o r . M e a s u r e G r i d S t a t e S c d E 3 5 R y > < K e y V a l u e O f s t r i n g S a n d b o x E d i t o r . M e a s u r e G r i d S t a t e S c d E 3 5 R y > < K e y > m e e t i n g _ l i s t < / K e y > < V a l u e   x m l n s : a = " h t t p : / / s c h e m a s . d a t a c o n t r a c t . o r g / 2 0 0 4 / 0 7 / M i c r o s o f t . A n a l y s i s S e r v i c e s . C o m m o n " > < a : H a s F o c u s > t r u e < / a : H a s F o c u s > < a : S i z e A t D p i 9 6 > 1 1 3 < / a : S i z e A t D p i 9 6 > < a : V i s i b l e > t r u e < / a : V i s i b l e > < / V a l u e > < / K e y V a l u e O f s t r i n g S a n d b o x E d i t o r . M e a s u r e G r i d S t a t e S c d E 3 5 R y > < K e y V a l u e O f s t r i n g S a n d b o x E d i t o r . M e a s u r e G r i d S t a t e S c d E 3 5 R y > < K e y > i n v o i c e < / K e y > < V a l u e   x m l n s : a = " h t t p : / / s c h e m a s . d a t a c o n t r a c t . o r g / 2 0 0 4 / 0 7 / M i c r o s o f t . A n a l y s i s S e r v i c e s . C o m m o n " > < a : H a s F o c u s > t r u e < / a : H a s F o c u s > < a : S i z e A t D p i 9 6 > 1 1 3 < / a : S i z e A t D p i 9 6 > < a : V i s i b l e > t r u e < / a : V i s i b l e > < / V a l u e > < / K e y V a l u e O f s t r i n g S a n d b o x E d i t o r . M e a s u r e G r i d S t a t e S c d E 3 5 R y > < K e y V a l u e O f s t r i n g S a n d b o x E d i t o r . M e a s u r e G r i d S t a t e S c d E 3 5 R y > < K e y > I n d i _ b d g t < / K e y > < V a l u e   x m l n s : a = " h t t p : / / s c h e m a s . d a t a c o n t r a c t . o r g / 2 0 0 4 / 0 7 / M i c r o s o f t . A n a l y s i s S e r v i c e s . C o m m o n " > < a : H a s F o c u s > t r u e < / a : H a s F o c u s > < a : S i z e A t D p i 9 6 > 1 1 3 < / a : S i z e A t D p i 9 6 > < a : V i s i b l e > t r u e < / a : V i s i b l e > < / V a l u e > < / K e y V a l u e O f s t r i n g S a n d b o x E d i t o r . M e a s u r e G r i d S t a t e S c d E 3 5 R y > < K e y V a l u e O f s t r i n g S a n d b o x E d i t o r . M e a s u r e G r i d S t a t e S c d E 3 5 R y > < K e y > B r o k _ F e e 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3.xml>��< ? x m l   v e r s i o n = " 1 . 0 "   e n c o d i n g = " U T F - 1 6 " ? > < G e m i n i   x m l n s = " h t t p : / / g e m i n i / p i v o t c u s t o m i z a t i o n / e 2 a 5 3 8 3 8 - 0 7 a 2 - 4 4 4 a - a 7 5 6 - 3 7 e e 8 6 3 3 7 7 3 6 " > < C u s t o m C o n t e n t > < ! [ C D A T A [ < ? x m l   v e r s i o n = " 1 . 0 "   e n c o d i n g = " u t f - 1 6 " ? > < S e t t i n g s > < C a l c u l a t e d F i e l d s > < i t e m > < M e a s u r e N a m e > T o t a l   O p p o r t u n i t i e s < / M e a s u r e N a m e > < D i s p l a y N a m e > T o t a l   O p p o r t u n i t i e s < / D i s p l a y N a m e > < V i s i b l e > F a l s e < / V i s i b l e > < / i t e m > < / C a l c u l a t e d F i e l d s > < S A H o s t H a s h > 0 < / S A H o s t H a s h > < G e m i n i F i e l d L i s t V i s i b l e > T r u e < / G e m i n i F i e l d L i s t V i s i b l e > < / S e t t i n g s > ] ] > < / C u s t o m C o n t e n t > < / G e m i n i > 
</file>

<file path=customXml/item24.xml>��< ? x m l   v e r s i o n = " 1 . 0 "   e n c o d i n g = " U T F - 1 6 " ? > < G e m i n i   x m l n s = " h t t p : / / g e m i n i / p i v o t c u s t o m i z a t i o n / S h o w H i d d e n " > < C u s t o m C o n t e n t > < ! [ C D A T A [ T r u e ] ] > < / C u s t o m C o n t e n t > < / G e m i n i > 
</file>

<file path=customXml/item25.xml>��< ? x m l   v e r s i o n = " 1 . 0 "   e n c o d i n g = " U T F - 1 6 " ? > < G e m i n i   x m l n s = " h t t p : / / g e m i n i / p i v o t c u s t o m i z a t i o n / 9 2 8 c e 6 8 b - c 8 c c - 4 1 0 6 - b e b 8 - 9 a 6 6 2 e 7 d 9 7 6 e " > < C u s t o m C o n t e n t > < ! [ C D A T A [ < ? x m l   v e r s i o n = " 1 . 0 "   e n c o d i n g = " u t f - 1 6 " ? > < S e t t i n g s > < C a l c u l a t e d F i e l d s > < i t e m > < M e a s u r e N a m e > T o t a l   O p e n   O p p o r t u n i t y < / M e a s u r e N a m e > < D i s p l a y N a m e > T o t a l   O p e n   O p p o r t u n i t y < / D i s p l a y N a m e > < V i s i b l e > F a l s e < / V i s i b l e > < / i t e m > < i t e m > < M e a s u r e N a m e > C r o s s   S e l l   P l c d   A c h m t   % < / M e a s u r e N a m e > < D i s p l a y N a m e > C r o s s   S e l l   P l c d   A c h m t   % < / D i s p l a y N a m e > < V i s i b l e > F a l s e < / V i s i b l e > < / i t e m > < i t e m > < M e a s u r e N a m e > C r o s s   S e l l   I n v o i c e   A c h m t   % < / M e a s u r e N a m e > < D i s p l a y N a m e > C r o s s   S e l l   I n v o i c e   A c h m t   % < / D i s p l a y N a m e > < V i s i b l e > F a l s e < / V i s i b l e > < / i t e m > < i t e m > < M e a s u r e N a m e > N e w   P l c d   A c h m t   % < / M e a s u r e N a m e > < D i s p l a y N a m e > N e w   P l c d   A c h m t   % < / D i s p l a y N a m e > < V i s i b l e > F a l s e < / V i s i b l e > < / i t e m > < i t e m > < M e a s u r e N a m e > R e n e w a l   P l c d   A c h m t   % < / M e a s u r e N a m e > < D i s p l a y N a m e > R e n e w a l   P l c d   A c h m t   % < / D i s p l a y N a m e > < V i s i b l e > F a l s e < / V i s i b l e > < / i t e m > < i t e m > < M e a s u r e N a m e > N e w   I n v o i c e   A c h m t   % < / M e a s u r e N a m e > < D i s p l a y N a m e > N e w   I n v o i c e   A c h m t   % < / D i s p l a y N a m e > < V i s i b l e > F a l s e < / V i s i b l e > < / i t e m > < i t e m > < M e a s u r e N a m e > R e n e w a l   I n v o i c e   A c h m t   % < / M e a s u r e N a m e > < D i s p l a y N a m e > R e n e w a l   I n v o i c e   A c h m t   % < / D i s p l a y N a m e > < V i s i b l e > F a l s e < / V i s i b l e > < / i t e m > < i t e m > < M e a s u r e N a m e > T o t a l   O p p o r t u n i t i e s < / M e a s u r e N a m e > < D i s p l a y N a m e > T o t a l   O p p o r t u n i t i e s < / D i s p l a y N a m e > < V i s i b l e > F a l s e < / V i s i b l e > < / i t e m > < / C a l c u l a t e d F i e l d s > < S A H o s t H a s h > 0 < / S A H o s t H a s h > < G e m i n i F i e l d L i s t V i s i b l e > T r u e < / G e m i n i F i e l d L i s t V i s i b l e > < / S e t t i n g s > ] ] > < / C u s t o m C o n t e n t > < / G e m i n i > 
</file>

<file path=customXml/item26.xml>��< ? x m l   v e r s i o n = " 1 . 0 "   e n c o d i n g = " U T F - 1 6 " ? > < G e m i n i   x m l n s = " h t t p : / / g e m i n i / p i v o t c u s t o m i z a t i o n / T a b l e X M L _ B r o k _ F e e " > < 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 1 1 3 < / i n t > < / v a l u e > < / i t e m > < i t e m > < k e y > < s t r i n g > A c c o u n t   E x e   I D < / s t r i n g > < / k e y > < v a l u e > < i n t > 1 2 7 < / i n t > < / v a l u e > < / i t e m > < i t e m > < k e y > < s t r i n g > A c c o u n t   E x e c u t i v e < / s t r i n g > < / k e y > < v a l u e > < i n t > 1 4 8 < / i n t > < / v a l u e > < / i t e m > < i t e m > < k e y > < s t r i n g > A m o u n t < / s t r i n g > < / k e y > < v a l u e > < i n t > 8 6 < / i n t > < / v a l u e > < / i t e m > < i t e m > < k e y > < s t r i n g > i n c o m e _ c l a s s < / s t r i n g > < / k e y > < v a l u e > < i n t > 1 1 8 < / i n t > < / v a l u e > < / i t e m > < i t e m > < k e y > < s t r i n g > i n c o m e _ d u e _ d a t e < / s t r i n g > < / k e y > < v a l u e > < i n t > 1 4 8 < / i n t > < / v a l u e > < / i t e m > < i t e m > < k e y > < s t r i n g > r e v e n u e _ t r a n s a c t i o n _ t y p e < / s t r i n g > < / k e y > < v a l u e > < i n t > 1 9 8 < / i n t > < / v a l u e > < / i t e m > < i t e m > < k e y > < s t r i n g > p r o d u c t _ g r o u p < / s t r i n g > < / k e y > < v a l u e > < i n t > 1 2 7 < / i n t > < / v a l u e > < / i t e m > < i t e m > < k e y > < s t r i n g > p o l i c y _ s t a t u s < / s t r i n g > < / k e y > < v a l u e > < i n t > 1 1 7 < / i n t > < / v a l u e > < / i t e m > < / C o l u m n W i d t h s > < C o l u m n D i s p l a y I n d e x > < i t e m > < k e y > < s t r i n g > c l i e n t _ n a m e < / s t r i n g > < / k e y > < v a l u e > < i n t > 0 < / i n t > < / v a l u e > < / i t e m > < i t e m > < k e y > < s t r i n g > A c c o u n t   E x e   I D < / s t r i n g > < / k e y > < v a l u e > < i n t > 1 < / i n t > < / v a l u e > < / i t e m > < i t e m > < k e y > < s t r i n g > A c c o u n t   E x e c u t i v e < / s t r i n g > < / k e y > < v a l u e > < i n t > 2 < / i n t > < / v a l u e > < / i t e m > < i t e m > < k e y > < s t r i n g > A m o u n t < / s t r i n g > < / k e y > < v a l u e > < i n t > 3 < / i n t > < / v a l u e > < / i t e m > < i t e m > < k e y > < s t r i n g > i n c o m e _ c l a s s < / s t r i n g > < / k e y > < v a l u e > < i n t > 4 < / i n t > < / v a l u e > < / i t e m > < i t e m > < k e y > < s t r i n g > i n c o m e _ d u e _ d a t e < / s t r i n g > < / k e y > < v a l u e > < i n t > 5 < / i n t > < / v a l u e > < / i t e m > < i t e m > < k e y > < s t r i n g > r e v e n u e _ t r a n s a c t i o n _ t y p e < / s t r i n g > < / k e y > < v a l u e > < i n t > 6 < / i n t > < / v a l u e > < / i t e m > < i t e m > < k e y > < s t r i n g > p r o d u c t _ g r o u p < / s t r i n g > < / k e y > < v a l u e > < i n t > 7 < / i n t > < / v a l u e > < / i t e m > < i t e m > < k e y > < s t r i n g > p o l i c y _ s t a t u s < / s t r i n g > < / k e y > < v a l u e > < i n t > 8 < / 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5 3 a b f c 0 9 - e 0 a 1 - 4 5 5 f - 8 3 3 4 - 2 9 5 d 4 5 6 2 7 0 4 e " > < C u s t o m C o n t e n t > < ! [ C D A T A [ < ? x m l   v e r s i o n = " 1 . 0 "   e n c o d i n g = " u t f - 1 6 " ? > < S e t t i n g s > < C a l c u l a t e d F i e l d s > < i t e m > < M e a s u r e N a m e > T o t a l   O p p o r t u n i t i e s < / M e a s u r e N a m e > < D i s p l a y N a m e > T o t a l   O p p o r t u n i t i e s < / D i s p l a y N a m e > < V i s i b l e > F a l s e < / V i s i b l e > < / i t e m > < i t e m > < M e a s u r e N a m e > T o t a l   O p e n   O p p o r t u n i t y < / M e a s u r e N a m e > < D i s p l a y N a m e > T o t a l   O p e n   O p p o r t u n i t y < / D i s p l a y N a m e > < V i s i b l e > F a l s e < / V i s i b l e > < / i t e m > < / C a l c u l a t e d F i e l d s > < S A H o s t H a s h > 0 < / S A H o s t H a s h > < G e m i n i F i e l d L i s t V i s i b l e > T r u e < / G e m i n i F i e l d L i s t V i s i b l e > < / S e t t i n g s > ] ] > < / C u s t o m C o n t e n t > < / G e m i n i > 
</file>

<file path=customXml/item28.xml>��< ? x m l   v e r s i o n = " 1 . 0 "   e n c o d i n g = " U T F - 1 6 " ? > < G e m i n i   x m l n s = " h t t p : / / g e m i n i / p i v o t c u s t o m i z a t i o n / b a 5 4 6 5 c 8 - 4 a 6 e - 4 8 e 8 - a 2 5 9 - 8 4 3 1 2 0 7 c 7 3 8 c " > < 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C a l c u l a t e d F i e l d s > < S A H o s t H a s h > 0 < / S A H o s t H a s h > < G e m i n i F i e l d L i s t V i s i b l e > T r u e < / G e m i n i F i e l d L i s t V i s i b l e > < / S e t t i n g s > ] ] > < / C u s t o m C o n t e n t > < / G e m i n i > 
</file>

<file path=customXml/item29.xml>��< ? x m l   v e r s i o n = " 1 . 0 "   e n c o d i n g = " U T F - 1 6 " ? > < G e m i n i   x m l n s = " h t t p : / / g e m i n i / p i v o t c u s t o m i z a t i o n / e 8 c a 8 5 c c - 4 b 7 e - 4 d 2 4 - 8 e f 5 - 5 f 0 c 3 4 4 d c e a d " > < 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i t e m > < M e a s u r e N a m e > N e w   P l c d   A c h m t   % < / M e a s u r e N a m e > < D i s p l a y N a m e > N e w   P l c d   A c h m t   % < / D i s p l a y N a m e > < V i s i b l e > F a l s e < / V i s i b l e > < / i t e m > < i t e m > < M e a s u r e N a m e > C r o s s   S e l l   P l c d   A c h m t   % < / M e a s u r e N a m e > < D i s p l a y N a m e > C r o s s   S e l l   P l c d   A c h m t   % < / D i s p l a y N a m e > < V i s i b l e > F a l s e < / V i s i b l e > < / i t e m > < i t e m > < M e a s u r e N a m e > R e n e w a l   P l c d   A c h m t   % < / M e a s u r e N a m e > < D i s p l a y N a m e > R e n e w a l   P l c d   A c h m t   % < / D i s p l a y N a m e > < V i s i b l e > F a l s e < / V i s i b l e > < / i t e m > < i t e m > < M e a s u r e N a m e > N e w   I n v o i c e   A c h m t   % < / M e a s u r e N a m e > < D i s p l a y N a m e > N e w   I n v o i c e   A c h m t   % < / D i s p l a y N a m e > < V i s i b l e > F a l s e < / V i s i b l e > < / i t e m > < i t e m > < M e a s u r e N a m e > R e n e w a l   I n v o i c e   A c h m t   % < / M e a s u r e N a m e > < D i s p l a y N a m e > R e n e w a l   I n v o i c e   A c h m t   % < / D i s p l a y N a m e > < V i s i b l e > F a l s e < / V i s i b l e > < / i t e m > < i t e m > < M e a s u r e N a m e > C r o s s   S e l l   I n v o i c e   A c h m t   % < / M e a s u r e N a m e > < D i s p l a y N a m e > C r o s s   S e l l   I n v o i c e   A c h m t   % < / D i s p l a y N a m e > < V i s i b l e > F a l s e < / V i s i b l e > < / i t e m > < / C a l c u l a t e d F i e l d s > < S A H o s t H a s h > 0 < / S A H o s t H a s h > < G e m i n i F i e l d L i s t V i s i b l e > T r u e < / G e m i n i F i e l d L i s t V i s i b l e > < / S e t t i n g s > ] ] > < / C u s t o m C o n t e n t > < / G e m i n i > 
</file>

<file path=customXml/item3.xml>��< ? x m l   v e r s i o n = " 1 . 0 "   e n c o d i n g = " U T F - 1 6 " ? > < G e m i n i   x m l n s = " h t t p : / / g e m i n i / p i v o t c u s t o m i z a t i o n / 1 e 7 3 d e 4 2 - 5 6 3 0 - 4 3 2 f - b f 5 a - 8 2 f 0 7 7 a 4 9 e 0 d " > < 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i t e m > < M e a s u r e N a m e > N e w   P l c d   A c h m t   % < / M e a s u r e N a m e > < D i s p l a y N a m e > N e w   P l c d   A c h m t   % < / D i s p l a y N a m e > < V i s i b l e > F a l s e < / V i s i b l e > < / i t e m > < i t e m > < M e a s u r e N a m e > C r o s s   S e l l   P l c d   A c h m t   % < / M e a s u r e N a m e > < D i s p l a y N a m e > C r o s s   S e l l   P l c d   A c h m t   % < / D i s p l a y N a m e > < V i s i b l e > F a l s e < / V i s i b l e > < / i t e m > < i t e m > < M e a s u r e N a m e > R e n e w a l   P l c d   A c h m t   % < / M e a s u r e N a m e > < D i s p l a y N a m e > R e n e w a l   P l c d   A c h m t   % < / D i s p l a y N a m e > < V i s i b l e > F a l s e < / V i s i b l e > < / i t e m > < i t e m > < M e a s u r e N a m e > N e w   I n v o i c e   A c h m t   % < / M e a s u r e N a m e > < D i s p l a y N a m e > N e w   I n v o i c e   A c h m t   % < / D i s p l a y N a m e > < V i s i b l e > F a l s e < / V i s i b l e > < / i t e m > < i t e m > < M e a s u r e N a m e > R e n e w a l   I n v o i c e   A c h m t   % < / M e a s u r e N a m e > < D i s p l a y N a m e > R e n e w a l   I n v o i c e   A c h m t   % < / D i s p l a y N a m e > < V i s i b l e > F a l s e < / V i s i b l e > < / i t e m > < i t e m > < M e a s u r e N a m e > C r o s s   S e l l   I n v o i c e   A c h m t   % < / M e a s u r e N a m e > < D i s p l a y N a m e > C r o s s   S e l l   I n v o i c e   A c h m t   % < / D i s p l a y N a m e > < V i s i b l e > F a l s e < / V i s i b l e > < / i t e m > < / C a l c u l a t e d F i e l d s > < S A H o s t H a s h > 0 < / S A H o s t H a s h > < G e m i n i F i e l d L i s t V i s i b l e > T r u e < / G e m i n i F i e l d L i s t V i s i b l e > < / S e t t i n g 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 2 0 2 5 - 0 5 - 1 2 T 1 3 : 2 8 : 5 2 . 9 3 2 6 5 5 5 + 0 5 : 3 0 < / L a s t P r o c e s s e d T i m e > < / D a t a M o d e l i n g S a n d b o x . S e r i a l i z e d S a n d b o x E r r o r C a c h e > ] ] > < / C u s t o m C o n t e n t > < / G e m i n i > 
</file>

<file path=customXml/item31.xml>��< ? x m l   v e r s i o n = " 1 . 0 "   e n c o d i n g = " U T F - 1 6 " ? > < G e m i n i   x m l n s = " h t t p : / / g e m i n i / p i v o t c u s t o m i z a t i o n / d 0 2 b c c a 0 - c a 9 f - 4 c 3 3 - 9 4 7 d - f 1 7 2 7 d f d c e e 0 " > < 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i t e m > < M e a s u r e N a m e > C r o s s   S e l l   P l c d   A c h m t   % < / M e a s u r e N a m e > < D i s p l a y N a m e > C r o s s   S e l l   P l c d   A c h m t   % < / D i s p l a y N a m e > < V i s i b l e > F a l s e < / V i s i b l e > < / i t e m > < i t e m > < M e a s u r e N a m e > C r o s s   S e l l   I n v o i c e   A c h m t   % < / M e a s u r e N a m e > < D i s p l a y N a m e > C r o s s   S e l l   I n v o i c e   A c h m t   % < / D i s p l a y N a m e > < V i s i b l e > F a l s e < / V i s i b l e > < / i t e m > < i t e m > < M e a s u r e N a m e > N e w   P l c d   A c h m t   % < / M e a s u r e N a m e > < D i s p l a y N a m e > N e w   P l c d   A c h m t   % < / D i s p l a y N a m e > < V i s i b l e > F a l s e < / V i s i b l e > < / i t e m > < i t e m > < M e a s u r e N a m e > R e n e w a l   P l c d   A c h m t   % < / M e a s u r e N a m e > < D i s p l a y N a m e > R e n e w a l   P l c d   A c h m t   % < / D i s p l a y N a m e > < V i s i b l e > F a l s e < / V i s i b l e > < / i t e m > < i t e m > < M e a s u r e N a m e > N e w   I n v o i c e   A c h m t   % < / M e a s u r e N a m e > < D i s p l a y N a m e > N e w   I n v o i c e   A c h m t   % < / D i s p l a y N a m e > < V i s i b l e > F a l s e < / V i s i b l e > < / i t e m > < i t e m > < M e a s u r e N a m e > R e n e w a l   I n v o i c e   A c h m t   % < / M e a s u r e N a m e > < D i s p l a y N a m e > R e n e w a l   I n v o i c e   A c h m t   % < / D i s p l a y N a m e > < V i s i b l e > F a l s e < / V i s i b l e > < / i t e m > < / C a l c u l a t e d F i e l d s > < S A H o s t H a s h > 0 < / S A H o s t H a s h > < G e m i n i F i e l d L i s t V i s i b l e > T r u e < / G e m i n i F i e l d L i s t V i s i b l e > < / S e t t i n g s > ] ] > < / C u s t o m C o n t e n t > < / G e m i n i > 
</file>

<file path=customXml/item32.xml>��< ? x m l   v e r s i o n = " 1 . 0 "   e n c o d i n g = " U T F - 1 6 " ? > < G e m i n i   x m l n s = " h t t p : / / g e m i n i / p i v o t c u s t o m i z a t i o n / 5 2 3 c 2 e f c - 5 2 7 c - 4 d 2 4 - 8 7 5 e - 3 2 1 9 6 4 1 f 6 6 2 5 " > < 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i t e m > < M e a s u r e N a m e > C r o s s   S e l l   P l c d   A c h m t   % < / M e a s u r e N a m e > < D i s p l a y N a m e > C r o s s   S e l l   P l c d   A c h m t   % < / D i s p l a y N a m e > < V i s i b l e > F a l s e < / V i s i b l e > < / i t e m > < i t e m > < M e a s u r e N a m e > C r o s s   S e l l   I n v o i c e   A c h m t   % < / M e a s u r e N a m e > < D i s p l a y N a m e > C r o s s   S e l l   I n v o i c e   A c h m t   % < / D i s p l a y N a m e > < V i s i b l e > F a l s e < / V i s i b l e > < / i t e m > < i t e m > < M e a s u r e N a m e > N e w   P l c d   A c h m t   % < / M e a s u r e N a m e > < D i s p l a y N a m e > N e w   P l c d   A c h m t   % < / D i s p l a y N a m e > < V i s i b l e > F a l s e < / V i s i b l e > < / i t e m > < i t e m > < M e a s u r e N a m e > R e n e w a l   P l c d   A c h m t   % < / M e a s u r e N a m e > < D i s p l a y N a m e > R e n e w a l   P l c d   A c h m t   % < / D i s p l a y N a m e > < V i s i b l e > F a l s e < / V i s i b l e > < / i t e m > < i t e m > < M e a s u r e N a m e > N e w   I n v o i c e   A c h m t   % < / M e a s u r e N a m e > < D i s p l a y N a m e > N e w   I n v o i c e   A c h m t   % < / D i s p l a y N a m e > < V i s i b l e > F a l s e < / V i s i b l e > < / i t e m > < i t e m > < M e a s u r e N a m e > R e n e w a l   I n v o i c e   A c h m t   % < / M e a s u r e N a m e > < D i s p l a y N a m e > R e n e w a l   I n v o i c e   A c h m t   % < / D i s p l a y N a m e > < V i s i b l e > F a l s e < / V i s i b l e > < / i t e m > < / C a l c u l a t e d F i e l d s > < S A H o s t H a s h > 0 < / S A H o s t H a s h > < G e m i n i F i e l d L i s t V i s i b l e > T r u e < / G e m i n i F i e l d L i s t V i s i b l e > < / S e t t i n g s > ] ] > < / C u s t o m C o n t e n t > < / G e m i n i > 
</file>

<file path=customXml/item33.xml>��< ? x m l   v e r s i o n = " 1 . 0 "   e n c o d i n g = " U T F - 1 6 " ? > < G e m i n i   x m l n s = " h t t p : / / g e m i n i / p i v o t c u s t o m i z a t i o n / a d 6 f 2 0 9 3 - 7 3 6 8 - 4 7 7 a - 8 3 a 2 - c 5 7 d b 4 3 2 8 4 8 c " > < 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i t e m > < M e a s u r e N a m e > C r o s s   S e l l   P l c d   A c h m t   % < / M e a s u r e N a m e > < D i s p l a y N a m e > C r o s s   S e l l   P l c d   A c h m t   % < / D i s p l a y N a m e > < V i s i b l e > F a l s e < / V i s i b l e > < / i t e m > < i t e m > < M e a s u r e N a m e > C r o s s   S e l l   I n v o i c e   A c h m t   % < / M e a s u r e N a m e > < D i s p l a y N a m e > C r o s s   S e l l   I n v o i c e   A c h m t   % < / D i s p l a y N a m e > < V i s i b l e > F a l s e < / V i s i b l e > < / i t e m > < i t e m > < M e a s u r e N a m e > N e w   P l c d   A c h m t   % < / M e a s u r e N a m e > < D i s p l a y N a m e > N e w   P l c d   A c h m t   % < / D i s p l a y N a m e > < V i s i b l e > F a l s e < / V i s i b l e > < / i t e m > < i t e m > < M e a s u r e N a m e > R e n e w a l   P l c d   A c h m t   % < / M e a s u r e N a m e > < D i s p l a y N a m e > R e n e w a l   P l c d   A c h m t   % < / D i s p l a y N a m e > < V i s i b l e > F a l s e < / V i s i b l e > < / i t e m > < i t e m > < M e a s u r e N a m e > N e w   I n v o i c e   A c h m t   % < / M e a s u r e N a m e > < D i s p l a y N a m e > N e w   I n v o i c e   A c h m t   % < / D i s p l a y N a m e > < V i s i b l e > F a l s e < / V i s i b l e > < / i t e m > < i t e m > < M e a s u r e N a m e > R e n e w a l   I n v o i c e   A c h m t   % < / M e a s u r e N a m e > < D i s p l a y N a m e > R e n e w a l   I n v o i c e   A c h m t   % < / D i s p l a y N a m e > < V i s i b l e > F a l s e < / V i s i b l e > < / i t e m > < / C a l c u l a t e d F i e l d s > < S A H o s t H a s h > 0 < / S A H o s t H a s h > < G e m i n i F i e l d L i s t V i s i b l e > T r u e < / G e m i n i F i e l d L i s t V i s i b l e > < / S e t t i n g s > ] ] > < / C u s t o m C o n t e n t > < / G e m i n i > 
</file>

<file path=customXml/item34.xml>��< ? x m l   v e r s i o n = " 1 . 0 "   e n c o d i n g = " U T F - 1 6 " ? > < G e m i n i   x m l n s = " h t t p : / / g e m i n i / p i v o t c u s t o m i z a t i o n / T a b l e O r d e r " > < C u s t o m C o n t e n t > < ! [ C D A T A [ o p p o r t u n i t y , m e e t i n g _ l i s t , i n v o i c e , I n d i _ b d g t , B r o k _ F e e ] ] > < / C u s t o m C o n t e n t > < / G e m i n i > 
</file>

<file path=customXml/item35.xml>��< ? x m l   v e r s i o n = " 1 . 0 "   e n c o d i n g = " U T F - 1 6 " ? > < G e m i n i   x m l n s = " h t t p : / / g e m i n i / p i v o t c u s t o m i z a t i o n / d 9 1 5 c 4 3 5 - 2 f 4 9 - 4 5 4 f - a 2 5 6 - 4 8 8 0 3 1 7 f 0 b d 3 " > < 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i t e m > < M e a s u r e N a m e > C r o s s   S e l l   P l c d   A c h m t   % < / M e a s u r e N a m e > < D i s p l a y N a m e > C r o s s   S e l l   P l c d   A c h m t   % < / D i s p l a y N a m e > < V i s i b l e > F a l s e < / V i s i b l e > < / i t e m > < i t e m > < M e a s u r e N a m e > C r o s s   S e l l   I n v o i c e   A c h m t   % < / M e a s u r e N a m e > < D i s p l a y N a m e > C r o s s   S e l l   I n v o i c e   A c h m t   % < / D i s p l a y N a m e > < V i s i b l e > F a l s e < / V i s i b l e > < / i t e m > < i t e m > < M e a s u r e N a m e > N e w   P l c d   A c h m t   % < / M e a s u r e N a m e > < D i s p l a y N a m e > N e w   P l c d   A c h m t   % < / D i s p l a y N a m e > < V i s i b l e > F a l s e < / V i s i b l e > < / i t e m > < i t e m > < M e a s u r e N a m e > R e n e w a l   P l c d   A c h m t   % < / M e a s u r e N a m e > < D i s p l a y N a m e > R e n e w a l   P l c d   A c h m t   % < / D i s p l a y N a m e > < V i s i b l e > F a l s e < / V i s i b l e > < / i t e m > < i t e m > < M e a s u r e N a m e > N e w   I n v o i c e   A c h m t   % < / M e a s u r e N a m e > < D i s p l a y N a m e > N e w   I n v o i c e   A c h m t   % < / D i s p l a y N a m e > < V i s i b l e > F a l s e < / V i s i b l e > < / i t e m > < i t e m > < M e a s u r e N a m e > R e n e w a l   I n v o i c e   A c h m t   % < / M e a s u r e N a m e > < D i s p l a y N a m e > R e n e w a l   I n v o i c e   A c h m t   % < / D i s p l a y N a m e > < V i s i b l e > F a l s e < / V i s i b l e > < / i t e m > < / C a l c u l a t e d F i e l d s > < S A H o s t H a s h > 0 < / S A H o s t H a s h > < G e m i n i F i e l d L i s t V i s i b l e > T r u e < / G e m i n i F i e l d L i s t V i s i b l e > < / S e t t i n g s > ] ] > < / C u s t o m C o n t e n t > < / G e m i n i > 
</file>

<file path=customXml/item36.xml>��< ? x m l   v e r s i o n = " 1 . 0 "   e n c o d i n g = " U T F - 1 6 " ? > < G e m i n i   x m l n s = " h t t p : / / g e m i n i / p i v o t c u s t o m i z a t i o n / 5 5 6 8 e 4 c b - 3 7 7 7 - 4 5 6 4 - 8 b 5 3 - 8 1 e 0 9 4 b 2 2 d 5 8 " > < 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i t e m > < M e a s u r e N a m e > C r o s s   S e l l   P l c d   A c h m t   % < / M e a s u r e N a m e > < D i s p l a y N a m e > C r o s s   S e l l   P l c d   A c h m t   % < / D i s p l a y N a m e > < V i s i b l e > F a l s e < / V i s i b l e > < / i t e m > < i t e m > < M e a s u r e N a m e > C r o s s   S e l l   I n v o i c e   A c h m t   % < / M e a s u r e N a m e > < D i s p l a y N a m e > C r o s s   S e l l   I n v o i c e   A c h m t   % < / D i s p l a y N a m e > < V i s i b l e > F a l s e < / V i s i b l e > < / i t e m > < i t e m > < M e a s u r e N a m e > N e w   P l c d   A c h m t   % < / M e a s u r e N a m e > < D i s p l a y N a m e > N e w   P l c d   A c h m t   % < / D i s p l a y N a m e > < V i s i b l e > F a l s e < / V i s i b l e > < / i t e m > < i t e m > < M e a s u r e N a m e > R e n e w a l   P l c d   A c h m t   % < / M e a s u r e N a m e > < D i s p l a y N a m e > R e n e w a l   P l c d   A c h m t   % < / D i s p l a y N a m e > < V i s i b l e > F a l s e < / V i s i b l e > < / i t e m > < i t e m > < M e a s u r e N a m e > N e w   I n v o i c e   A c h m t   % < / M e a s u r e N a m e > < D i s p l a y N a m e > N e w   I n v o i c e   A c h m t   % < / D i s p l a y N a m e > < V i s i b l e > F a l s e < / V i s i b l e > < / i t e m > < i t e m > < M e a s u r e N a m e > R e n e w a l   I n v o i c e   A c h m t   % < / M e a s u r e N a m e > < D i s p l a y N a m e > R e n e w a l   I n v o i c e   A c h m t   % < / D i s p l a y N a m e > < V i s i b l e > F a l s e < / V i s i b l e > < / i t e m > < / C a l c u l a t e d F i e l d s > < S A H o s t H a s h > 0 < / S A H o s t H a s h > < G e m i n i F i e l d L i s t V i s i b l e > T r u e < / G e m i n i F i e l d L i s t V i s i b l e > < / S e t t i n g s > ] ] > < / C u s t o m C o n t e n t > < / G e m i n i > 
</file>

<file path=customXml/item37.xml>��< ? x m l   v e r s i o n = " 1 . 0 "   e n c o d i n g = " U T F - 1 6 " ? > < G e m i n i   x m l n s = " h t t p : / / g e m i n i / p i v o t c u s t o m i z a t i o n / 5 9 4 4 5 2 4 4 - 3 a d f - 4 6 3 f - a 8 0 f - 6 8 b 4 0 e 7 9 3 d a 6 " > < 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i t e m > < M e a s u r e N a m e > C r o s s   S e l l   P l c d   A c h m t   % < / M e a s u r e N a m e > < D i s p l a y N a m e > C r o s s   S e l l   P l c d   A c h m t   % < / D i s p l a y N a m e > < V i s i b l e > F a l s e < / V i s i b l e > < / i t e m > < i t e m > < M e a s u r e N a m e > N e w   P l c d   A c h m t   % < / M e a s u r e N a m e > < D i s p l a y N a m e > N e w   P l c d   A c h m t   % < / D i s p l a y N a m e > < V i s i b l e > F a l s e < / V i s i b l e > < / i t e m > < i t e m > < M e a s u r e N a m e > R e n e w a l   P l c d   A c h m t   % < / M e a s u r e N a m e > < D i s p l a y N a m e > R e n e w a l   P l c d   A c h m t   % < / D i s p l a y N a m e > < V i s i b l e > F a l s e < / V i s i b l e > < / i t e m > < i t e m > < M e a s u r e N a m e > N e w   I n v o i c e   A c h m t   % < / M e a s u r e N a m e > < D i s p l a y N a m e > N e w   I n v o i c e   A c h m t   % < / D i s p l a y N a m e > < V i s i b l e > F a l s e < / V i s i b l e > < / i t e m > < i t e m > < M e a s u r e N a m e > R e n e w a l   I n v o i c e   A c h m t   % < / M e a s u r e N a m e > < D i s p l a y N a m e > R e n e w a l   I n v o i c e   A c h m t   % < / D i s p l a y N a m e > < V i s i b l e > F a l s e < / V i s i b l e > < / i t e m > < i t e m > < M e a s u r e N a m e > C r o s s   S e l l   I n v o i c e   A c h m t   % < / M e a s u r e N a m e > < D i s p l a y N a m e > C r o s s   S e l l   I n v o i c e   A c h m t   % < / D i s p l a y N a m e > < V i s i b l e > F a l s e < / V i s i b l e > < / i t e m > < / C a l c u l a t e d F i e l d s > < S A H o s t H a s h > 0 < / S A H o s t H a s h > < G e m i n i F i e l d L i s t V i s i b l e > T r u e < / G e m i n i F i e l d L i s t V i s i b l e > < / S e t t i n g s > ] ] > < / C u s t o m C o n t e n t > < / G e m i n i > 
</file>

<file path=customXml/item38.xml>��< ? x m l   v e r s i o n = " 1 . 0 "   e n c o d i n g = " U T F - 1 6 " ? > < G e m i n i   x m l n s = " h t t p : / / g e m i n i / p i v o t c u s t o m i z a t i o n / M a n u a l C a l c M o d e " > < C u s t o m C o n t e n t > < ! [ C D A T A [ F a l s e ] ] > < / C u s t o m C o n t e n t > < / G e m i n i > 
</file>

<file path=customXml/item39.xml>��< ? x m l   v e r s i o n = " 1 . 0 "   e n c o d i n g = " U T F - 1 6 " ? > < G e m i n i   x m l n s = " h t t p : / / g e m i n i / p i v o t c u s t o m i z a t i o n / P o w e r P i v o t V e r s i o n " > < C u s t o m C o n t e n t > < ! [ C D A T A [ 2 0 1 5 . 1 3 0 . 1 6 0 6 . 1 ] ] > < / 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 B r o k _ F e e 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 B r o k _ F e e 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 C o l u m n s \ m e e t i n g _ d a t e   ( Q u a r t e r ) < / K e y > < / a : K e y > < a : V a l u e   i : t y p e = " T a b l e W i d g e t B a s e V i e w S t a t e " / > < / a : K e y V a l u e O f D i a g r a m O b j e c t K e y a n y T y p e z b w N T n L X > < a : K e y V a l u e O f D i a g r a m O b j e c t K e y a n y T y p e z b w N T n L X > < a : K e y > < K e y > C o l u m n s \ m e e t i n g _ d a t e   ( M o n t h   I n d e x ) < / K e y > < / a : K e y > < a : V a l u e   i : t y p e = " T a b l e W i d g e t B a s e V i e w S t a t e " / > < / a : K e y V a l u e O f D i a g r a m O b j e c t K e y a n y T y p e z b w N T n L X > < a : K e y V a l u e O f D i a g r a m O b j e c t K e y a n y T y p e z b w N T n L X > < a : K e y > < K e y > C o l u m n s \ m e e t i n g _ d a t e 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 C o l u m n s \ C l i e n t   N a m e 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 I n d i _ b d g t 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 I n d i _ b d g t 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0.xml>��< ? x m l   v e r s i o n = " 1 . 0 "   e n c o d i n g = " U T F - 1 6 " ? > < G e m i n i   x m l n s = " h t t p : / / g e m i n i / p i v o t c u s t o m i z a t i o n / 8 7 a 4 0 b c 0 - 0 8 5 7 - 4 6 f 9 - 8 d 2 2 - c 4 e d d 0 0 b 4 d a 9 " > < 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i t e m > < M e a s u r e N a m e > N e w   P l c d   A c h m t   % < / M e a s u r e N a m e > < D i s p l a y N a m e > N e w   P l c d   A c h m t   % < / D i s p l a y N a m e > < V i s i b l e > F a l s e < / V i s i b l e > < / i t e m > < i t e m > < M e a s u r e N a m e > C r o s s   S e l l   P l c d   A c h m t   % < / M e a s u r e N a m e > < D i s p l a y N a m e > C r o s s   S e l l   P l c d   A c h m t   % < / D i s p l a y N a m e > < V i s i b l e > F a l s e < / V i s i b l e > < / i t e m > < i t e m > < M e a s u r e N a m e > R e n e w a l   P l c d   A c h m t   % < / M e a s u r e N a m e > < D i s p l a y N a m e > R e n e w a l   P l c d   A c h m t   % < / D i s p l a y N a m e > < V i s i b l e > F a l s e < / V i s i b l e > < / i t e m > < i t e m > < M e a s u r e N a m e > N e w   I n v o i c e   A c h m t   % < / M e a s u r e N a m e > < D i s p l a y N a m e > N e w   I n v o i c e   A c h m t   % < / D i s p l a y N a m e > < V i s i b l e > F a l s e < / V i s i b l e > < / i t e m > < i t e m > < M e a s u r e N a m e > R e n e w a l   I n v o i c e   A c h m t   % < / M e a s u r e N a m e > < D i s p l a y N a m e > R e n e w a l   I n v o i c e   A c h m t   % < / D i s p l a y N a m e > < V i s i b l e > F a l s e < / V i s i b l e > < / i t e m > < i t e m > < M e a s u r e N a m e > C r o s s   S e l l   I n v o i c e   A c h m t   % < / M e a s u r e N a m e > < D i s p l a y N a m e > C r o s s   S e l l   I n v o i c e   A c h m t   % < / D i s p l a y N a m e > < V i s i b l e > F a l s e < / V i s i b l e > < / i t e m > < / C a l c u l a t e d F i e l d s > < S A H o s t H a s h > 0 < / S A H o s t H a s h > < G e m i n i F i e l d L i s t V i s i b l e > T r u e < / G e m i n i F i e l d L i s t V i s i b l e > < / S e t t i n g s > ] ] > < / C u s t o m C o n t e n t > < / G e m i n i > 
</file>

<file path=customXml/item41.xml>��< ? x m l   v e r s i o n = " 1 . 0 "   e n c o d i n g = " U T F - 1 6 " ? > < G e m i n i   x m l n s = " h t t p : / / g e m i n i / p i v o t c u s t o m i z a t i o n / e 1 1 0 f f 2 0 - 7 8 4 d - 4 5 7 e - b d 7 1 - 6 a d b f 5 6 d 9 0 c 3 " > < C u s t o m C o n t e n t > < ! [ C D A T A [ < ? x m l   v e r s i o n = " 1 . 0 "   e n c o d i n g = " u t f - 1 6 " ? > < S e t t i n g s > < C a l c u l a t e d F i e l d s > < i t e m > < M e a s u r e N a m e > T o t a l   O p e n   O p p o r t u n i t y < / M e a s u r e N a m e > < D i s p l a y N a m e > T o t a l   O p e n   O p p o r t u n i t y < / D i s p l a y N a m e > < V i s i b l e > F a l s e < / V i s i b l e > < / i t e m > < i t e m > < M e a s u r e N a m e > C r o s s   S e l l   P l c d   A c h m t   % < / M e a s u r e N a m e > < D i s p l a y N a m e > C r o s s   S e l l   P l c d   A c h m t   % < / D i s p l a y N a m e > < V i s i b l e > F a l s e < / V i s i b l e > < / i t e m > < i t e m > < M e a s u r e N a m e > C r o s s   S e l l   I n v o i c e   A c h m t   % < / M e a s u r e N a m e > < D i s p l a y N a m e > C r o s s   S e l l   I n v o i c e   A c h m t   % < / D i s p l a y N a m e > < V i s i b l e > F a l s e < / V i s i b l e > < / i t e m > < i t e m > < M e a s u r e N a m e > N e w   P l c d   A c h m t   % < / M e a s u r e N a m e > < D i s p l a y N a m e > N e w   P l c d   A c h m t   % < / D i s p l a y N a m e > < V i s i b l e > F a l s e < / V i s i b l e > < / i t e m > < i t e m > < M e a s u r e N a m e > R e n e w a l   P l c d   A c h m t   % < / M e a s u r e N a m e > < D i s p l a y N a m e > R e n e w a l   P l c d   A c h m t   % < / D i s p l a y N a m e > < V i s i b l e > F a l s e < / V i s i b l e > < / i t e m > < i t e m > < M e a s u r e N a m e > N e w   I n v o i c e   A c h m t   % < / M e a s u r e N a m e > < D i s p l a y N a m e > N e w   I n v o i c e   A c h m t   % < / D i s p l a y N a m e > < V i s i b l e > F a l s e < / V i s i b l e > < / i t e m > < i t e m > < M e a s u r e N a m e > R e n e w a l   I n v o i c e   A c h m t   % < / M e a s u r e N a m e > < D i s p l a y N a m e > R e n e w a l   I n v o i c e   A c h m t   % < / D i s p l a y N a m e > < V i s i b l e > F a l s e < / V i s i b l e > < / i t e m > < i t e m > < M e a s u r e N a m e > T o t a l   O p p o r t u n i t i e s < / M e a s u r e N a m e > < D i s p l a y N a m e > T o t a l   O p p o r t u n i t i e s < / D i s p l a y N a m e > < V i s i b l e > F a l s e < / V i s i b l e > < / i t e m > < / C a l c u l a t e d F i e l d s > < S A H o s t H a s h > 0 < / S A H o s t H a s h > < G e m i n i F i e l d L i s t V i s i b l e > T r u e < / G e m i n i F i e l d L i s t V i s i b l e > < / S e t t i n g s > ] ] > < / C u s t o m C o n t e n t > < / G e m i n i > 
</file>

<file path=customXml/item42.xml>��< ? x m l   v e r s i o n = " 1 . 0 "   e n c o d i n g = " U T F - 1 6 " ? > < G e m i n i   x m l n s = " h t t p : / / g e m i n i / p i v o t c u s t o m i z a t i o n / 4 5 7 1 f d 8 9 - c a 2 d - 4 c 4 7 - b f 0 e - 2 1 b 8 2 d 6 1 8 2 7 d " > < 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i t e m > < M e a s u r e N a m e > C r o s s   S e l l   P l c d   A c h m t   % < / M e a s u r e N a m e > < D i s p l a y N a m e > C r o s s   S e l l   P l c d   A c h m t   % < / D i s p l a y N a m e > < V i s i b l e > F a l s e < / V i s i b l e > < / i t e m > < i t e m > < M e a s u r e N a m e > C r o s s   S e l l   I n v o i c e   A c h m t   % < / M e a s u r e N a m e > < D i s p l a y N a m e > C r o s s   S e l l   I n v o i c e   A c h m t   % < / D i s p l a y N a m e > < V i s i b l e > F a l s e < / V i s i b l e > < / i t e m > < i t e m > < M e a s u r e N a m e > N e w   P l c d   A c h m t   % < / M e a s u r e N a m e > < D i s p l a y N a m e > N e w   P l c d   A c h m t   % < / D i s p l a y N a m e > < V i s i b l e > F a l s e < / V i s i b l e > < / i t e m > < i t e m > < M e a s u r e N a m e > R e n e w a l   P l c d   A c h m t   % < / M e a s u r e N a m e > < D i s p l a y N a m e > R e n e w a l   P l c d   A c h m t   % < / D i s p l a y N a m e > < V i s i b l e > F a l s e < / V i s i b l e > < / i t e m > < i t e m > < M e a s u r e N a m e > N e w   I n v o i c e   A c h m t   % < / M e a s u r e N a m e > < D i s p l a y N a m e > N e w   I n v o i c e   A c h m t   % < / D i s p l a y N a m e > < V i s i b l e > F a l s e < / V i s i b l e > < / i t e m > < i t e m > < M e a s u r e N a m e > R e n e w a l   I n v o i c e   A c h m t   % < / M e a s u r e N a m e > < D i s p l a y N a m e > R e n e w a l   I n v o i c e   A c h m t   % < / D i s p l a y N a m e > < V i s i b l e > F a l s e < / V i s i b l e > < / i t e m > < / C a l c u l a t e d F i e l d s > < S A H o s t H a s h > 0 < / S A H o s t H a s h > < G e m i n i F i e l d L i s t V i s i b l e > T r u e < / G e m i n i F i e l d L i s t V i s i b l e > < / S e t t i n g s > ] ] > < / C u s t o m C o n t e n t > < / G e m i n i > 
</file>

<file path=customXml/item43.xml>��< ? x m l   v e r s i o n = " 1 . 0 "   e n c o d i n g = " U T F - 1 6 " ? > < G e m i n i   x m l n s = " h t t p : / / g e m i n i / p i v o t c u s t o m i z a t i o n / L i n k e d T a b l e U p d a t e M o d e " > < C u s t o m C o n t e n t > < ! [ C D A T A [ T r u e ] ] > < / C u s t o m C o n t e n t > < / G e m i n i > 
</file>

<file path=customXml/item44.xml>��< ? x m l   v e r s i o n = " 1 . 0 "   e n c o d i n g = " U T F - 1 6 " ? > < G e m i n i   x m l n s = " h t t p : / / g e m i n i / p i v o t c u s t o m i z a t i o n / c 9 4 3 a a a e - e f c 5 - 4 2 3 3 - 9 8 e 8 - 6 5 f f 5 4 5 f 8 a d e " > < 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C a l c u l a t e d F i e l d s > < S A H o s t H a s h > 0 < / S A H o s t H a s h > < G e m i n i F i e l d L i s t V i s i b l e > T r u e < / G e m i n i F i e l d L i s t V i s i b l e > < / S e t t i n g s > ] ] > < / C u s t o m C o n t e n t > < / G e m i n i > 
</file>

<file path=customXml/item4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 I n d i _ b d g t 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 I n d i _ b d g t 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 C r o s s   s e l l   b u g d e t < / K e y > < / D i a g r a m O b j e c t K e y > < D i a g r a m O b j e c t K e y > < K e y > M e a s u r e s \ S u m   o f   C r o s s   s e l l   b u g d e t \ T a g I n f o \ F o r m u l a < / K e y > < / D i a g r a m O b j e c t K e y > < D i a g r a m O b j e c t K e y > < K e y > M e a s u r e s \ S u m   o f   C r o s s   s e l l   b u g d e t \ T a g I n f o \ V a l u e < / K e y > < / D i a g r a m O b j e c t K e y > < D i a g r a m O b j e c t K e y > < K e y > M e a s u r e s \ S u m   o f   R e n e w a l   B u d g e t < / K e y > < / D i a g r a m O b j e c t K e y > < D i a g r a m O b j e c t K e y > < K e y > M e a s u r e s \ S u m   o f   R e n e w a l   B u d g e t \ T a g I n f o \ F o r m u l a < / K e y > < / D i a g r a m O b j e c t K e y > < D i a g r a m O b j e c t K e y > < K e y > M e a s u r e s \ S u m   o f   R e n e w a l   B u d g e t \ T a g I n f o \ V a l u e < / K e y > < / D i a g r a m O b j e c t K e y > < D i a g r a m O b j e c t K e y > < K e y > M e a s u r e s \ S u m   o f   N e w   B u d g e t < / K e y > < / D i a g r a m O b j e c t K e y > < D i a g r a m O b j e c t K e y > < K e y > M e a s u r e s \ S u m   o f   N e w   B u d g e t \ T a g I n f o \ F o r m u l a < / K e y > < / D i a g r a m O b j e c t K e y > < D i a g r a m O b j e c t K e y > < K e y > M e a s u r e s \ S u m   o f   N e w   B u d g e t \ T a g I n f o \ V a l u e < / K e y > < / D i a g r a m O b j e c t K e y > < D i a g r a m O b j e c t K e y > < K e y > M e a s u r e s \ C r o s s   S e l l   P l c d   A c h m t   % < / K e y > < / D i a g r a m O b j e c t K e y > < D i a g r a m O b j e c t K e y > < K e y > M e a s u r e s \ C r o s s   S e l l   P l c d   A c h m t   % \ T a g I n f o \ F o r m u l a < / K e y > < / D i a g r a m O b j e c t K e y > < D i a g r a m O b j e c t K e y > < K e y > M e a s u r e s \ C r o s s   S e l l   P l c d   A c h m t   % \ T a g I n f o \ V a l u e < / K e y > < / D i a g r a m O b j e c t K e y > < D i a g r a m O b j e c t K e y > < K e y > M e a s u r e s \ C r o s s   S e l l   I n v o i c e   A c h m t   % < / K e y > < / D i a g r a m O b j e c t K e y > < D i a g r a m O b j e c t K e y > < K e y > M e a s u r e s \ C r o s s   S e l l   I n v o i c e   A c h m t   % \ T a g I n f o \ F o r m u l a < / K e y > < / D i a g r a m O b j e c t K e y > < D i a g r a m O b j e c t K e y > < K e y > M e a s u r e s \ C r o s s   S e l l   I n v o i c e   A c h m t   % \ T a g I n f o \ V a l u e < / K e y > < / D i a g r a m O b j e c t K e y > < D i a g r a m O b j e c t K e y > < K e y > M e a s u r e s \ N e w   P l c d   A c h m t   % < / K e y > < / D i a g r a m O b j e c t K e y > < D i a g r a m O b j e c t K e y > < K e y > M e a s u r e s \ N e w   P l c d   A c h m t   % \ T a g I n f o \ F o r m u l a < / K e y > < / D i a g r a m O b j e c t K e y > < D i a g r a m O b j e c t K e y > < K e y > M e a s u r e s \ N e w   P l c d   A c h m t   % \ T a g I n f o \ V a l u e < / K e y > < / D i a g r a m O b j e c t K e y > < D i a g r a m O b j e c t K e y > < K e y > M e a s u r e s \ R e n e w a l   P l c d   A c h m t   % < / K e y > < / D i a g r a m O b j e c t K e y > < D i a g r a m O b j e c t K e y > < K e y > M e a s u r e s \ R e n e w a l   P l c d   A c h m t   % \ T a g I n f o \ F o r m u l a < / K e y > < / D i a g r a m O b j e c t K e y > < D i a g r a m O b j e c t K e y > < K e y > M e a s u r e s \ R e n e w a l   P l c d   A c h m t   % \ T a g I n f o \ V a l u e < / K e y > < / D i a g r a m O b j e c t K e y > < D i a g r a m O b j e c t K e y > < K e y > M e a s u r e s \ N e w   I n v o i c e   A c h m t   % < / K e y > < / D i a g r a m O b j e c t K e y > < D i a g r a m O b j e c t K e y > < K e y > M e a s u r e s \ N e w   I n v o i c e   A c h m t   % \ T a g I n f o \ F o r m u l a < / K e y > < / D i a g r a m O b j e c t K e y > < D i a g r a m O b j e c t K e y > < K e y > M e a s u r e s \ N e w   I n v o i c e   A c h m t   % \ T a g I n f o \ V a l u e < / K e y > < / D i a g r a m O b j e c t K e y > < D i a g r a m O b j e c t K e y > < K e y > M e a s u r e s \ R e n e w a l   I n v o i c e   A c h m t   % < / K e y > < / D i a g r a m O b j e c t K e y > < D i a g r a m O b j e c t K e y > < K e y > M e a s u r e s \ R e n e w a l   I n v o i c e   A c h m t   % \ T a g I n f o \ F o r m u l a < / K e y > < / D i a g r a m O b j e c t K e y > < D i a g r a m O b j e c t K e y > < K e y > M e a s u r e s \ R e n e w a l   I n v o i c e   A c h m t   % \ T a g I n f o \ V a l u e < / K e y > < / D i a g r a m O b j e c t K e y > < D i a g r a m O b j e c t K e y > < K e y > C o l u m n s \ A c c o u n t   E x e 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D i a g r a m O b j e c t K e y > < K e y > L i n k s \ & l t ; C o l u m n s \ S u m   o f   C r o s s   s e l l   b u g d e t & g t ; - & l t ; M e a s u r e s \ C r o s s   s e l l   b u g d e t & g t ; < / K e y > < / D i a g r a m O b j e c t K e y > < D i a g r a m O b j e c t K e y > < K e y > L i n k s \ & l t ; C o l u m n s \ S u m   o f   C r o s s   s e l l   b u g d e t & g t ; - & l t ; M e a s u r e s \ C r o s s   s e l l   b u g d e t & g t ; \ C O L U M N < / K e y > < / D i a g r a m O b j e c t K e y > < D i a g r a m O b j e c t K e y > < K e y > L i n k s \ & l t ; C o l u m n s \ S u m   o f   C r o s s   s e l l   b u g d e t & g t ; - & l t ; M e a s u r e s \ C r o s s   s e l l   b u g d e t & g t ; \ M E A S U R E < / K e y > < / D i a g r a m O b j e c t K e y > < D i a g r a m O b j e c t K e y > < K e y > L i n k s \ & l t ; C o l u m n s \ S u m   o f   R e n e w a l   B u d g e t & g t ; - & l t ; M e a s u r e s \ R e n e w a l   B u d g e t & g t ; < / K e y > < / D i a g r a m O b j e c t K e y > < D i a g r a m O b j e c t K e y > < K e y > L i n k s \ & l t ; C o l u m n s \ S u m   o f   R e n e w a l   B u d g e t & g t ; - & l t ; M e a s u r e s \ R e n e w a l   B u d g e t & g t ; \ C O L U M N < / K e y > < / D i a g r a m O b j e c t K e y > < D i a g r a m O b j e c t K e y > < K e y > L i n k s \ & l t ; C o l u m n s \ S u m   o f   R e n e w a l   B u d g e t & g t ; - & l t ; M e a s u r e s \ R e n e w a l   B u d g e t & g t ; \ M E A S U R E < / K e y > < / D i a g r a m O b j e c t K e y > < D i a g r a m O b j e c t K e y > < K e y > L i n k s \ & l t ; C o l u m n s \ S u m   o f   N e w   B u d g e t & g t ; - & l t ; M e a s u r e s \ N e w   B u d g e t & g t ; < / K e y > < / D i a g r a m O b j e c t K e y > < D i a g r a m O b j e c t K e y > < K e y > L i n k s \ & l t ; C o l u m n s \ S u m   o f   N e w   B u d g e t & g t ; - & l t ; M e a s u r e s \ N e w   B u d g e t & g t ; \ C O L U M N < / K e y > < / D i a g r a m O b j e c t K e y > < D i a g r a m O b j e c t K e y > < K e y > L i n k s \ & l t ; C o l u m n s \ S u m   o f   N e w   B u d g e t & g t ; - & l t ; M e a s u r e s \ N e w   B u d g e t & g t ; \ M E A S U R E 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 C r o s s   s e l l   b u g d e t < / K e y > < / a : K e y > < a : V a l u e   i : t y p e = " M e a s u r e G r i d N o d e V i e w S t a t e " > < C o l u m n > 4 < / C o l u m n > < L a y e d O u t > t r u e < / L a y e d O u t > < W a s U I I n v i s i b l e > t r u e < / W a s U I I n v i s i b l e > < / a : V a l u e > < / a : K e y V a l u e O f D i a g r a m O b j e c t K e y a n y T y p e z b w N T n L X > < a : K e y V a l u e O f D i a g r a m O b j e c t K e y a n y T y p e z b w N T n L X > < a : K e y > < K e y > M e a s u r e s \ S u m   o f   C r o s s   s e l l   b u g d e t \ T a g I n f o \ F o r m u l a < / K e y > < / a : K e y > < a : V a l u e   i : t y p e = " M e a s u r e G r i d V i e w S t a t e I D i a g r a m T a g A d d i t i o n a l I n f o " / > < / a : K e y V a l u e O f D i a g r a m O b j e c t K e y a n y T y p e z b w N T n L X > < a : K e y V a l u e O f D i a g r a m O b j e c t K e y a n y T y p e z b w N T n L X > < a : K e y > < K e y > M e a s u r e s \ S u m   o f   C r o s s   s e l l   b u g d e t \ T a g I n f o \ V a l u e < / K e y > < / a : K e y > < a : V a l u e   i : t y p e = " M e a s u r e G r i d V i e w S t a t e I D i a g r a m T a g A d d i t i o n a l I n f o " / > < / a : K e y V a l u e O f D i a g r a m O b j e c t K e y a n y T y p e z b w N T n L X > < a : K e y V a l u e O f D i a g r a m O b j e c t K e y a n y T y p e z b w N T n L X > < a : K e y > < K e y > M e a s u r e s \ S u m   o f   R e n e w a l   B u d g e t < / K e y > < / a : K e y > < a : V a l u e   i : t y p e = " M e a s u r e G r i d N o d e V i e w S t a t e " > < C o l u m n > 5 < / C o l u m n > < L a y e d O u t > t r u e < / L a y e d O u t > < W a s U I I n v i s i b l e > t r u e < / W a s U I I n v i s i b l e > < / a : V a l u e > < / a : K e y V a l u e O f D i a g r a m O b j e c t K e y a n y T y p e z b w N T n L X > < a : K e y V a l u e O f D i a g r a m O b j e c t K e y a n y T y p e z b w N T n L X > < a : K e y > < K e y > M e a s u r e s \ S u m   o f   R e n e w a l   B u d g e t \ T a g I n f o \ F o r m u l a < / K e y > < / a : K e y > < a : V a l u e   i : t y p e = " M e a s u r e G r i d V i e w S t a t e I D i a g r a m T a g A d d i t i o n a l I n f o " / > < / a : K e y V a l u e O f D i a g r a m O b j e c t K e y a n y T y p e z b w N T n L X > < a : K e y V a l u e O f D i a g r a m O b j e c t K e y a n y T y p e z b w N T n L X > < a : K e y > < K e y > M e a s u r e s \ S u m   o f   R e n e w a l   B u d g e t \ T a g I n f o \ V a l u e < / K e y > < / a : K e y > < a : V a l u e   i : t y p e = " M e a s u r e G r i d V i e w S t a t e I D i a g r a m T a g A d d i t i o n a l I n f o " / > < / a : K e y V a l u e O f D i a g r a m O b j e c t K e y a n y T y p e z b w N T n L X > < a : K e y V a l u e O f D i a g r a m O b j e c t K e y a n y T y p e z b w N T n L X > < a : K e y > < K e y > M e a s u r e s \ S u m   o f   N e w   B u d g e t < / K e y > < / a : K e y > < a : V a l u e   i : t y p e = " M e a s u r e G r i d N o d e V i e w S t a t e " > < C o l u m n > 3 < / C o l u m n > < L a y e d O u t > t r u e < / L a y e d O u t > < W a s U I I n v i s i b l e > t r u e < / W a s U I I n v i s i b l e > < / a : V a l u e > < / a : K e y V a l u e O f D i a g r a m O b j e c t K e y a n y T y p e z b w N T n L X > < a : K e y V a l u e O f D i a g r a m O b j e c t K e y a n y T y p e z b w N T n L X > < a : K e y > < K e y > M e a s u r e s \ S u m   o f   N e w   B u d g e t \ T a g I n f o \ F o r m u l a < / K e y > < / a : K e y > < a : V a l u e   i : t y p e = " M e a s u r e G r i d V i e w S t a t e I D i a g r a m T a g A d d i t i o n a l I n f o " / > < / a : K e y V a l u e O f D i a g r a m O b j e c t K e y a n y T y p e z b w N T n L X > < a : K e y V a l u e O f D i a g r a m O b j e c t K e y a n y T y p e z b w N T n L X > < a : K e y > < K e y > M e a s u r e s \ S u m   o f   N e w   B u d g e t \ T a g I n f o \ V a l u e < / K e y > < / a : K e y > < a : V a l u e   i : t y p e = " M e a s u r e G r i d V i e w S t a t e I D i a g r a m T a g A d d i t i o n a l I n f o " / > < / a : K e y V a l u e O f D i a g r a m O b j e c t K e y a n y T y p e z b w N T n L X > < a : K e y V a l u e O f D i a g r a m O b j e c t K e y a n y T y p e z b w N T n L X > < a : K e y > < K e y > M e a s u r e s \ C r o s s   S e l l   P l c d   A c h m t   % < / K e y > < / a : K e y > < a : V a l u e   i : t y p e = " M e a s u r e G r i d N o d e V i e w S t a t e " > < L a y e d O u t > t r u e < / L a y e d O u t > < / a : V a l u e > < / a : K e y V a l u e O f D i a g r a m O b j e c t K e y a n y T y p e z b w N T n L X > < a : K e y V a l u e O f D i a g r a m O b j e c t K e y a n y T y p e z b w N T n L X > < a : K e y > < K e y > M e a s u r e s \ C r o s s   S e l l   P l c d   A c h m t   % \ T a g I n f o \ F o r m u l a < / K e y > < / a : K e y > < a : V a l u e   i : t y p e = " M e a s u r e G r i d V i e w S t a t e I D i a g r a m T a g A d d i t i o n a l I n f o " / > < / a : K e y V a l u e O f D i a g r a m O b j e c t K e y a n y T y p e z b w N T n L X > < a : K e y V a l u e O f D i a g r a m O b j e c t K e y a n y T y p e z b w N T n L X > < a : K e y > < K e y > M e a s u r e s \ C r o s s   S e l l   P l c d   A c h m t   % \ T a g I n f o \ V a l u e < / K e y > < / a : K e y > < a : V a l u e   i : t y p e = " M e a s u r e G r i d V i e w S t a t e I D i a g r a m T a g A d d i t i o n a l I n f o " / > < / a : K e y V a l u e O f D i a g r a m O b j e c t K e y a n y T y p e z b w N T n L X > < a : K e y V a l u e O f D i a g r a m O b j e c t K e y a n y T y p e z b w N T n L X > < a : K e y > < K e y > M e a s u r e s \ C r o s s   S e l l   I n v o i c e   A c h m t   % < / K e y > < / a : K e y > < a : V a l u e   i : t y p e = " M e a s u r e G r i d N o d e V i e w S t a t e " > < L a y e d O u t > t r u e < / L a y e d O u t > < R o w > 1 < / R o w > < / a : V a l u e > < / a : K e y V a l u e O f D i a g r a m O b j e c t K e y a n y T y p e z b w N T n L X > < a : K e y V a l u e O f D i a g r a m O b j e c t K e y a n y T y p e z b w N T n L X > < a : K e y > < K e y > M e a s u r e s \ C r o s s   S e l l   I n v o i c e   A c h m t   % \ T a g I n f o \ F o r m u l a < / K e y > < / a : K e y > < a : V a l u e   i : t y p e = " M e a s u r e G r i d V i e w S t a t e I D i a g r a m T a g A d d i t i o n a l I n f o " / > < / a : K e y V a l u e O f D i a g r a m O b j e c t K e y a n y T y p e z b w N T n L X > < a : K e y V a l u e O f D i a g r a m O b j e c t K e y a n y T y p e z b w N T n L X > < a : K e y > < K e y > M e a s u r e s \ C r o s s   S e l l   I n v o i c e   A c h m t   % \ T a g I n f o \ V a l u e < / K e y > < / a : K e y > < a : V a l u e   i : t y p e = " M e a s u r e G r i d V i e w S t a t e I D i a g r a m T a g A d d i t i o n a l I n f o " / > < / a : K e y V a l u e O f D i a g r a m O b j e c t K e y a n y T y p e z b w N T n L X > < a : K e y V a l u e O f D i a g r a m O b j e c t K e y a n y T y p e z b w N T n L X > < a : K e y > < K e y > M e a s u r e s \ N e w   P l c d   A c h m t   % < / K e y > < / a : K e y > < a : V a l u e   i : t y p e = " M e a s u r e G r i d N o d e V i e w S t a t e " > < L a y e d O u t > t r u e < / L a y e d O u t > < R o w > 2 < / R o w > < / a : V a l u e > < / a : K e y V a l u e O f D i a g r a m O b j e c t K e y a n y T y p e z b w N T n L X > < a : K e y V a l u e O f D i a g r a m O b j e c t K e y a n y T y p e z b w N T n L X > < a : K e y > < K e y > M e a s u r e s \ N e w   P l c d   A c h m t   % \ T a g I n f o \ F o r m u l a < / K e y > < / a : K e y > < a : V a l u e   i : t y p e = " M e a s u r e G r i d V i e w S t a t e I D i a g r a m T a g A d d i t i o n a l I n f o " / > < / a : K e y V a l u e O f D i a g r a m O b j e c t K e y a n y T y p e z b w N T n L X > < a : K e y V a l u e O f D i a g r a m O b j e c t K e y a n y T y p e z b w N T n L X > < a : K e y > < K e y > M e a s u r e s \ N e w   P l c d   A c h m t   % \ T a g I n f o \ V a l u e < / K e y > < / a : K e y > < a : V a l u e   i : t y p e = " M e a s u r e G r i d V i e w S t a t e I D i a g r a m T a g A d d i t i o n a l I n f o " / > < / a : K e y V a l u e O f D i a g r a m O b j e c t K e y a n y T y p e z b w N T n L X > < a : K e y V a l u e O f D i a g r a m O b j e c t K e y a n y T y p e z b w N T n L X > < a : K e y > < K e y > M e a s u r e s \ R e n e w a l   P l c d   A c h m t   % < / K e y > < / a : K e y > < a : V a l u e   i : t y p e = " M e a s u r e G r i d N o d e V i e w S t a t e " > < L a y e d O u t > t r u e < / L a y e d O u t > < R o w > 3 < / R o w > < / a : V a l u e > < / a : K e y V a l u e O f D i a g r a m O b j e c t K e y a n y T y p e z b w N T n L X > < a : K e y V a l u e O f D i a g r a m O b j e c t K e y a n y T y p e z b w N T n L X > < a : K e y > < K e y > M e a s u r e s \ R e n e w a l   P l c d   A c h m t   % \ T a g I n f o \ F o r m u l a < / K e y > < / a : K e y > < a : V a l u e   i : t y p e = " M e a s u r e G r i d V i e w S t a t e I D i a g r a m T a g A d d i t i o n a l I n f o " / > < / a : K e y V a l u e O f D i a g r a m O b j e c t K e y a n y T y p e z b w N T n L X > < a : K e y V a l u e O f D i a g r a m O b j e c t K e y a n y T y p e z b w N T n L X > < a : K e y > < K e y > M e a s u r e s \ R e n e w a l   P l c d   A c h m t   % \ T a g I n f o \ V a l u e < / K e y > < / a : K e y > < a : V a l u e   i : t y p e = " M e a s u r e G r i d V i e w S t a t e I D i a g r a m T a g A d d i t i o n a l I n f o " / > < / a : K e y V a l u e O f D i a g r a m O b j e c t K e y a n y T y p e z b w N T n L X > < a : K e y V a l u e O f D i a g r a m O b j e c t K e y a n y T y p e z b w N T n L X > < a : K e y > < K e y > M e a s u r e s \ N e w   I n v o i c e   A c h m t   % < / K e y > < / a : K e y > < a : V a l u e   i : t y p e = " M e a s u r e G r i d N o d e V i e w S t a t e " > < L a y e d O u t > t r u e < / L a y e d O u t > < R o w > 4 < / R o w > < / a : V a l u e > < / a : K e y V a l u e O f D i a g r a m O b j e c t K e y a n y T y p e z b w N T n L X > < a : K e y V a l u e O f D i a g r a m O b j e c t K e y a n y T y p e z b w N T n L X > < a : K e y > < K e y > M e a s u r e s \ N e w   I n v o i c e   A c h m t   % \ T a g I n f o \ F o r m u l a < / K e y > < / a : K e y > < a : V a l u e   i : t y p e = " M e a s u r e G r i d V i e w S t a t e I D i a g r a m T a g A d d i t i o n a l I n f o " / > < / a : K e y V a l u e O f D i a g r a m O b j e c t K e y a n y T y p e z b w N T n L X > < a : K e y V a l u e O f D i a g r a m O b j e c t K e y a n y T y p e z b w N T n L X > < a : K e y > < K e y > M e a s u r e s \ N e w   I n v o i c e   A c h m t   % \ T a g I n f o \ V a l u e < / K e y > < / a : K e y > < a : V a l u e   i : t y p e = " M e a s u r e G r i d V i e w S t a t e I D i a g r a m T a g A d d i t i o n a l I n f o " / > < / a : K e y V a l u e O f D i a g r a m O b j e c t K e y a n y T y p e z b w N T n L X > < a : K e y V a l u e O f D i a g r a m O b j e c t K e y a n y T y p e z b w N T n L X > < a : K e y > < K e y > M e a s u r e s \ R e n e w a l   I n v o i c e   A c h m t   % < / K e y > < / a : K e y > < a : V a l u e   i : t y p e = " M e a s u r e G r i d N o d e V i e w S t a t e " > < L a y e d O u t > t r u e < / L a y e d O u t > < R o w > 5 < / R o w > < / a : V a l u e > < / a : K e y V a l u e O f D i a g r a m O b j e c t K e y a n y T y p e z b w N T n L X > < a : K e y V a l u e O f D i a g r a m O b j e c t K e y a n y T y p e z b w N T n L X > < a : K e y > < K e y > M e a s u r e s \ R e n e w a l   I n v o i c e   A c h m t   % \ T a g I n f o \ F o r m u l a < / K e y > < / a : K e y > < a : V a l u e   i : t y p e = " M e a s u r e G r i d V i e w S t a t e I D i a g r a m T a g A d d i t i o n a l I n f o " / > < / a : K e y V a l u e O f D i a g r a m O b j e c t K e y a n y T y p e z b w N T n L X > < a : K e y V a l u e O f D i a g r a m O b j e c t K e y a n y T y p e z b w N T n L X > < a : K e y > < K e y > M e a s u r e s \ R e n e w a l   I n v o i c e   A c h m t   % \ T a g I n f o \ V a l u e < / K e y > < / a : K e y > < a : V a l u e   i : t y p e = " M e a s u r e G r i d V i e w S t a t e I D i a g r a m T a g A d d i t i o n a l I n f o " / > < / a : K e y V a l u e O f D i a g r a m O b j e c t K e y a n y T y p e z b w N T n L X > < a : K e y V a l u e O f D i a g r a m O b j e c t K e y a n y T y p e z b w N T n L X > < a : K e y > < K e y > C o l u m n s \ A c c o u n t   E x e   I D < / K e y > < / a : K e y > < a : V a l u e   i : t y p e = " M e a s u r e G r i d N o d e V i e w S t a t e " > < L a y e d O u t > t r u e < / L a y e d O u t > < / a : V a l u e > < / a : K e y V a l u e O f D i a g r a m O b j e c t K e y a n y T y p e z b w N T n L X > < a : K e y V a l u e O f D i a g r a m O b j e c t K e y a n y T y p e z b w N T n L X > < a : K e y > < K e y > C o l u m n s \ E m p l o y e e   N a m e < / K e y > < / a : K e y > < a : V a l u e   i : t y p e = " M e a s u r e G r i d N o d e V i e w S t a t e " > < C o l u m n > 1 < / C o l u m n > < L a y e d O u t > t r u e < / L a y e d O u t > < / a : V a l u e > < / a : K e y V a l u e O f D i a g r a m O b j e c t K e y a n y T y p e z b w N T n L X > < a : K e y V a l u e O f D i a g r a m O b j e c t K e y a n y T y p e z b w N T n L X > < a : K e y > < K e y > C o l u m n s \ N e w   R o l e 2 < / K e y > < / a : K e y > < a : V a l u e   i : t y p e = " M e a s u r e G r i d N o d e V i e w S t a t e " > < C o l u m n > 2 < / C o l u m n > < L a y e d O u t > t r u e < / L a y e d O u t > < / a : V a l u e > < / a : K e y V a l u e O f D i a g r a m O b j e c t K e y a n y T y p e z b w N T n L X > < a : K e y V a l u e O f D i a g r a m O b j e c t K e y a n y T y p e z b w N T n L X > < a : K e y > < K e y > C o l u m n s \ N e w   B u d g e t < / K e y > < / a : K e y > < a : V a l u e   i : t y p e = " M e a s u r e G r i d N o d e V i e w S t a t e " > < C o l u m n > 3 < / C o l u m n > < L a y e d O u t > t r u e < / L a y e d O u t > < / a : V a l u e > < / a : K e y V a l u e O f D i a g r a m O b j e c t K e y a n y T y p e z b w N T n L X > < a : K e y V a l u e O f D i a g r a m O b j e c t K e y a n y T y p e z b w N T n L X > < a : K e y > < K e y > C o l u m n s \ C r o s s   s e l l   b u g d e t < / K e y > < / a : K e y > < a : V a l u e   i : t y p e = " M e a s u r e G r i d N o d e V i e w S t a t e " > < C o l u m n > 4 < / C o l u m n > < L a y e d O u t > t r u e < / L a y e d O u t > < / a : V a l u e > < / a : K e y V a l u e O f D i a g r a m O b j e c t K e y a n y T y p e z b w N T n L X > < a : K e y V a l u e O f D i a g r a m O b j e c t K e y a n y T y p e z b w N T n L X > < a : K e y > < K e y > C o l u m n s \ R e n e w a l   B u d g e t < / K e y > < / a : K e y > < a : V a l u e   i : t y p e = " M e a s u r e G r i d N o d e V i e w S t a t e " > < C o l u m n > 5 < / C o l u m n > < L a y e d O u t > t r u e < / L a y e d O u t > < / a : V a l u e > < / a : K e y V a l u e O f D i a g r a m O b j e c t K e y a n y T y p e z b w N T n L X > < a : K e y V a l u e O f D i a g r a m O b j e c t K e y a n y T y p e z b w N T n L X > < a : K e y > < K e y > L i n k s \ & l t ; C o l u m n s \ S u m   o f   C r o s s   s e l l   b u g d e t & g t ; - & l t ; M e a s u r e s \ C r o s s   s e l l   b u g d e t & g t ; < / K e y > < / a : K e y > < a : V a l u e   i : t y p e = " M e a s u r e G r i d V i e w S t a t e I D i a g r a m L i n k " / > < / a : K e y V a l u e O f D i a g r a m O b j e c t K e y a n y T y p e z b w N T n L X > < a : K e y V a l u e O f D i a g r a m O b j e c t K e y a n y T y p e z b w N T n L X > < a : K e y > < K e y > L i n k s \ & l t ; C o l u m n s \ S u m   o f   C r o s s   s e l l   b u g d e t & g t ; - & l t ; M e a s u r e s \ C r o s s   s e l l   b u g d e t & g t ; \ C O L U M N < / K e y > < / a : K e y > < a : V a l u e   i : t y p e = " M e a s u r e G r i d V i e w S t a t e I D i a g r a m L i n k E n d p o i n t " / > < / a : K e y V a l u e O f D i a g r a m O b j e c t K e y a n y T y p e z b w N T n L X > < a : K e y V a l u e O f D i a g r a m O b j e c t K e y a n y T y p e z b w N T n L X > < a : K e y > < K e y > L i n k s \ & l t ; C o l u m n s \ S u m   o f   C r o s s   s e l l   b u g d e t & g t ; - & l t ; M e a s u r e s \ C r o s s   s e l l   b u g d e t & g t ; \ M E A S U R E < / K e y > < / a : K e y > < a : V a l u e   i : t y p e = " M e a s u r e G r i d V i e w S t a t e I D i a g r a m L i n k E n d p o i n t " / > < / a : K e y V a l u e O f D i a g r a m O b j e c t K e y a n y T y p e z b w N T n L X > < a : K e y V a l u e O f D i a g r a m O b j e c t K e y a n y T y p e z b w N T n L X > < a : K e y > < K e y > L i n k s \ & l t ; C o l u m n s \ S u m   o f   R e n e w a l   B u d g e t & g t ; - & l t ; M e a s u r e s \ R e n e w a l   B u d g e t & g t ; < / K e y > < / a : K e y > < a : V a l u e   i : t y p e = " M e a s u r e G r i d V i e w S t a t e I D i a g r a m L i n k " / > < / a : K e y V a l u e O f D i a g r a m O b j e c t K e y a n y T y p e z b w N T n L X > < a : K e y V a l u e O f D i a g r a m O b j e c t K e y a n y T y p e z b w N T n L X > < a : K e y > < K e y > L i n k s \ & l t ; C o l u m n s \ S u m   o f   R e n e w a l   B u d g e t & g t ; - & l t ; M e a s u r e s \ R e n e w a l   B u d g e t & g t ; \ C O L U M N < / K e y > < / a : K e y > < a : V a l u e   i : t y p e = " M e a s u r e G r i d V i e w S t a t e I D i a g r a m L i n k E n d p o i n t " / > < / a : K e y V a l u e O f D i a g r a m O b j e c t K e y a n y T y p e z b w N T n L X > < a : K e y V a l u e O f D i a g r a m O b j e c t K e y a n y T y p e z b w N T n L X > < a : K e y > < K e y > L i n k s \ & l t ; C o l u m n s \ S u m   o f   R e n e w a l   B u d g e t & g t ; - & l t ; M e a s u r e s \ R e n e w a l   B u d g e t & g t ; \ M E A S U R E < / K e y > < / a : K e y > < a : V a l u e   i : t y p e = " M e a s u r e G r i d V i e w S t a t e I D i a g r a m L i n k E n d p o i n t " / > < / a : K e y V a l u e O f D i a g r a m O b j e c t K e y a n y T y p e z b w N T n L X > < a : K e y V a l u e O f D i a g r a m O b j e c t K e y a n y T y p e z b w N T n L X > < a : K e y > < K e y > L i n k s \ & l t ; C o l u m n s \ S u m   o f   N e w   B u d g e t & g t ; - & l t ; M e a s u r e s \ N e w   B u d g e t & g t ; < / K e y > < / a : K e y > < a : V a l u e   i : t y p e = " M e a s u r e G r i d V i e w S t a t e I D i a g r a m L i n k " / > < / a : K e y V a l u e O f D i a g r a m O b j e c t K e y a n y T y p e z b w N T n L X > < a : K e y V a l u e O f D i a g r a m O b j e c t K e y a n y T y p e z b w N T n L X > < a : K e y > < K e y > L i n k s \ & l t ; C o l u m n s \ S u m   o f   N e w   B u d g e t & g t ; - & l t ; M e a s u r e s \ N e w   B u d g e t & g t ; \ C O L U M N < / K e y > < / a : K e y > < a : V a l u e   i : t y p e = " M e a s u r e G r i d V i e w S t a t e I D i a g r a m L i n k E n d p o i n t " / > < / a : K e y V a l u e O f D i a g r a m O b j e c t K e y a n y T y p e z b w N T n L X > < a : K e y V a l u e O f D i a g r a m O b j e c t K e y a n y T y p e z b w N T n L X > < a : K e y > < K e y > L i n k s \ & l t ; C o l u m n s \ S u m   o f   N e w   B u d g e t & g t ; - & l t ; M e a s u r e s \ N e w   B u d g e t & g t ; \ M E A S U R E < / K e y > < / a : K e y > < a : V a l u e   i : t y p e = " M e a s u r e G r i d V i e w S t a t e I D i a g r a m L i n k E n d p o i n t " / > < / a : K e y V a l u e O f D i a g r a m O b j e c t K e y a n y T y p e z b w N T n L X > < / V i e w S t a t e s > < / D i a g r a m M a n a g e r . S e r i a l i z a b l e D i a g r a m > < D i a g r a m M a n a g e r . S e r i a l i z a b l e D i a g r a m > < A d a p t e r   i : t y p e = " M e a s u r e D i a g r a m S a n d b o x A d a p t e r " > < T a b l e N a m e > i n v o i c e 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 i n v o i c e _ n u m b e r < / K e y > < / D i a g r a m O b j e c t K e y > < D i a g r a m O b j e c t K e y > < K e y > M e a s u r e s \ S u m   o f   i n v o i c e _ n u m b e r \ T a g I n f o \ F o r m u l a < / K e y > < / D i a g r a m O b j e c t K e y > < D i a g r a m O b j e c t K e y > < K e y > M e a s u r e s \ S u m   o f   i n v o i c e _ n u m b e r \ T a g I n f o \ V a l u e < / K e y > < / D i a g r a m O b j e c t K e y > < D i a g r a m O b j e c t K e y > < K e y > M e a s u r e s \ C o u n t   o f   i n v o i c e _ n u m b e r < / K e y > < / D i a g r a m O b j e c t K e y > < D i a g r a m O b j e c t K e y > < K e y > M e a s u r e s \ C o u n t   o f   i n v o i c e _ n u m b e r \ T a g I n f o \ F o r m u l a < / K e y > < / D i a g r a m O b j e c t K e y > < D i a g r a m O b j e c t K e y > < K e y > M e a s u r e s \ C o u n t   o f   i n v o i c e _ n u m b e r \ T a g I n f o \ V a l u e < / K e y > < / D i a g r a m O b j e c t K e y > < D i a g r a m O b j e c t K e y > < K e y > M e a s u r e s \ D i s t i n c t   C o u n t   o f   i n v o i c e _ n u m b e r < / K e y > < / D i a g r a m O b j e c t K e y > < D i a g r a m O b j e c t K e y > < K e y > M e a s u r e s \ D i s t i n c t   C o u n t   o f   i n v o i c e _ n u m b e r \ T a g I n f o \ F o r m u l a < / K e y > < / D i a g r a m O b j e c t K e y > < D i a g r a m O b j e c t K e y > < K e y > M e a s u r e s \ D i s t i n c t   C o u n t   o f   i n v o i c e _ n u m b e r \ T a g I n f o \ V a l u e < / K e y > < / D i a g r a m O b j e c t K e y > < D i a g r a m O b j e c t K e y > < K e y > M e a s u r e s \ S u m   o f   A m o u n t   4 < / K e y > < / D i a g r a m O b j e c t K e y > < D i a g r a m O b j e c t K e y > < K e y > M e a s u r e s \ S u m   o f   A m o u n t   4 \ T a g I n f o \ F o r m u l a < / K e y > < / D i a g r a m O b j e c t K e y > < D i a g r a m O b j e c t K e y > < K e y > M e a s u r e s \ S u m   o f   A m o u n t   4 \ T a g I n f o \ V a l u e < / K e y > < / D i a g r a m O b j e c t K e y > < D i a g r a m O b j e c t K e y > < K e y > C o l u m n s \ i n v o i c e _ n u m b e r < / K e y > < / D i a g r a m O b j e c t K e y > < D i a g r a m O b j e c t K e y > < K e y > C o l u m n s \ i n v o i c e _ d a t e < / K e y > < / D i a g r a m O b j e c t K e y > < D i a g r a m O b j e c t K e y > < K e y > C o l u m n s \ C l i e n t   N a m e < / K e y > < / D i a g r a m O b j e c t K e y > < D i a g r a m O b j e c t K e y > < K e y > C o l u m n s \ A c c o u n t   E x e   I D < / K e y > < / D i a g r a m O b j e c t K e y > < D i a g r a m O b j e c t K e y > < K e y > C o l u m n s \ A c c o u n t   E x e c u t i v e < / K e y > < / D i a g r a m O b j e c t K e y > < D i a g r a m O b j e c t K e y > < K e y > C o l u m n s \ A m o u n t < / K e y > < / D i a g r a m O b j e c t K e y > < D i a g r a m O b j e c t K e y > < K e y > C o l u m n s \ i n c o m e _ c l a s s < / K e y > < / D i a g r a m O b j e c t K e y > < D i a g r a m O b j e c t K e y > < K e y > C o l u m n s \ i n c o m e _ d u e _ d a t e < / K e y > < / D i a g r a m O b j e c t K e y > < D i a g r a m O b j e c t K e y > < K e y > C o l u m n s \ r e v e n u e _ t r a n s a c t i o n _ t y p e < / K e y > < / D i a g r a m O b j e c t K e y > < D i a g r a m O b j e c t K e y > < K e y > L i n k s \ & l t ; C o l u m n s \ S u m   o f   i n v o i c e _ n u m b e r & g t ; - & l t ; M e a s u r e s \ i n v o i c e _ n u m b e r & g t ; < / K e y > < / D i a g r a m O b j e c t K e y > < D i a g r a m O b j e c t K e y > < K e y > L i n k s \ & l t ; C o l u m n s \ S u m   o f   i n v o i c e _ n u m b e r & g t ; - & l t ; M e a s u r e s \ i n v o i c e _ n u m b e r & g t ; \ C O L U M N < / K e y > < / D i a g r a m O b j e c t K e y > < D i a g r a m O b j e c t K e y > < K e y > L i n k s \ & l t ; C o l u m n s \ S u m   o f   i n v o i c e _ n u m b e r & g t ; - & l t ; M e a s u r e s \ i n v o i c e _ n u m b e r & g t ; \ M E A S U R E < / K e y > < / D i a g r a m O b j e c t K e y > < D i a g r a m O b j e c t K e y > < K e y > L i n k s \ & l t ; C o l u m n s \ C o u n t   o f   i n v o i c e _ n u m b e r & g t ; - & l t ; M e a s u r e s \ i n v o i c e _ n u m b e r & g t ; < / K e y > < / D i a g r a m O b j e c t K e y > < D i a g r a m O b j e c t K e y > < K e y > L i n k s \ & l t ; C o l u m n s \ C o u n t   o f   i n v o i c e _ n u m b e r & g t ; - & l t ; M e a s u r e s \ i n v o i c e _ n u m b e r & g t ; \ C O L U M N < / K e y > < / D i a g r a m O b j e c t K e y > < D i a g r a m O b j e c t K e y > < K e y > L i n k s \ & l t ; C o l u m n s \ C o u n t   o f   i n v o i c e _ n u m b e r & g t ; - & l t ; M e a s u r e s \ i n v o i c e _ n u m b e r & g t ; \ M E A S U R E < / K e y > < / D i a g r a m O b j e c t K e y > < D i a g r a m O b j e c t K e y > < K e y > L i n k s \ & l t ; C o l u m n s \ D i s t i n c t   C o u n t   o f   i n v o i c e _ n u m b e r & g t ; - & l t ; M e a s u r e s \ i n v o i c e _ n u m b e r & g t ; < / K e y > < / D i a g r a m O b j e c t K e y > < D i a g r a m O b j e c t K e y > < K e y > L i n k s \ & l t ; C o l u m n s \ D i s t i n c t   C o u n t   o f   i n v o i c e _ n u m b e r & g t ; - & l t ; M e a s u r e s \ i n v o i c e _ n u m b e r & g t ; \ C O L U M N < / K e y > < / D i a g r a m O b j e c t K e y > < D i a g r a m O b j e c t K e y > < K e y > L i n k s \ & l t ; C o l u m n s \ D i s t i n c t   C o u n t   o f   i n v o i c e _ n u m b e r & g t ; - & l t ; M e a s u r e s \ i n v o i c e _ n u m b e r & g t ; \ M E A S U R E < / K e y > < / D i a g r a m O b j e c t K e y > < D i a g r a m O b j e c t K e y > < K e y > L i n k s \ & l t ; C o l u m n s \ S u m   o f   A m o u n t   4 & g t ; - & l t ; M e a s u r e s \ A m o u n t & g t ; < / K e y > < / D i a g r a m O b j e c t K e y > < D i a g r a m O b j e c t K e y > < K e y > L i n k s \ & l t ; C o l u m n s \ S u m   o f   A m o u n t   4 & g t ; - & l t ; M e a s u r e s \ A m o u n t & g t ; \ C O L U M N < / K e y > < / D i a g r a m O b j e c t K e y > < D i a g r a m O b j e c t K e y > < K e y > L i n k s \ & l t ; C o l u m n s \ S u m   o f   A m o u n t   4 & g t ; - & l t ; M e a s u r e s \ A m o u n t & g t ; \ M E A S U R E 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 i n v o i c e _ n u m b e r < / K e y > < / a : K e y > < a : V a l u e   i : t y p e = " M e a s u r e G r i d N o d e V i e w S t a t e " > < L a y e d O u t > t r u e < / L a y e d O u t > < W a s U I I n v i s i b l e > t r u e < / W a s U I I n v i s i b l e > < / a : V a l u e > < / a : K e y V a l u e O f D i a g r a m O b j e c t K e y a n y T y p e z b w N T n L X > < a : K e y V a l u e O f D i a g r a m O b j e c t K e y a n y T y p e z b w N T n L X > < a : K e y > < K e y > M e a s u r e s \ S u m   o f   i n v o i c e _ n u m b e r \ T a g I n f o \ F o r m u l a < / K e y > < / a : K e y > < a : V a l u e   i : t y p e = " M e a s u r e G r i d V i e w S t a t e I D i a g r a m T a g A d d i t i o n a l I n f o " / > < / a : K e y V a l u e O f D i a g r a m O b j e c t K e y a n y T y p e z b w N T n L X > < a : K e y V a l u e O f D i a g r a m O b j e c t K e y a n y T y p e z b w N T n L X > < a : K e y > < K e y > M e a s u r e s \ S u m   o f   i n v o i c e _ n u m b e r \ T a g I n f o \ V a l u e < / K e y > < / a : K e y > < a : V a l u e   i : t y p e = " M e a s u r e G r i d V i e w S t a t e I D i a g r a m T a g A d d i t i o n a l I n f o " / > < / a : K e y V a l u e O f D i a g r a m O b j e c t K e y a n y T y p e z b w N T n L X > < a : K e y V a l u e O f D i a g r a m O b j e c t K e y a n y T y p e z b w N T n L X > < a : K e y > < K e y > M e a s u r e s \ C o u n t   o f   i n v o i c e _ n u m b e r < / K e y > < / a : K e y > < a : V a l u e   i : t y p e = " M e a s u r e G r i d N o d e V i e w S t a t e " > < L a y e d O u t > t r u e < / L a y e d O u t > < R o w > 1 < / R o w > < W a s U I I n v i s i b l e > t r u e < / W a s U I I n v i s i b l e > < / a : V a l u e > < / a : K e y V a l u e O f D i a g r a m O b j e c t K e y a n y T y p e z b w N T n L X > < a : K e y V a l u e O f D i a g r a m O b j e c t K e y a n y T y p e z b w N T n L X > < a : K e y > < K e y > M e a s u r e s \ C o u n t   o f   i n v o i c e _ n u m b e r \ T a g I n f o \ F o r m u l a < / K e y > < / a : K e y > < a : V a l u e   i : t y p e = " M e a s u r e G r i d V i e w S t a t e I D i a g r a m T a g A d d i t i o n a l I n f o " / > < / a : K e y V a l u e O f D i a g r a m O b j e c t K e y a n y T y p e z b w N T n L X > < a : K e y V a l u e O f D i a g r a m O b j e c t K e y a n y T y p e z b w N T n L X > < a : K e y > < K e y > M e a s u r e s \ C o u n t   o f   i n v o i c e _ n u m b e r \ T a g I n f o \ V a l u e < / K e y > < / a : K e y > < a : V a l u e   i : t y p e = " M e a s u r e G r i d V i e w S t a t e I D i a g r a m T a g A d d i t i o n a l I n f o " / > < / a : K e y V a l u e O f D i a g r a m O b j e c t K e y a n y T y p e z b w N T n L X > < a : K e y V a l u e O f D i a g r a m O b j e c t K e y a n y T y p e z b w N T n L X > < a : K e y > < K e y > M e a s u r e s \ D i s t i n c t   C o u n t   o f   i n v o i c e _ n u m b e r < / K e y > < / a : K e y > < a : V a l u e   i : t y p e = " M e a s u r e G r i d N o d e V i e w S t a t e " > < L a y e d O u t > t r u e < / L a y e d O u t > < R o w > 2 < / R o w > < W a s U I I n v i s i b l e > t r u e < / W a s U I I n v i s i b l e > < / a : V a l u e > < / a : K e y V a l u e O f D i a g r a m O b j e c t K e y a n y T y p e z b w N T n L X > < a : K e y V a l u e O f D i a g r a m O b j e c t K e y a n y T y p e z b w N T n L X > < a : K e y > < K e y > M e a s u r e s \ D i s t i n c t   C o u n t   o f   i n v o i c e _ n u m b e r \ T a g I n f o \ F o r m u l a < / K e y > < / a : K e y > < a : V a l u e   i : t y p e = " M e a s u r e G r i d V i e w S t a t e I D i a g r a m T a g A d d i t i o n a l I n f o " / > < / a : K e y V a l u e O f D i a g r a m O b j e c t K e y a n y T y p e z b w N T n L X > < a : K e y V a l u e O f D i a g r a m O b j e c t K e y a n y T y p e z b w N T n L X > < a : K e y > < K e y > M e a s u r e s \ D i s t i n c t   C o u n t   o f   i n v o i c e _ n u m b e r \ T a g I n f o \ V a l u e < / K e y > < / a : K e y > < a : V a l u e   i : t y p e = " M e a s u r e G r i d V i e w S t a t e I D i a g r a m T a g A d d i t i o n a l I n f o " / > < / a : K e y V a l u e O f D i a g r a m O b j e c t K e y a n y T y p e z b w N T n L X > < a : K e y V a l u e O f D i a g r a m O b j e c t K e y a n y T y p e z b w N T n L X > < a : K e y > < K e y > M e a s u r e s \ S u m   o f   A m o u n t   4 < / K e y > < / a : K e y > < a : V a l u e   i : t y p e = " M e a s u r e G r i d N o d e V i e w S t a t e " > < C o l u m n > 7 < / C o l u m n > < L a y e d O u t > t r u e < / L a y e d O u t > < W a s U I I n v i s i b l e > t r u e < / W a s U I I n v i s i b l e > < / a : V a l u e > < / a : K e y V a l u e O f D i a g r a m O b j e c t K e y a n y T y p e z b w N T n L X > < a : K e y V a l u e O f D i a g r a m O b j e c t K e y a n y T y p e z b w N T n L X > < a : K e y > < K e y > M e a s u r e s \ S u m   o f   A m o u n t   4 \ T a g I n f o \ F o r m u l a < / K e y > < / a : K e y > < a : V a l u e   i : t y p e = " M e a s u r e G r i d V i e w S t a t e I D i a g r a m T a g A d d i t i o n a l I n f o " / > < / a : K e y V a l u e O f D i a g r a m O b j e c t K e y a n y T y p e z b w N T n L X > < a : K e y V a l u e O f D i a g r a m O b j e c t K e y a n y T y p e z b w N T n L X > < a : K e y > < K e y > M e a s u r e s \ S u m   o f   A m o u n t   4 \ T a g I n f o \ V a l u e < / K e y > < / a : K e y > < a : V a l u e   i : t y p e = " M e a s u r e G r i d V i e w S t a t e I D i a g r a m T a g A d d i t i o n a l I n f o " / > < / 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 C o l u m n s \ C l i e n t   N a m e < / K e y > < / a : K e y > < a : V a l u e   i : t y p e = " M e a s u r e G r i d N o d e V i e w S t a t e " > < C o l u m n > 6 < / C o l u m n > < L a y e d O u t > t r u e < / L a y e d O u t > < / a : V a l u e > < / a : K e y V a l u e O f D i a g r a m O b j e c t K e y a n y T y p e z b w N T n L X > < a : K e y V a l u e O f D i a g r a m O b j e c t K e y a n y T y p e z b w N T n L X > < a : K e y > < K e y > C o l u m n s \ A c c o u n t   E x e 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 C o l u m n s \ A m o u n t < / K e y > < / a : K e y > < a : V a l u e   i : t y p e = " M e a s u r e G r i d N o d e V i e w S t a t e " > < C o l u m n > 7 < / 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 C o l u m n s \ i n c o m e _ d u e _ d a t e < / K e y > < / a : K e y > < a : V a l u e   i : t y p e = " M e a s u r e G r i d N o d e V i e w S t a t e " > < C o l u m n > 8 < / 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 L i n k s \ & l t ; C o l u m n s \ S u m   o f   i n v o i c e _ n u m b e r & g t ; - & l t ; M e a s u r e s \ i n v o i c e _ n u m b e r & g t ; < / K e y > < / a : K e y > < a : V a l u e   i : t y p e = " M e a s u r e G r i d V i e w S t a t e I D i a g r a m L i n k " / > < / a : K e y V a l u e O f D i a g r a m O b j e c t K e y a n y T y p e z b w N T n L X > < a : K e y V a l u e O f D i a g r a m O b j e c t K e y a n y T y p e z b w N T n L X > < a : K e y > < K e y > L i n k s \ & l t ; C o l u m n s \ S u m   o f   i n v o i c e _ n u m b e r & g t ; - & l t ; M e a s u r e s \ i n v o i c e _ n u m b e r & g t ; \ C O L U M N < / K e y > < / a : K e y > < a : V a l u e   i : t y p e = " M e a s u r e G r i d V i e w S t a t e I D i a g r a m L i n k E n d p o i n t " / > < / a : K e y V a l u e O f D i a g r a m O b j e c t K e y a n y T y p e z b w N T n L X > < a : K e y V a l u e O f D i a g r a m O b j e c t K e y a n y T y p e z b w N T n L X > < a : K e y > < K e y > L i n k s \ & l t ; C o l u m n s \ S u m   o f   i n v o i c e _ n u m b e r & g t ; - & l t ; M e a s u r e s \ i n v o i c e _ n u m b e r & g t ; \ M E A S U R E < / K e y > < / a : K e y > < a : V a l u e   i : t y p e = " M e a s u r e G r i d V i e w S t a t e I D i a g r a m L i n k E n d p o i n t " / > < / a : K e y V a l u e O f D i a g r a m O b j e c t K e y a n y T y p e z b w N T n L X > < a : K e y V a l u e O f D i a g r a m O b j e c t K e y a n y T y p e z b w N T n L X > < a : K e y > < K e y > L i n k s \ & l t ; C o l u m n s \ C o u n t   o f   i n v o i c e _ n u m b e r & g t ; - & l t ; M e a s u r e s \ i n v o i c e _ n u m b e r & g t ; < / K e y > < / a : K e y > < a : V a l u e   i : t y p e = " M e a s u r e G r i d V i e w S t a t e I D i a g r a m L i n k " / > < / a : K e y V a l u e O f D i a g r a m O b j e c t K e y a n y T y p e z b w N T n L X > < a : K e y V a l u e O f D i a g r a m O b j e c t K e y a n y T y p e z b w N T n L X > < a : K e y > < K e y > L i n k s \ & l t ; C o l u m n s \ C o u n t   o f   i n v o i c e _ n u m b e r & g t ; - & l t ; M e a s u r e s \ i n v o i c e _ n u m b e r & g t ; \ C O L U M N < / K e y > < / a : K e y > < a : V a l u e   i : t y p e = " M e a s u r e G r i d V i e w S t a t e I D i a g r a m L i n k E n d p o i n t " / > < / a : K e y V a l u e O f D i a g r a m O b j e c t K e y a n y T y p e z b w N T n L X > < a : K e y V a l u e O f D i a g r a m O b j e c t K e y a n y T y p e z b w N T n L X > < a : K e y > < K e y > L i n k s \ & l t ; C o l u m n s \ C o u n t   o f   i n v o i c e _ n u m b e r & g t ; - & l t ; M e a s u r e s \ i n v o i c e _ n u m b e r & g t ; \ M E A S U R E < / K e y > < / a : K e y > < a : V a l u e   i : t y p e = " M e a s u r e G r i d V i e w S t a t e I D i a g r a m L i n k E n d p o i n t " / > < / a : K e y V a l u e O f D i a g r a m O b j e c t K e y a n y T y p e z b w N T n L X > < a : K e y V a l u e O f D i a g r a m O b j e c t K e y a n y T y p e z b w N T n L X > < a : K e y > < K e y > L i n k s \ & l t ; C o l u m n s \ D i s t i n c t   C o u n t   o f   i n v o i c e _ n u m b e r & g t ; - & l t ; M e a s u r e s \ i n v o i c e _ n u m b e r & g t ; < / K e y > < / a : K e y > < a : V a l u e   i : t y p e = " M e a s u r e G r i d V i e w S t a t e I D i a g r a m L i n k " / > < / a : K e y V a l u e O f D i a g r a m O b j e c t K e y a n y T y p e z b w N T n L X > < a : K e y V a l u e O f D i a g r a m O b j e c t K e y a n y T y p e z b w N T n L X > < a : K e y > < K e y > L i n k s \ & l t ; C o l u m n s \ D i s t i n c t   C o u n t   o f   i n v o i c e _ n u m b e r & g t ; - & l t ; M e a s u r e s \ i n v o i c e _ n u m b e r & g t ; \ C O L U M N < / K e y > < / a : K e y > < a : V a l u e   i : t y p e = " M e a s u r e G r i d V i e w S t a t e I D i a g r a m L i n k E n d p o i n t " / > < / a : K e y V a l u e O f D i a g r a m O b j e c t K e y a n y T y p e z b w N T n L X > < a : K e y V a l u e O f D i a g r a m O b j e c t K e y a n y T y p e z b w N T n L X > < a : K e y > < K e y > L i n k s \ & l t ; C o l u m n s \ D i s t i n c t   C o u n t   o f   i n v o i c e _ n u m b e r & g t ; - & l t ; M e a s u r e s \ i n v o i c e _ n u m b e r & g t ; \ M E A S U R E < / K e y > < / a : K e y > < a : V a l u e   i : t y p e = " M e a s u r e G r i d V i e w S t a t e I D i a g r a m L i n k E n d p o i n t " / > < / a : K e y V a l u e O f D i a g r a m O b j e c t K e y a n y T y p e z b w N T n L X > < a : K e y V a l u e O f D i a g r a m O b j e c t K e y a n y T y p e z b w N T n L X > < a : K e y > < K e y > L i n k s \ & l t ; C o l u m n s \ S u m   o f   A m o u n t   4 & g t ; - & l t ; M e a s u r e s \ A m o u n t & g t ; < / K e y > < / a : K e y > < a : V a l u e   i : t y p e = " M e a s u r e G r i d V i e w S t a t e I D i a g r a m L i n k " / > < / a : K e y V a l u e O f D i a g r a m O b j e c t K e y a n y T y p e z b w N T n L X > < a : K e y V a l u e O f D i a g r a m O b j e c t K e y a n y T y p e z b w N T n L X > < a : K e y > < K e y > L i n k s \ & l t ; C o l u m n s \ S u m   o f   A m o u n t   4 & g t ; - & l t ; M e a s u r e s \ A m o u n t & g t ; \ C O L U M N < / K e y > < / a : K e y > < a : V a l u e   i : t y p e = " M e a s u r e G r i d V i e w S t a t e I D i a g r a m L i n k E n d p o i n t " / > < / a : K e y V a l u e O f D i a g r a m O b j e c t K e y a n y T y p e z b w N T n L X > < a : K e y V a l u e O f D i a g r a m O b j e c t K e y a n y T y p e z b w N T n L X > < a : K e y > < K e y > L i n k s \ & l t ; C o l u m n s \ S u m   o f   A m o u n t   4 & g t ; - & l t ; M e a s u r e s \ A m o u n t & g t ; \ M E A S U R E < / K e y > < / a : K e y > < a : V a l u e   i : t y p e = " M e a s u r e G r i d V i e w S t a t e I D i a g r a m L i n k E n d p o i n t " / > < / a : K e y V a l u e O f D i a g r a m O b j e c t K e y a n y T y p e z b w N T n L X > < / V i e w S t a t e s > < / D i a g r a m M a n a g e r . S e r i a l i z a b l e D i a g r a m > < D i a g r a m M a n a g e r . S e r i a l i z a b l e D i a g r a m > < A d a p t e r   i : t y p e = " M e a s u r e D i a g r a m S a n d b o x A d a p t e r " > < T a b l e N a m e > m e e t i n g _ l i s t 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 g l o b a l _ a t t e n d e e s < / K e y > < / D i a g r a m O b j e c t K e y > < D i a g r a m O b j e c t K e y > < K e y > M e a s u r e s \ C o u n t   o f   g l o b a l _ a t t e n d e e s \ T a g I n f o \ F o r m u l a < / K e y > < / D i a g r a m O b j e c t K e y > < D i a g r a m O b j e c t K e y > < K e y > M e a s u r e s \ C o u n t   o f   g l o b a l _ a t t e n d e e s \ T a g I n f o \ V a l u e < / K e y > < / D i a g r a m O b j e c t K e y > < D i a g r a m O b j e c t K e y > < K e y > M e a s u r e s \ C o u n t   o f   A c c o u n t   E x e c u t i v e < / K e y > < / D i a g r a m O b j e c t K e y > < D i a g r a m O b j e c t K e y > < K e y > M e a s u r e s \ C o u n t   o f   A c c o u n t   E x e c u t i v e \ T a g I n f o \ F o r m u l a < / K e y > < / D i a g r a m O b j e c t K e y > < D i a g r a m O b j e c t K e y > < K e y > M e a s u r e s \ C o u n t   o f   A c c o u n t   E x e c u t i v e \ T a g I n f o \ V a l u e < / K e y > < / D i a g r a m O b j e c t K e y > < D i a g r a m O b j e c t K e y > < K e y > C o l u m n s \ A c c o u n t   E x e   I D < / K e y > < / D i a g r a m O b j e c t K e y > < D i a g r a m O b j e c t K e y > < K e y > C o l u m n s \ A c c o u n t   E x e c u t i v e < / K e y > < / D i a g r a m O b j e c t K e y > < D i a g r a m O b j e c t K e y > < K e y > C o l u m n s \ g l o b a l _ a t t e n d e e s < / K e y > < / D i a g r a m O b j e c t K e y > < D i a g r a m O b j e c t K e y > < K e y > C o l u m n s \ m e e t i n g _ d a t e < / K e y > < / D i a g r a m O b j e c t K e y > < D i a g r a m O b j e c t K e y > < K e y > C o l u m n s \ m e e t i n g _ d a t e   ( Y e a r ) < / K e y > < / D i a g r a m O b j e c t K e y > < D i a g r a m O b j e c t K e y > < K e y > C o l u m n s \ m e e t i n g _ d a t e   ( Q u a r t e r ) < / K e y > < / D i a g r a m O b j e c t K e y > < D i a g r a m O b j e c t K e y > < K e y > C o l u m n s \ m e e t i n g _ d a t e   ( M o n t h   I n d e x ) < / K e y > < / D i a g r a m O b j e c t K e y > < D i a g r a m O b j e c t K e y > < K e y > C o l u m n s \ m e e t i n g _ d a t e   ( M o n t h ) < / K e y > < / D i a g r a m O b j e c t K e y > < D i a g r a m O b j e c t K e y > < K e y > L i n k s \ & l t ; C o l u m n s \ C o u n t   o f   g l o b a l _ a t t e n d e e s & g t ; - & l t ; M e a s u r e s \ g l o b a l _ a t t e n d e e s & g t ; < / K e y > < / D i a g r a m O b j e c t K e y > < D i a g r a m O b j e c t K e y > < K e y > L i n k s \ & l t ; C o l u m n s \ C o u n t   o f   g l o b a l _ a t t e n d e e s & g t ; - & l t ; M e a s u r e s \ g l o b a l _ a t t e n d e e s & g t ; \ C O L U M N < / K e y > < / D i a g r a m O b j e c t K e y > < D i a g r a m O b j e c t K e y > < K e y > L i n k s \ & l t ; C o l u m n s \ C o u n t   o f   g l o b a l _ a t t e n d e e s & g t ; - & l t ; M e a s u r e s \ g l o b a l _ a t t e n d e e s & g t ; \ M E A S U R E < / K e y > < / D i a g r a m O b j e c t K e y > < D i a g r a m O b j e c t K e y > < K e y > L i n k s \ & l t ; C o l u m n s \ C o u n t   o f   A c c o u n t   E x e c u t i v e & g t ; - & l t ; M e a s u r e s \ A c c o u n t   E x e c u t i v e & g t ; < / K e y > < / D i a g r a m O b j e c t K e y > < D i a g r a m O b j e c t K e y > < K e y > L i n k s \ & l t ; C o l u m n s \ C o u n t   o f   A c c o u n t   E x e c u t i v e & g t ; - & l t ; M e a s u r e s \ A c c o u n t   E x e c u t i v e & g t ; \ C O L U M N < / K e y > < / D i a g r a m O b j e c t K e y > < D i a g r a m O b j e c t K e y > < K e y > L i n k s \ & l t ; C o l u m n s \ C o u n t   o f   A c c o u n t   E x e c u t i v e & g t ; - & l t ; M e a s u r e s \ A c c o u n t   E x e c u t i v e & g t ; \ M E A S U R E 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 g l o b a l _ a t t e n d e e s < / K e y > < / a : K e y > < a : V a l u e   i : t y p e = " M e a s u r e G r i d N o d e V i e w S t a t e " > < C o l u m n > 2 < / C o l u m n > < L a y e d O u t > t r u e < / L a y e d O u t > < W a s U I I n v i s i b l e > t r u e < / W a s U I I n v i s i b l e > < / a : V a l u e > < / a : K e y V a l u e O f D i a g r a m O b j e c t K e y a n y T y p e z b w N T n L X > < a : K e y V a l u e O f D i a g r a m O b j e c t K e y a n y T y p e z b w N T n L X > < a : K e y > < K e y > M e a s u r e s \ C o u n t   o f   g l o b a l _ a t t e n d e e s \ T a g I n f o \ F o r m u l a < / K e y > < / a : K e y > < a : V a l u e   i : t y p e = " M e a s u r e G r i d V i e w S t a t e I D i a g r a m T a g A d d i t i o n a l I n f o " / > < / a : K e y V a l u e O f D i a g r a m O b j e c t K e y a n y T y p e z b w N T n L X > < a : K e y V a l u e O f D i a g r a m O b j e c t K e y a n y T y p e z b w N T n L X > < a : K e y > < K e y > M e a s u r e s \ C o u n t   o f   g l o b a l _ a t t e n d e e s \ T a g I n f o \ V a l u e < / K e y > < / a : K e y > < a : V a l u e   i : t y p e = " M e a s u r e G r i d V i e w S t a t e I D i a g r a m T a g A d d i t i o n a l I n f o " / > < / a : K e y V a l u e O f D i a g r a m O b j e c t K e y a n y T y p e z b w N T n L X > < a : K e y V a l u e O f D i a g r a m O b j e c t K e y a n y T y p e z b w N T n L X > < a : K e y > < K e y > M e a s u r e s \ C o u n t   o f   A c c o u n t   E x e c u t i v e < / K e y > < / a : K e y > < a : V a l u e   i : t y p e = " M e a s u r e G r i d N o d e V i e w S t a t e " > < C o l u m n > 1 < / C o l u m n > < L a y e d O u t > t r u e < / L a y e d O u t > < W a s U I I n v i s i b l e > t r u e < / W a s U I I n v i s i b l e > < / a : V a l u e > < / a : K e y V a l u e O f D i a g r a m O b j e c t K e y a n y T y p e z b w N T n L X > < a : K e y V a l u e O f D i a g r a m O b j e c t K e y a n y T y p e z b w N T n L X > < a : K e y > < K e y > M e a s u r e s \ C o u n t   o f   A c c o u n t   E x e c u t i v e \ T a g I n f o \ F o r m u l a < / K e y > < / a : K e y > < a : V a l u e   i : t y p e = " M e a s u r e G r i d V i e w S t a t e I D i a g r a m T a g A d d i t i o n a l I n f o " / > < / a : K e y V a l u e O f D i a g r a m O b j e c t K e y a n y T y p e z b w N T n L X > < a : K e y V a l u e O f D i a g r a m O b j e c t K e y a n y T y p e z b w N T n L X > < a : K e y > < K e y > M e a s u r e s \ C o u n t   o f   A c c o u n t   E x e c u t i v e \ T a g I n f o \ V a l u e < / K e y > < / a : K e y > < a : V a l u e   i : t y p e = " M e a s u r e G r i d V i e w S t a t e I D i a g r a m T a g A d d i t i o n a l I n f o " / > < / 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 C o l u m n s \ g l o b a l _ a t t e n d e e s < / K e y > < / a : K e y > < a : V a l u e   i : t y p e = " M e a s u r e G r i d N o d e V i e w S t a t e " > < C o l u m n > 2 < / C o l u m n > < L a y e d O u t > t r u e < / L a y e d O u t > < / a : V a l u e > < / a : K e y V a l u e O f D i a g r a m O b j e c t K e y a n y T y p e z b w N T n L X > < a : K e y V a l u e O f D i a g r a m O b j e c t K e y a n y T y p e z b w N T n L X > < a : K e y > < K e y > C o l u m n s \ m e e t i n g _ d a t e < / K e y > < / a : K e y > < a : V a l u e   i : t y p e = " M e a s u r e G r i d N o d e V i e w S t a t e " > < C o l u m n > 3 < / C o l u m n > < L a y e d O u t > t r u e < / L a y e d O u t > < / a : V a l u e > < / a : K e y V a l u e O f D i a g r a m O b j e c t K e y a n y T y p e z b w N T n L X > < a : K e y V a l u e O f D i a g r a m O b j e c t K e y a n y T y p e z b w N T n L X > < a : K e y > < K e y > C o l u m n s \ m e e t i n g _ d a t e   ( Y e a r ) < / K e y > < / a : K e y > < a : V a l u e   i : t y p e = " M e a s u r e G r i d N o d e V i e w S t a t e " > < C o l u m n > 4 < / C o l u m n > < L a y e d O u t > t r u e < / L a y e d O u t > < / a : V a l u e > < / a : K e y V a l u e O f D i a g r a m O b j e c t K e y a n y T y p e z b w N T n L X > < a : K e y V a l u e O f D i a g r a m O b j e c t K e y a n y T y p e z b w N T n L X > < a : K e y > < K e y > C o l u m n s \ m e e t i n g _ d a t e   ( Q u a r t e r ) < / K e y > < / a : K e y > < a : V a l u e   i : t y p e = " M e a s u r e G r i d N o d e V i e w S t a t e " > < C o l u m n > 5 < / C o l u m n > < L a y e d O u t > t r u e < / L a y e d O u t > < / a : V a l u e > < / a : K e y V a l u e O f D i a g r a m O b j e c t K e y a n y T y p e z b w N T n L X > < a : K e y V a l u e O f D i a g r a m O b j e c t K e y a n y T y p e z b w N T n L X > < a : K e y > < K e y > C o l u m n s \ m e e t i n g _ d a t e   ( M o n t h   I n d e x ) < / K e y > < / a : K e y > < a : V a l u e   i : t y p e = " M e a s u r e G r i d N o d e V i e w S t a t e " > < C o l u m n > 6 < / C o l u m n > < L a y e d O u t > t r u e < / L a y e d O u t > < / a : V a l u e > < / a : K e y V a l u e O f D i a g r a m O b j e c t K e y a n y T y p e z b w N T n L X > < a : K e y V a l u e O f D i a g r a m O b j e c t K e y a n y T y p e z b w N T n L X > < a : K e y > < K e y > C o l u m n s \ m e e t i n g _ d a t e   ( M o n t h ) < / K e y > < / a : K e y > < a : V a l u e   i : t y p e = " M e a s u r e G r i d N o d e V i e w S t a t e " > < C o l u m n > 7 < / C o l u m n > < L a y e d O u t > t r u e < / L a y e d O u t > < / a : V a l u e > < / a : K e y V a l u e O f D i a g r a m O b j e c t K e y a n y T y p e z b w N T n L X > < a : K e y V a l u e O f D i a g r a m O b j e c t K e y a n y T y p e z b w N T n L X > < a : K e y > < K e y > L i n k s \ & l t ; C o l u m n s \ C o u n t   o f   g l o b a l _ a t t e n d e e s & g t ; - & l t ; M e a s u r e s \ g l o b a l _ a t t e n d e e s & g t ; < / K e y > < / a : K e y > < a : V a l u e   i : t y p e = " M e a s u r e G r i d V i e w S t a t e I D i a g r a m L i n k " / > < / a : K e y V a l u e O f D i a g r a m O b j e c t K e y a n y T y p e z b w N T n L X > < a : K e y V a l u e O f D i a g r a m O b j e c t K e y a n y T y p e z b w N T n L X > < a : K e y > < K e y > L i n k s \ & l t ; C o l u m n s \ C o u n t   o f   g l o b a l _ a t t e n d e e s & g t ; - & l t ; M e a s u r e s \ g l o b a l _ a t t e n d e e s & g t ; \ C O L U M N < / K e y > < / a : K e y > < a : V a l u e   i : t y p e = " M e a s u r e G r i d V i e w S t a t e I D i a g r a m L i n k E n d p o i n t " / > < / a : K e y V a l u e O f D i a g r a m O b j e c t K e y a n y T y p e z b w N T n L X > < a : K e y V a l u e O f D i a g r a m O b j e c t K e y a n y T y p e z b w N T n L X > < a : K e y > < K e y > L i n k s \ & l t ; C o l u m n s \ C o u n t   o f   g l o b a l _ a t t e n d e e s & g t ; - & l t ; M e a s u r e s \ g l o b a l _ a t t e n d e e s & g t ; \ M E A S U R E < / K e y > < / a : K e y > < a : V a l u e   i : t y p e = " M e a s u r e G r i d V i e w S t a t e I D i a g r a m L i n k E n d p o i n t " / > < / a : K e y V a l u e O f D i a g r a m O b j e c t K e y a n y T y p e z b w N T n L X > < a : K e y V a l u e O f D i a g r a m O b j e c t K e y a n y T y p e z b w N T n L X > < a : K e y > < K e y > L i n k s \ & l t ; C o l u m n s \ C o u n t   o f   A c c o u n t   E x e c u t i v e & g t ; - & l t ; M e a s u r e s \ A c c o u n t   E x e c u t i v e & g t ; < / K e y > < / a : K e y > < a : V a l u e   i : t y p e = " M e a s u r e G r i d V i e w S t a t e I D i a g r a m L i n k " / > < / a : K e y V a l u e O f D i a g r a m O b j e c t K e y a n y T y p e z b w N T n L X > < a : K e y V a l u e O f D i a g r a m O b j e c t K e y a n y T y p e z b w N T n L X > < a : K e y > < K e y > L i n k s \ & l t ; C o l u m n s \ C o u n t   o f   A c c o u n t   E x e c u t i v e & g t ; - & l t ; M e a s u r e s \ A c c o u n t   E x e c u t i v e & g t ; \ C O L U M N < / K e y > < / a : K e y > < a : V a l u e   i : t y p e = " M e a s u r e G r i d V i e w S t a t e I D i a g r a m L i n k E n d p o i n t " / > < / a : K e y V a l u e O f D i a g r a m O b j e c t K e y a n y T y p e z b w N T n L X > < a : K e y V a l u e O f D i a g r a m O b j e c t K e y a n y T y p e z b w N T n L X > < a : K e y > < K e y > L i n k s \ & l t ; C o l u m n s \ C o u n t   o f   A c c o u n t   E x e c u t i v e & g t ; - & l t ; M e a s u r e s \ A c c o u n t   E x e c u t i v e & g t ; \ M E A S U R E < / K e y > < / a : K e y > < a : V a l u e   i : t y p e = " M e a s u r e G r i d V i e w S t a t e I D i a g r a m L i n k E n d p o i n t " / > < / a : K e y V a l u e O f D i a g r a m O b j e c t K e y a n y T y p e z b w N T n L X > < / V i e w S t a t e s > < / D i a g r a m M a n a g e r . S e r i a l i z a b l e D i a g r a m > < 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 C o l u m n s \ A c c o u n t   E x e   I D < / K e y > < / D i a g r a m O b j e c t K e y > < D i a g r a m O b j e c t K e y > < K e y > C o l u m n s \ A c c o u n t   E x e c u t i v e < / K e y > < / D i a g r a m O b j e c t K e y > < D i a g r a m O b j e c t K e y > < K e y > C o l u m n s \ A m o u n t < / K e y > < / D i a g r a m O b j e c t K e y > < D i a g r a m O b j e c t K e y > < K e y > C o l u m n s \ i n c o m e _ c l a s s < / K e y > < / D i a g r a m O b j e c t K e y > < D i a g r a m O b j e c t K e y > < K e y > C o l u m n s \ i n c o m e _ d u e _ d a t e < / K e y > < / D i a g r a m O b j e c t K e y > < D i a g r a m O b j e c t K e y > < K e y > C o l u m n s \ r e v e n u e _ t r a n s a c t i o n _ t y p e < / K e y > < / D i a g r a m O b j e c t K e y > < D i a g r a m O b j e c t K e y > < K e y > C o l u m n s \ p r o d u c t _ g r o u p < / K e y > < / D i a g r a m O b j e c t K e y > < D i a g r a m O b j e c t K e y > < K e y > C o l u m n s \ p o l i c y _ s t a t u s 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 C o l u m n s \ A c c o u n t   E x e   I D < / K e y > < / a : K e y > < a : V a l u e   i : t y p e = " M e a s u r e G r i d N o d e V i e w S t a t e " > < C o l u m n > 1 < / C o l u m n > < L a y e d O u t > t r u e < / L a y e d O u t > < / a : V a l u e > < / a : K e y V a l u e O f D i a g r a m O b j e c t K e y a n y T y p e z b w N T n L X > < a : K e y V a l u e O f D i a g r a m O b j e c t K e y a n y T y p e z b w N T n L X > < a : K e y > < K e y > C o l u m n s \ A c c o u n t   E x e c u t i v e < / 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 C o l u m n s \ i n c o m e _ c l a s s < / K e y > < / a : K e y > < a : V a l u e   i : t y p e = " M e a s u r e G r i d N o d e V i e w S t a t e " > < C o l u m n > 4 < / C o l u m n > < L a y e d O u t > t r u e < / L a y e d O u t > < / a : V a l u e > < / a : K e y V a l u e O f D i a g r a m O b j e c t K e y a n y T y p e z b w N T n L X > < a : K e y V a l u e O f D i a g r a m O b j e c t K e y a n y T y p e z b w N T n L X > < a : K e y > < K e y > C o l u m n s \ i n c o m e _ d u e _ d a t e < / K e y > < / a : K e y > < a : V a l u e   i : t y p e = " M e a s u r e G r i d N o d e V i e w S t a t e " > < C o l u m n > 5 < / C o l u m n > < L a y e d O u t > t r u e < / L a y e d O u t > < / a : V a l u e > < / a : K e y V a l u e O f D i a g r a m O b j e c t K e y a n y T y p e z b w N T n L X > < a : K e y V a l u e O f D i a g r a m O b j e c t K e y a n y T y p e z b w N T n L X > < a : K e y > < K e y > C o l u m n s \ r e v e n u e _ t r a n s a c t i o n _ t y p e < / K e y > < / a : K e y > < a : V a l u e   i : t y p e = " M e a s u r e G r i d N o d e V i e w S t a t e " > < C o l u m n > 6 < / C o l u m n > < L a y e d O u t > t r u e < / L a y e d O u t > < / a : V a l u e > < / a : K e y V a l u e O f D i a g r a m O b j e c t K e y a n y T y p e z b w N T n L X > < a : K e y V a l u e O f D i a g r a m O b j e c t K e y a n y T y p e z b w N T n L X > < a : K e y > < K e y > C o l u m n s \ p r o d u c t _ g r o u p < / K e y > < / a : K e y > < a : V a l u e   i : t y p e = " M e a s u r e G r i d N o d e V i e w S t a t e " > < C o l u m n > 7 < / C o l u m n > < L a y e d O u t > t r u e < / L a y e d O u t > < / a : V a l u e > < / a : K e y V a l u e O f D i a g r a m O b j e c t K e y a n y T y p e z b w N T n L X > < a : K e y V a l u e O f D i a g r a m O b j e c t K e y a n y T y p e z b w N T n L X > < a : K e y > < K e y > C o l u m n s \ p o l i c y _ s t a t u s < / K e y > < / a : K e y > < a : V a l u e   i : t y p e = " M e a s u r e G r i d N o d e V i e w S t a t e " > < C o l u m n > 8 < / C o l u m n > < L a y e d O u t > t r u e < / L a y e d O u t > < / a : V a l u e > < / a : K e y V a l u e O f D i a g r a m O b j e c t K e y a n y T y p e z b w N T n L X > < / V i e w S t a t e s > < / D i a g r a m M a n a g e r . S e r i a l i z a b l e D i a g r a m > < D i a g r a m M a n a g e r . S e r i a l i z a b l e D i a g r a m > < A d a p t e r   i : t y p e = " M e a s u r e D i a g r a m S a n d b o x A d a p t e r " > < T a b l e N a m e > B r o k _ F e e 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 B r o k _ F e e 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 M e a s u r e s \ S u m   o f   A c c o u n t   E x e   I D < / K e y > < / D i a g r a m O b j e c t K e y > < D i a g r a m O b j e c t K e y > < K e y > M e a s u r e s \ S u m   o f   A c c o u n t   E x e   I D \ T a g I n f o \ F o r m u l a < / K e y > < / D i a g r a m O b j e c t K e y > < D i a g r a m O b j e c t K e y > < K e y > M e a s u r e s \ S u m   o f   A c c o u n t   E x e   I D \ T a g I n f o \ V a l u e < / K e y > < / D i a g r a m O b j e c t K e y > < D i a g r a m O b j e c t K e y > < K e y > C o l u m n s \ c l i e n t _ n a m e < / K e y > < / D i a g r a m O b j e c t K e y > < D i a g r a m O b j e c t K e y > < K e y > C o l u m n s \ A c c o u n t   E x e   I D < / K e y > < / D i a g r a m O b j e c t K e y > < D i a g r a m O b j e c t K e y > < K e y > C o l u m n s \ A c c o u n t   E x e c u t i v e < / K e y > < / D i a g r a m O b j e c t K e y > < D i a g r a m O b j e c t K e y > < K e y > C o l u m n s \ A m o u n t < / K e y > < / D i a g r a m O b j e c t K e y > < D i a g r a m O b j e c t K e y > < K e y > C o l u m n s \ i n c o m e _ c l a s s < / K e y > < / D i a g r a m O b j e c t K e y > < D i a g r a m O b j e c t K e y > < K e y > C o l u m n s \ i n c o m e _ d u e _ d a t e < / K e y > < / D i a g r a m O b j e c t K e y > < D i a g r a m O b j e c t K e y > < K e y > C o l u m n s \ r e v e n u e _ t r a n s a c t i o n _ t y p e < / K e y > < / D i a g r a m O b j e c t K e y > < D i a g r a m O b j e c t K e y > < K e y > C o l u m n s \ p r o d u c t _ g r o u p < / K e y > < / D i a g r a m O b j e c t K e y > < D i a g r a m O b j e c t K e y > < K e y > C o l u m n s \ p o l i c y _ s t a t u s < / 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 L i n k s \ & l t ; C o l u m n s \ S u m   o f   A c c o u n t   E x e   I D & g t ; - & l t ; M e a s u r e s \ A c c o u n t   E x e   I D & g t ; < / K e y > < / D i a g r a m O b j e c t K e y > < D i a g r a m O b j e c t K e y > < K e y > L i n k s \ & l t ; C o l u m n s \ S u m   o f   A c c o u n t   E x e   I D & g t ; - & l t ; M e a s u r e s \ A c c o u n t   E x e   I D & g t ; \ C O L U M N < / K e y > < / D i a g r a m O b j e c t K e y > < D i a g r a m O b j e c t K e y > < K e y > L i n k s \ & l t ; C o l u m n s \ S u m   o f   A c c o u n t   E x e   I D & g t ; - & l t ; M e a s u r e s \ A c c o u n t   E x e 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 3 < / 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 M e a s u r e s \ S u m   o f   A c c o u n t   E x e   I D < / K e y > < / a : K e y > < a : V a l u e   i : t y p e = " M e a s u r e G r i d N o d e V i e w S t a t e " > < C o l u m n > 1 < / C o l u m n > < L a y e d O u t > t r u e < / L a y e d O u t > < W a s U I I n v i s i b l e > t r u e < / W a s U I I n v i s i b l e > < / a : V a l u e > < / a : K e y V a l u e O f D i a g r a m O b j e c t K e y a n y T y p e z b w N T n L X > < a : K e y V a l u e O f D i a g r a m O b j e c t K e y a n y T y p e z b w N T n L X > < a : K e y > < K e y > M e a s u r e s \ S u m   o f   A c c o u n t   E x e   I D \ T a g I n f o \ F o r m u l a < / K e y > < / a : K e y > < a : V a l u e   i : t y p e = " M e a s u r e G r i d V i e w S t a t e I D i a g r a m T a g A d d i t i o n a l I n f o " / > < / a : K e y V a l u e O f D i a g r a m O b j e c t K e y a n y T y p e z b w N T n L X > < a : K e y V a l u e O f D i a g r a m O b j e c t K e y a n y T y p e z b w N T n L X > < a : K e y > < K e y > M e a s u r e s \ S u m   o f   A c c o u n t   E x e   I D \ T a g I n f o \ V a l u e 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 C o l u m n s \ A c c o u n t   E x e   I D < / K e y > < / a : K e y > < a : V a l u e   i : t y p e = " M e a s u r e G r i d N o d e V i e w S t a t e " > < C o l u m n > 1 < / C o l u m n > < L a y e d O u t > t r u e < / L a y e d O u t > < / a : V a l u e > < / a : K e y V a l u e O f D i a g r a m O b j e c t K e y a n y T y p e z b w N T n L X > < a : K e y V a l u e O f D i a g r a m O b j e c t K e y a n y T y p e z b w N T n L X > < a : K e y > < K e y > C o l u m n s \ A c c o u n t   E x e c u t i v e < / 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 C o l u m n s \ i n c o m e _ c l a s s < / K e y > < / a : K e y > < a : V a l u e   i : t y p e = " M e a s u r e G r i d N o d e V i e w S t a t e " > < C o l u m n > 4 < / C o l u m n > < L a y e d O u t > t r u e < / L a y e d O u t > < / a : V a l u e > < / a : K e y V a l u e O f D i a g r a m O b j e c t K e y a n y T y p e z b w N T n L X > < a : K e y V a l u e O f D i a g r a m O b j e c t K e y a n y T y p e z b w N T n L X > < a : K e y > < K e y > C o l u m n s \ i n c o m e _ d u e _ d a t e < / K e y > < / a : K e y > < a : V a l u e   i : t y p e = " M e a s u r e G r i d N o d e V i e w S t a t e " > < C o l u m n > 5 < / C o l u m n > < L a y e d O u t > t r u e < / L a y e d O u t > < / a : V a l u e > < / a : K e y V a l u e O f D i a g r a m O b j e c t K e y a n y T y p e z b w N T n L X > < a : K e y V a l u e O f D i a g r a m O b j e c t K e y a n y T y p e z b w N T n L X > < a : K e y > < K e y > C o l u m n s \ r e v e n u e _ t r a n s a c t i o n _ t y p e < / K e y > < / a : K e y > < a : V a l u e   i : t y p e = " M e a s u r e G r i d N o d e V i e w S t a t e " > < C o l u m n > 6 < / C o l u m n > < L a y e d O u t > t r u e < / L a y e d O u t > < / a : V a l u e > < / a : K e y V a l u e O f D i a g r a m O b j e c t K e y a n y T y p e z b w N T n L X > < a : K e y V a l u e O f D i a g r a m O b j e c t K e y a n y T y p e z b w N T n L X > < a : K e y > < K e y > C o l u m n s \ p r o d u c t _ g r o u p < / K e y > < / a : K e y > < a : V a l u e   i : t y p e = " M e a s u r e G r i d N o d e V i e w S t a t e " > < C o l u m n > 7 < / C o l u m n > < L a y e d O u t > t r u e < / L a y e d O u t > < / a : V a l u e > < / a : K e y V a l u e O f D i a g r a m O b j e c t K e y a n y T y p e z b w N T n L X > < a : K e y V a l u e O f D i a g r a m O b j e c t K e y a n y T y p e z b w N T n L X > < a : K e y > < K e y > C o l u m n s \ p o l i c y _ s t a t u s < / K e y > < / a : K e y > < a : V a l u e   i : t y p e = " M e a s u r e G r i d N o d e V i e w S t a t e " > < C o l u m n > 8 < / 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 L i n k s \ & l t ; C o l u m n s \ S u m   o f   A c c o u n t   E x e   I D & g t ; - & l t ; M e a s u r e s \ A c c o u n t   E x e   I D & g t ; < / K e y > < / a : K e y > < a : V a l u e   i : t y p e = " M e a s u r e G r i d V i e w S t a t e I D i a g r a m L i n k " / > < / a : K e y V a l u e O f D i a g r a m O b j e c t K e y a n y T y p e z b w N T n L X > < a : K e y V a l u e O f D i a g r a m O b j e c t K e y a n y T y p e z b w N T n L X > < a : K e y > < K e y > L i n k s \ & l t ; C o l u m n s \ S u m   o f   A c c o u n t   E x e   I D & g t ; - & l t ; M e a s u r e s \ A c c o u n t   E x e   I D & g t ; \ C O L U M N < / K e y > < / a : K e y > < a : V a l u e   i : t y p e = " M e a s u r e G r i d V i e w S t a t e I D i a g r a m L i n k E n d p o i n t " / > < / a : K e y V a l u e O f D i a g r a m O b j e c t K e y a n y T y p e z b w N T n L X > < a : K e y V a l u e O f D i a g r a m O b j e c t K e y a n y T y p e z b w N T n L X > < a : K e y > < K e y > L i n k s \ & l t ; C o l u m n s \ S u m   o f   A c c o u n t   E x e   I D & g t ; - & l t ; M e a s u r e s \ A c c o u n t   E x e   I D & g t ; \ M E A S U R E < / K e y > < / a : K e y > < a : V a l u e   i : t y p e = " M e a s u r e G r i d V i e w S t a t e I D i a g r a m L i n k E n d p o i n t " / > < / a : K e y V a l u e O f D i a g r a m O b j e c t K e y a n y T y p e z b w N T n L X > < / V i e w S t a t e s > < / D i a g r a m M a n a g e r . S e r i a l i z a b l e D i a g r a m > < D i a g r a m M a n a g e r . S e r i a l i z a b l e D i a g r a m > < A d a p t e r   i : t y p e = " M e a s u r e D i a g r a m S a n d b o x A d a p t e r " > < T a b l e N a m e > o p p o r t u n i t y 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 O p e n   O p p o r t u n i t y < / K e y > < / D i a g r a m O b j e c t K e y > < D i a g r a m O b j e c t K e y > < K e y > M e a s u r e s \ T o t a l   O p e n   O p p o r t u n i t y \ T a g I n f o \ F o r m u l a < / K e y > < / D i a g r a m O b j e c t K e y > < D i a g r a m O b j e c t K e y > < K e y > M e a s u r e s \ T o t a l   O p e n   O p p o r t u n i t y \ T a g I n f o \ V a l u e < / K e y > < / D i a g r a m O b j e c t K e y > < D i a g r a m O b j e c t K e y > < K e y > M e a s u r e s \ T o t a l   O p p o r t u n i t i e s < / K e y > < / D i a g r a m O b j e c t K e y > < D i a g r a m O b j e c t K e y > < K e y > M e a s u r e s \ T o t a l   O p p o r t u n i t i e s \ T a g I n f o \ F o r m u l a < / K e y > < / D i a g r a m O b j e c t K e y > < D i a g r a m O b j e c t K e y > < K e y > M e a s u r e s \ T o t a l   O p p o r t u n i t i e s \ T a g I n f o \ V a l u e < / K e y > < / D i a g r a m O b j e c t K e y > < D i a g r a m O b j e c t K e y > < K e y > M e a s u r e s \ S u m   o f   r e v e n u e _ a m o u n t < / K e y > < / D i a g r a m O b j e c t K e y > < D i a g r a m O b j e c t K e y > < K e y > M e a s u r e s \ S u m   o f   r e v e n u e _ a m o u n t \ T a g I n f o \ F o r m u l a < / K e y > < / D i a g r a m O b j e c t K e y > < D i a g r a m O b j e c t K e y > < K e y > M e a s u r e s \ S u m   o f   r e v e n u e _ a m o u n t \ T a g I n f o \ V a l u e < / K e y > < / D i a g r a m O b j e c t K e y > < D i a g r a m O b j e c t K e y > < K e y > M e a s u r e s \ C o u n t   o f   o p p o r t u n i t y _ n a m e < / K e y > < / D i a g r a m O b j e c t K e y > < D i a g r a m O b j e c t K e y > < K e y > M e a s u r e s \ C o u n t   o f   o p p o r t u n i t y _ n a m e \ T a g I n f o \ F o r m u l a < / K e y > < / D i a g r a m O b j e c t K e y > < D i a g r a m O b j e c t K e y > < K e y > M e a s u r e s \ C o u n t   o f   o p p o r t u n i t y _ n a m e \ T a g I n f o \ V a l u e < / K e y > < / D i a g r a m O b j e c t K e y > < D i a g r a m O b j e c t K e y > < K e y > M e a s u r e s \ C o u n t   o f   s t a g e < / K e y > < / D i a g r a m O b j e c t K e y > < D i a g r a m O b j e c t K e y > < K e y > M e a s u r e s \ C o u n t   o f   s t a g e \ T a g I n f o \ F o r m u l a < / K e y > < / D i a g r a m O b j e c t K e y > < D i a g r a m O b j e c t K e y > < K e y > M e a s u r e s \ C o u n t   o f   s t a g e \ T a g I n f o \ V a l u e < / K e y > < / D i a g r a m O b j e c t K e y > < D i a g r a m O b j e c t K e y > < K e y > M e a s u r e s \ S u m   o f   p r e m i u m _ a m o u n t < / K e y > < / D i a g r a m O b j e c t K e y > < D i a g r a m O b j e c t K e y > < K e y > M e a s u r e s \ S u m   o f   p r e m i u m _ a m o u n t \ T a g I n f o \ F o r m u l a < / K e y > < / D i a g r a m O b j e c t K e y > < D i a g r a m O b j e c t K e y > < K e y > M e a s u r e s \ S u m   o f   p r e m i u m _ a m o u n t \ T a g I n f o \ V a l u e < / K e y > < / D i a g r a m O b j e c t K e y > < D i a g r a m O b j e c t K e y > < K e y > M e a s u r e s \ C o u n t   o f   A c c o u n t   E x e c u t i v e   2 < / K e y > < / D i a g r a m O b j e c t K e y > < D i a g r a m O b j e c t K e y > < K e y > M e a s u r e s \ C o u n t   o f   A c c o u n t   E x e c u t i v e   2 \ T a g I n f o \ F o r m u l a < / K e y > < / D i a g r a m O b j e c t K e y > < D i a g r a m O b j e c t K e y > < K e y > M e a s u r e s \ C o u n t   o f   A c c o u n t   E x e c u t i v e   2 \ T a g I n f o \ V a l u e < / K e y > < / D i a g r a m O b j e c t K e y > < D i a g r a m O b j e c t K e y > < K e y > C o l u m n s \ o p p o r t u n i t y _ i d < / K e y > < / D i a g r a m O b j e c t K e y > < D i a g r a m O b j e c t K e y > < K e y > C o l u m n s \ o p p o r t u n i t y _ n a m e < / 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 C o l u m n s \ s t a g e < / K e y > < / D i a g r a m O b j e c t K e y > < D i a g r a m O b j e c t K e y > < K e y > C o l u m n s \ p r o d u c t _ g r o u p < / K e y > < / D i a g r a m O b j e c t K e y > < D i a g r a m O b j e c t K e y > < K e y > C o l u m n s \ c l o s i n g _ d a t e < / K e y > < / D i a g r a m O b j e c t K e y > < D i a g r a m O b j e c t K e y > < K e y > L i n k s \ & l t ; C o l u m n s \ S u m   o f   r e v e n u e _ a m o u n t & g t ; - & l t ; M e a s u r e s \ r e v e n u e _ a m o u n t & g t ; < / K e y > < / D i a g r a m O b j e c t K e y > < D i a g r a m O b j e c t K e y > < K e y > L i n k s \ & l t ; C o l u m n s \ S u m   o f   r e v e n u e _ a m o u n t & g t ; - & l t ; M e a s u r e s \ r e v e n u e _ a m o u n t & g t ; \ C O L U M N < / K e y > < / D i a g r a m O b j e c t K e y > < D i a g r a m O b j e c t K e y > < K e y > L i n k s \ & l t ; C o l u m n s \ S u m   o f   r e v e n u e _ a m o u n t & g t ; - & l t ; M e a s u r e s \ r e v e n u e _ a m o u n t & g t ; \ M E A S U R E < / K e y > < / D i a g r a m O b j e c t K e y > < D i a g r a m O b j e c t K e y > < K e y > L i n k s \ & l t ; C o l u m n s \ C o u n t   o f   o p p o r t u n i t y _ n a m e & g t ; - & l t ; M e a s u r e s \ o p p o r t u n i t y _ n a m e & g t ; < / K e y > < / D i a g r a m O b j e c t K e y > < D i a g r a m O b j e c t K e y > < K e y > L i n k s \ & l t ; C o l u m n s \ C o u n t   o f   o p p o r t u n i t y _ n a m e & g t ; - & l t ; M e a s u r e s \ o p p o r t u n i t y _ n a m e & g t ; \ C O L U M N < / K e y > < / D i a g r a m O b j e c t K e y > < D i a g r a m O b j e c t K e y > < K e y > L i n k s \ & l t ; C o l u m n s \ C o u n t   o f   o p p o r t u n i t y _ n a m e & g t ; - & l t ; M e a s u r e s \ o p p o r t u n i t y _ n a m e & g t ; \ M E A S U R E < / K e y > < / D i a g r a m O b j e c t K e y > < D i a g r a m O b j e c t K e y > < K e y > L i n k s \ & l t ; C o l u m n s \ C o u n t   o f   s t a g e & g t ; - & l t ; M e a s u r e s \ s t a g e & g t ; < / K e y > < / D i a g r a m O b j e c t K e y > < D i a g r a m O b j e c t K e y > < K e y > L i n k s \ & l t ; C o l u m n s \ C o u n t   o f   s t a g e & g t ; - & l t ; M e a s u r e s \ s t a g e & g t ; \ C O L U M N < / K e y > < / D i a g r a m O b j e c t K e y > < D i a g r a m O b j e c t K e y > < K e y > L i n k s \ & l t ; C o l u m n s \ C o u n t   o f   s t a g e & g t ; - & l t ; M e a s u r e s \ s t a g e & g t ; \ M E A S U R E < / K e y > < / D i a g r a m O b j e c t K e y > < D i a g r a m O b j e c t K e y > < K e y > L i n k s \ & l t ; C o l u m n s \ S u m   o f   p r e m i u m _ a m o u n t & g t ; - & l t ; M e a s u r e s \ p r e m i u m _ a m o u n t & g t ; < / K e y > < / D i a g r a m O b j e c t K e y > < D i a g r a m O b j e c t K e y > < K e y > L i n k s \ & l t ; C o l u m n s \ S u m   o f   p r e m i u m _ a m o u n t & g t ; - & l t ; M e a s u r e s \ p r e m i u m _ a m o u n t & g t ; \ C O L U M N < / K e y > < / D i a g r a m O b j e c t K e y > < D i a g r a m O b j e c t K e y > < K e y > L i n k s \ & l t ; C o l u m n s \ S u m   o f   p r e m i u m _ a m o u n t & g t ; - & l t ; M e a s u r e s \ p r e m i u m _ a m o u n t & g t ; \ M E A S U R E < / K e y > < / D i a g r a m O b j e c t K e y > < D i a g r a m O b j e c t K e y > < K e y > L i n k s \ & l t ; C o l u m n s \ C o u n t   o f   A c c o u n t   E x e c u t i v e   2 & g t ; - & l t ; M e a s u r e s \ A c c o u n t   E x e c u t i v e & g t ; < / K e y > < / D i a g r a m O b j e c t K e y > < D i a g r a m O b j e c t K e y > < K e y > L i n k s \ & l t ; C o l u m n s \ C o u n t   o f   A c c o u n t   E x e c u t i v e   2 & g t ; - & l t ; M e a s u r e s \ A c c o u n t   E x e c u t i v e & g t ; \ C O L U M N < / K e y > < / D i a g r a m O b j e c t K e y > < D i a g r a m O b j e c t K e y > < K e y > L i n k s \ & l t ; C o l u m n s \ C o u n t   o f   A c c o u n t   E x e c u t i v e   2 & g t ; - & l t ; M e a s u r e s \ A c c o u n t   E x e c u t i v e & g t ; \ M E A S U R E 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 O p e n   O p p o r t u n i t y < / K e y > < / a : K e y > < a : V a l u e   i : t y p e = " M e a s u r e G r i d N o d e V i e w S t a t e " > < L a y e d O u t > t r u e < / L a y e d O u t > < R o w > 1 < / R o w > < / a : V a l u e > < / a : K e y V a l u e O f D i a g r a m O b j e c t K e y a n y T y p e z b w N T n L X > < a : K e y V a l u e O f D i a g r a m O b j e c t K e y a n y T y p e z b w N T n L X > < a : K e y > < K e y > M e a s u r e s \ T o t a l   O p e n   O p p o r t u n i t y \ T a g I n f o \ F o r m u l a < / K e y > < / a : K e y > < a : V a l u e   i : t y p e = " M e a s u r e G r i d V i e w S t a t e I D i a g r a m T a g A d d i t i o n a l I n f o " / > < / a : K e y V a l u e O f D i a g r a m O b j e c t K e y a n y T y p e z b w N T n L X > < a : K e y V a l u e O f D i a g r a m O b j e c t K e y a n y T y p e z b w N T n L X > < a : K e y > < K e y > M e a s u r e s \ T o t a l   O p e n   O p p o r t u n i t y \ T a g I n f o \ V a l u e < / K e y > < / a : K e y > < a : V a l u e   i : t y p e = " M e a s u r e G r i d V i e w S t a t e I D i a g r a m T a g A d d i t i o n a l I n f o " / > < / a : K e y V a l u e O f D i a g r a m O b j e c t K e y a n y T y p e z b w N T n L X > < a : K e y V a l u e O f D i a g r a m O b j e c t K e y a n y T y p e z b w N T n L X > < a : K e y > < K e y > M e a s u r e s \ T o t a l   O p p o r t u n i t i e s < / K e y > < / a : K e y > < a : V a l u e   i : t y p e = " M e a s u r e G r i d N o d e V i e w S t a t e " > < L a y e d O u t > t r u e < / L a y e d O u t > < / a : V a l u e > < / a : K e y V a l u e O f D i a g r a m O b j e c t K e y a n y T y p e z b w N T n L X > < a : K e y V a l u e O f D i a g r a m O b j e c t K e y a n y T y p e z b w N T n L X > < a : K e y > < K e y > M e a s u r e s \ T o t a l   O p p o r t u n i t i e s \ T a g I n f o \ F o r m u l a < / K e y > < / a : K e y > < a : V a l u e   i : t y p e = " M e a s u r e G r i d V i e w S t a t e I D i a g r a m T a g A d d i t i o n a l I n f o " / > < / a : K e y V a l u e O f D i a g r a m O b j e c t K e y a n y T y p e z b w N T n L X > < a : K e y V a l u e O f D i a g r a m O b j e c t K e y a n y T y p e z b w N T n L X > < a : K e y > < K e y > M e a s u r e s \ T o t a l   O p p o r t u n i t i e s \ T a g I n f o \ V a l u e < / K e y > < / a : K e y > < a : V a l u e   i : t y p e = " M e a s u r e G r i d V i e w S t a t e I D i a g r a m T a g A d d i t i o n a l I n f o " / > < / a : K e y V a l u e O f D i a g r a m O b j e c t K e y a n y T y p e z b w N T n L X > < a : K e y V a l u e O f D i a g r a m O b j e c t K e y a n y T y p e z b w N T n L X > < a : K e y > < K e y > M e a s u r e s \ S u m   o f   r e v e n u e _ a m o u n t < / K e y > < / a : K e y > < a : V a l u e   i : t y p e = " M e a s u r e G r i d N o d e V i e w S t a t e " > < C o l u m n > 5 < / C o l u m n > < L a y e d O u t > t r u e < / L a y e d O u t > < W a s U I I n v i s i b l e > t r u e < / W a s U I I n v i s i b l e > < / a : V a l u e > < / a : K e y V a l u e O f D i a g r a m O b j e c t K e y a n y T y p e z b w N T n L X > < a : K e y V a l u e O f D i a g r a m O b j e c t K e y a n y T y p e z b w N T n L X > < a : K e y > < K e y > M e a s u r e s \ S u m   o f   r e v e n u e _ a m o u n t \ T a g I n f o \ F o r m u l a < / K e y > < / a : K e y > < a : V a l u e   i : t y p e = " M e a s u r e G r i d V i e w S t a t e I D i a g r a m T a g A d d i t i o n a l I n f o " / > < / a : K e y V a l u e O f D i a g r a m O b j e c t K e y a n y T y p e z b w N T n L X > < a : K e y V a l u e O f D i a g r a m O b j e c t K e y a n y T y p e z b w N T n L X > < a : K e y > < K e y > M e a s u r e s \ S u m   o f   r e v e n u e _ a m o u n t \ T a g I n f o \ V a l u e < / K e y > < / a : K e y > < a : V a l u e   i : t y p e = " M e a s u r e G r i d V i e w S t a t e I D i a g r a m T a g A d d i t i o n a l I n f o " / > < / a : K e y V a l u e O f D i a g r a m O b j e c t K e y a n y T y p e z b w N T n L X > < a : K e y V a l u e O f D i a g r a m O b j e c t K e y a n y T y p e z b w N T n L X > < a : K e y > < K e y > M e a s u r e s \ C o u n t   o f   o p p o r t u n i t y _ n a m e < / K e y > < / a : K e y > < a : V a l u e   i : t y p e = " M e a s u r e G r i d N o d e V i e w S t a t e " > < L a y e d O u t > t r u e < / L a y e d O u t > < W a s U I I n v i s i b l e > t r u e < / W a s U I I n v i s i b l e > < / a : V a l u e > < / a : K e y V a l u e O f D i a g r a m O b j e c t K e y a n y T y p e z b w N T n L X > < a : K e y V a l u e O f D i a g r a m O b j e c t K e y a n y T y p e z b w N T n L X > < a : K e y > < K e y > M e a s u r e s \ C o u n t   o f   o p p o r t u n i t y _ n a m e \ T a g I n f o \ F o r m u l a < / K e y > < / a : K e y > < a : V a l u e   i : t y p e = " M e a s u r e G r i d V i e w S t a t e I D i a g r a m T a g A d d i t i o n a l I n f o " / > < / a : K e y V a l u e O f D i a g r a m O b j e c t K e y a n y T y p e z b w N T n L X > < a : K e y V a l u e O f D i a g r a m O b j e c t K e y a n y T y p e z b w N T n L X > < a : K e y > < K e y > M e a s u r e s \ C o u n t   o f   o p p o r t u n i t y _ n a m e \ T a g I n f o \ V a l u e < / K e y > < / a : K e y > < a : V a l u e   i : t y p e = " M e a s u r e G r i d V i e w S t a t e I D i a g r a m T a g A d d i t i o n a l I n f o " / > < / a : K e y V a l u e O f D i a g r a m O b j e c t K e y a n y T y p e z b w N T n L X > < a : K e y V a l u e O f D i a g r a m O b j e c t K e y a n y T y p e z b w N T n L X > < a : K e y > < K e y > M e a s u r e s \ C o u n t   o f   s t a g e < / K e y > < / a : K e y > < a : V a l u e   i : t y p e = " M e a s u r e G r i d N o d e V i e w S t a t e " > < C o l u m n > 7 < / C o l u m n > < L a y e d O u t > t r u e < / L a y e d O u t > < W a s U I I n v i s i b l e > t r u e < / W a s U I I n v i s i b l e > < / a : V a l u e > < / a : K e y V a l u e O f D i a g r a m O b j e c t K e y a n y T y p e z b w N T n L X > < a : K e y V a l u e O f D i a g r a m O b j e c t K e y a n y T y p e z b w N T n L X > < a : K e y > < K e y > M e a s u r e s \ C o u n t   o f   s t a g e \ T a g I n f o \ F o r m u l a < / K e y > < / a : K e y > < a : V a l u e   i : t y p e = " M e a s u r e G r i d V i e w S t a t e I D i a g r a m T a g A d d i t i o n a l I n f o " / > < / a : K e y V a l u e O f D i a g r a m O b j e c t K e y a n y T y p e z b w N T n L X > < a : K e y V a l u e O f D i a g r a m O b j e c t K e y a n y T y p e z b w N T n L X > < a : K e y > < K e y > M e a s u r e s \ C o u n t   o f   s t a g e \ T a g I n f o \ V a l u e < / K e y > < / a : K e y > < a : V a l u e   i : t y p e = " M e a s u r e G r i d V i e w S t a t e I D i a g r a m T a g A d d i t i o n a l I n f o " / > < / a : K e y V a l u e O f D i a g r a m O b j e c t K e y a n y T y p e z b w N T n L X > < a : K e y V a l u e O f D i a g r a m O b j e c t K e y a n y T y p e z b w N T n L X > < a : K e y > < K e y > M e a s u r e s \ S u m   o f   p r e m i u m _ a m o u n t < / K e y > < / a : K e y > < a : V a l u e   i : t y p e = " M e a s u r e G r i d N o d e V i e w S t a t e " > < C o l u m n > 4 < / C o l u m n > < L a y e d O u t > t r u e < / L a y e d O u t > < W a s U I I n v i s i b l e > t r u e < / W a s U I I n v i s i b l e > < / a : V a l u e > < / a : K e y V a l u e O f D i a g r a m O b j e c t K e y a n y T y p e z b w N T n L X > < a : K e y V a l u e O f D i a g r a m O b j e c t K e y a n y T y p e z b w N T n L X > < a : K e y > < K e y > M e a s u r e s \ S u m   o f   p r e m i u m _ a m o u n t \ T a g I n f o \ F o r m u l a < / K e y > < / a : K e y > < a : V a l u e   i : t y p e = " M e a s u r e G r i d V i e w S t a t e I D i a g r a m T a g A d d i t i o n a l I n f o " / > < / a : K e y V a l u e O f D i a g r a m O b j e c t K e y a n y T y p e z b w N T n L X > < a : K e y V a l u e O f D i a g r a m O b j e c t K e y a n y T y p e z b w N T n L X > < a : K e y > < K e y > M e a s u r e s \ S u m   o f   p r e m i u m _ a m o u n t \ T a g I n f o \ V a l u e < / K e y > < / a : K e y > < a : V a l u e   i : t y p e = " M e a s u r e G r i d V i e w S t a t e I D i a g r a m T a g A d d i t i o n a l I n f o " / > < / a : K e y V a l u e O f D i a g r a m O b j e c t K e y a n y T y p e z b w N T n L X > < a : K e y V a l u e O f D i a g r a m O b j e c t K e y a n y T y p e z b w N T n L X > < a : K e y > < K e y > M e a s u r e s \ C o u n t   o f   A c c o u n t   E x e c u t i v e   2 < / K e y > < / a : K e y > < a : V a l u e   i : t y p e = " M e a s u r e G r i d N o d e V i e w S t a t e " > < C o l u m n > 3 < / C o l u m n > < L a y e d O u t > t r u e < / L a y e d O u t > < W a s U I I n v i s i b l e > t r u e < / W a s U I I n v i s i b l e > < / a : V a l u e > < / a : K e y V a l u e O f D i a g r a m O b j e c t K e y a n y T y p e z b w N T n L X > < a : K e y V a l u e O f D i a g r a m O b j e c t K e y a n y T y p e z b w N T n L X > < a : K e y > < K e y > M e a s u r e s \ C o u n t   o f   A c c o u n t   E x e c u t i v e   2 \ T a g I n f o \ F o r m u l a < / K e y > < / a : K e y > < a : V a l u e   i : t y p e = " M e a s u r e G r i d V i e w S t a t e I D i a g r a m T a g A d d i t i o n a l I n f o " / > < / a : K e y V a l u e O f D i a g r a m O b j e c t K e y a n y T y p e z b w N T n L X > < a : K e y V a l u e O f D i a g r a m O b j e c t K e y a n y T y p e z b w N T n L X > < a : K e y > < K e y > M e a s u r e s \ C o u n t   o f   A c c o u n t   E x e c u t i v e   2 \ T a g I n f o \ V a l u e < / K e y > < / a : K e y > < a : V a l u e   i : t y p e = " M e a s u r e G r i d V i e w S t a t e I D i a g r a m T a g A d d i t i o n a l I n f o " / > < / 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 C o l u m n s \ p r o d u c t _ g r o u p < / K e y > < / a : K e y > < a : V a l u e   i : t y p e = " M e a s u r e G r i d N o d e V i e w S t a t e " > < C o l u m n > 8 < / 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 L i n k s \ & l t ; C o l u m n s \ S u m   o f   r e v e n u e _ a m o u n t & g t ; - & l t ; M e a s u r e s \ r e v e n u e _ a m o u n t & g t ; < / K e y > < / a : K e y > < a : V a l u e   i : t y p e = " M e a s u r e G r i d V i e w S t a t e I D i a g r a m L i n k " / > < / a : K e y V a l u e O f D i a g r a m O b j e c t K e y a n y T y p e z b w N T n L X > < a : K e y V a l u e O f D i a g r a m O b j e c t K e y a n y T y p e z b w N T n L X > < a : K e y > < K e y > L i n k s \ & l t ; C o l u m n s \ S u m   o f   r e v e n u e _ a m o u n t & g t ; - & l t ; M e a s u r e s \ r e v e n u e _ a m o u n t & g t ; \ C O L U M N < / K e y > < / a : K e y > < a : V a l u e   i : t y p e = " M e a s u r e G r i d V i e w S t a t e I D i a g r a m L i n k E n d p o i n t " / > < / a : K e y V a l u e O f D i a g r a m O b j e c t K e y a n y T y p e z b w N T n L X > < a : K e y V a l u e O f D i a g r a m O b j e c t K e y a n y T y p e z b w N T n L X > < a : K e y > < K e y > L i n k s \ & l t ; C o l u m n s \ S u m   o f   r e v e n u e _ a m o u n t & g t ; - & l t ; M e a s u r e s \ r e v e n u e _ a m o u n t & g t ; \ M E A S U R E < / K e y > < / a : K e y > < a : V a l u e   i : t y p e = " M e a s u r e G r i d V i e w S t a t e I D i a g r a m L i n k E n d p o i n t " / > < / a : K e y V a l u e O f D i a g r a m O b j e c t K e y a n y T y p e z b w N T n L X > < a : K e y V a l u e O f D i a g r a m O b j e c t K e y a n y T y p e z b w N T n L X > < a : K e y > < K e y > L i n k s \ & l t ; C o l u m n s \ C o u n t   o f   o p p o r t u n i t y _ n a m e & g t ; - & l t ; M e a s u r e s \ o p p o r t u n i t y _ n a m e & g t ; < / K e y > < / a : K e y > < a : V a l u e   i : t y p e = " M e a s u r e G r i d V i e w S t a t e I D i a g r a m L i n k " / > < / a : K e y V a l u e O f D i a g r a m O b j e c t K e y a n y T y p e z b w N T n L X > < a : K e y V a l u e O f D i a g r a m O b j e c t K e y a n y T y p e z b w N T n L X > < a : K e y > < K e y > L i n k s \ & l t ; C o l u m n s \ C o u n t   o f   o p p o r t u n i t y _ n a m e & g t ; - & l t ; M e a s u r e s \ o p p o r t u n i t y _ n a m e & g t ; \ C O L U M N < / K e y > < / a : K e y > < a : V a l u e   i : t y p e = " M e a s u r e G r i d V i e w S t a t e I D i a g r a m L i n k E n d p o i n t " / > < / a : K e y V a l u e O f D i a g r a m O b j e c t K e y a n y T y p e z b w N T n L X > < a : K e y V a l u e O f D i a g r a m O b j e c t K e y a n y T y p e z b w N T n L X > < a : K e y > < K e y > L i n k s \ & l t ; C o l u m n s \ C o u n t   o f   o p p o r t u n i t y _ n a m e & g t ; - & l t ; M e a s u r e s \ o p p o r t u n i t y _ n a m e & g t ; \ M E A S U R E < / K e y > < / a : K e y > < a : V a l u e   i : t y p e = " M e a s u r e G r i d V i e w S t a t e I D i a g r a m L i n k E n d p o i n t " / > < / a : K e y V a l u e O f D i a g r a m O b j e c t K e y a n y T y p e z b w N T n L X > < a : K e y V a l u e O f D i a g r a m O b j e c t K e y a n y T y p e z b w N T n L X > < a : K e y > < K e y > L i n k s \ & l t ; C o l u m n s \ C o u n t   o f   s t a g e & g t ; - & l t ; M e a s u r e s \ s t a g e & g t ; < / K e y > < / a : K e y > < a : V a l u e   i : t y p e = " M e a s u r e G r i d V i e w S t a t e I D i a g r a m L i n k " / > < / a : K e y V a l u e O f D i a g r a m O b j e c t K e y a n y T y p e z b w N T n L X > < a : K e y V a l u e O f D i a g r a m O b j e c t K e y a n y T y p e z b w N T n L X > < a : K e y > < K e y > L i n k s \ & l t ; C o l u m n s \ C o u n t   o f   s t a g e & g t ; - & l t ; M e a s u r e s \ s t a g e & g t ; \ C O L U M N < / K e y > < / a : K e y > < a : V a l u e   i : t y p e = " M e a s u r e G r i d V i e w S t a t e I D i a g r a m L i n k E n d p o i n t " / > < / a : K e y V a l u e O f D i a g r a m O b j e c t K e y a n y T y p e z b w N T n L X > < a : K e y V a l u e O f D i a g r a m O b j e c t K e y a n y T y p e z b w N T n L X > < a : K e y > < K e y > L i n k s \ & l t ; C o l u m n s \ C o u n t   o f   s t a g e & g t ; - & l t ; M e a s u r e s \ s t a g e & g t ; \ M E A S U R E < / K e y > < / a : K e y > < a : V a l u e   i : t y p e = " M e a s u r e G r i d V i e w S t a t e I D i a g r a m L i n k E n d p o i n t " / > < / a : K e y V a l u e O f D i a g r a m O b j e c t K e y a n y T y p e z b w N T n L X > < a : K e y V a l u e O f D i a g r a m O b j e c t K e y a n y T y p e z b w N T n L X > < a : K e y > < K e y > L i n k s \ & l t ; C o l u m n s \ S u m   o f   p r e m i u m _ a m o u n t & g t ; - & l t ; M e a s u r e s \ p r e m i u m _ a m o u n t & g t ; < / K e y > < / a : K e y > < a : V a l u e   i : t y p e = " M e a s u r e G r i d V i e w S t a t e I D i a g r a m L i n k " / > < / a : K e y V a l u e O f D i a g r a m O b j e c t K e y a n y T y p e z b w N T n L X > < a : K e y V a l u e O f D i a g r a m O b j e c t K e y a n y T y p e z b w N T n L X > < a : K e y > < K e y > L i n k s \ & l t ; C o l u m n s \ S u m   o f   p r e m i u m _ a m o u n t & g t ; - & l t ; M e a s u r e s \ p r e m i u m _ a m o u n t & g t ; \ C O L U M N < / K e y > < / a : K e y > < a : V a l u e   i : t y p e = " M e a s u r e G r i d V i e w S t a t e I D i a g r a m L i n k E n d p o i n t " / > < / a : K e y V a l u e O f D i a g r a m O b j e c t K e y a n y T y p e z b w N T n L X > < a : K e y V a l u e O f D i a g r a m O b j e c t K e y a n y T y p e z b w N T n L X > < a : K e y > < K e y > L i n k s \ & l t ; C o l u m n s \ S u m   o f   p r e m i u m _ a m o u n t & g t ; - & l t ; M e a s u r e s \ p r e m i u m _ a m o u n t & g t ; \ M E A S U R E < / K e y > < / a : K e y > < a : V a l u e   i : t y p e = " M e a s u r e G r i d V i e w S t a t e I D i a g r a m L i n k E n d p o i n t " / > < / a : K e y V a l u e O f D i a g r a m O b j e c t K e y a n y T y p e z b w N T n L X > < a : K e y V a l u e O f D i a g r a m O b j e c t K e y a n y T y p e z b w N T n L X > < a : K e y > < K e y > L i n k s \ & l t ; C o l u m n s \ C o u n t   o f   A c c o u n t   E x e c u t i v e   2 & g t ; - & l t ; M e a s u r e s \ A c c o u n t   E x e c u t i v e & g t ; < / K e y > < / a : K e y > < a : V a l u e   i : t y p e = " M e a s u r e G r i d V i e w S t a t e I D i a g r a m L i n k " / > < / a : K e y V a l u e O f D i a g r a m O b j e c t K e y a n y T y p e z b w N T n L X > < a : K e y V a l u e O f D i a g r a m O b j e c t K e y a n y T y p e z b w N T n L X > < a : K e y > < K e y > L i n k s \ & l t ; C o l u m n s \ C o u n t   o f   A c c o u n t   E x e c u t i v e   2 & g t ; - & l t ; M e a s u r e s \ A c c o u n t   E x e c u t i v e & g t ; \ C O L U M N < / K e y > < / a : K e y > < a : V a l u e   i : t y p e = " M e a s u r e G r i d V i e w S t a t e I D i a g r a m L i n k E n d p o i n t " / > < / a : K e y V a l u e O f D i a g r a m O b j e c t K e y a n y T y p e z b w N T n L X > < a : K e y V a l u e O f D i a g r a m O b j e c t K e y a n y T y p e z b w N T n L X > < a : K e y > < K e y > L i n k s \ & l t ; C o l u m n s \ C o u n t   o f   A c c o u n t   E x e c u t i v e   2 & g t ; - & l t ; M e a s u r e s \ A c c o u n t   E x e c u t i v e & g t ; \ M E A S U R E 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 T a g s \ T a b l e s \ & l t ; T a b l e s \ o p p o r t u n i t y & g t ; < / K e y > < / D i a g r a m O b j e c t K e y > < D i a g r a m O b j e c t K e y > < K e y > D y n a m i c   T a g s \ T a b l e s \ & l t ; T a b l e s \ m e e t i n g _ l i s t & g t ; < / K e y > < / D i a g r a m O b j e c t K e y > < D i a g r a m O b j e c t K e y > < K e y > D y n a m i c   T a g s \ T a b l e s \ & l t ; T a b l e s \ i n v o i c e & g t ; < / K e y > < / D i a g r a m O b j e c t K e y > < D i a g r a m O b j e c t K e y > < K e y > D y n a m i c   T a g s \ T a b l e s \ & l t ; T a b l e s \ I n d i _ b d g t & g t ; < / K e y > < / D i a g r a m O b j e c t K e y > < D i a g r a m O b j e c t K e y > < K e y > D y n a m i c   T a g s \ T a b l e s \ & l t ; T a b l e s \ B r o k _ F e e & g t ; < / K e y > < / D i a g r a m O b j e c t K e y > < D i a g r a m O b j e c t K e y > < K e y > T a b l e s \ o p p o r t u n i t y < / K e y > < / D i a g r a m O b j e c t K e y > < D i a g r a m O b j e c t K e y > < K e y > T a b l e s \ o p p o r t u n i t y \ C o l u m n s \ o p p o r t u n i t y _ i d < / K e y > < / D i a g r a m O b j e c t K e y > < D i a g r a m O b j e c t K e y > < K e y > T a b l e s \ o p p o r t u n i t y \ C o l u m n s \ o p p o r t u n i t y _ n a m e < / K e y > < / D i a g r a m O b j e c t K e y > < D i a g r a m O b j e c t K e y > < K e y > T a b l e s \ o p p o r t u n i t y \ C o l u m n s \ A c c o u n t   E x e   I d 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 T a b l e s \ o p p o r t u n i t y \ C o l u m n s \ s t a g e < / K e y > < / D i a g r a m O b j e c t K e y > < D i a g r a m O b j e c t K e y > < K e y > T a b l e s \ o p p o r t u n i t y \ C o l u m n s \ p r o d u c t _ g r o u p < / K e y > < / D i a g r a m O b j e c t K e y > < D i a g r a m O b j e c t K e y > < K e y > T a b l e s \ o p p o r t u n i t y \ C o l u m n s \ c l o s i n g _ d a t e < / K e y > < / D i a g r a m O b j e c t K e y > < D i a g r a m O b j e c t K e y > < K e y > T a b l e s \ o p p o r t u n i t y \ M e a s u r e s \ T o t a l   O p e n   O p p o r t u n i t y < / K e y > < / D i a g r a m O b j e c t K e y > < D i a g r a m O b j e c t K e y > < K e y > T a b l e s \ o p p o r t u n i t y \ M e a s u r e s \ T o t a l   O p p o r t u n i t i e s < / K e y > < / D i a g r a m O b j e c t K e y > < D i a g r a m O b j e c t K e y > < K e y > T a b l e s \ o p p o r t u n i t y \ M e a s u r e s \ S u m   o f   r e v e n u e _ a m o u n t < / K e y > < / D i a g r a m O b j e c t K e y > < D i a g r a m O b j e c t K e y > < K e y > T a b l e s \ o p p o r t u n i t y \ S u m   o f   r e v e n u e _ a m o u n t \ A d d i t i o n a l   I n f o \ I m p l i c i t   M e a s u r e < / K e y > < / D i a g r a m O b j e c t K e y > < D i a g r a m O b j e c t K e y > < K e y > T a b l e s \ o p p o r t u n i t y \ M e a s u r e s \ C o u n t   o f   o p p o r t u n i t y _ n a m e < / K e y > < / D i a g r a m O b j e c t K e y > < D i a g r a m O b j e c t K e y > < K e y > T a b l e s \ o p p o r t u n i t y \ C o u n t   o f   o p p o r t u n i t y _ n a m e \ A d d i t i o n a l   I n f o \ I m p l i c i t   M e a s u r e < / K e y > < / D i a g r a m O b j e c t K e y > < D i a g r a m O b j e c t K e y > < K e y > T a b l e s \ o p p o r t u n i t y \ M e a s u r e s \ C o u n t   o f   s t a g e < / K e y > < / D i a g r a m O b j e c t K e y > < D i a g r a m O b j e c t K e y > < K e y > T a b l e s \ o p p o r t u n i t y \ C o u n t   o f   s t a g e \ A d d i t i o n a l   I n f o \ I m p l i c i t   M e a s u r e < / K e y > < / D i a g r a m O b j e c t K e y > < D i a g r a m O b j e c t K e y > < K e y > T a b l e s \ o p p o r t u n i t y \ M e a s u r e s \ S u m   o f   p r e m i u m _ a m o u n t < / K e y > < / D i a g r a m O b j e c t K e y > < D i a g r a m O b j e c t K e y > < K e y > T a b l e s \ o p p o r t u n i t y \ S u m   o f   p r e m i u m _ a m o u n t \ A d d i t i o n a l   I n f o \ I m p l i c i t   M e a s u r e < / K e y > < / D i a g r a m O b j e c t K e y > < D i a g r a m O b j e c t K e y > < K e y > T a b l e s \ o p p o r t u n i t y \ M e a s u r e s \ C o u n t   o f   A c c o u n t   E x e c u t i v e   2 < / K e y > < / D i a g r a m O b j e c t K e y > < D i a g r a m O b j e c t K e y > < K e y > T a b l e s \ o p p o r t u n i t y \ C o u n t   o f   A c c o u n t   E x e c u t i v e   2 \ A d d i t i o n a l   I n f o \ I m p l i c i t   M e a s u r e < / K e y > < / D i a g r a m O b j e c t K e y > < D i a g r a m O b j e c t K e y > < K e y > T a b l e s \ m e e t i n g _ l i s t < / K e y > < / D i a g r a m O b j e c t K e y > < D i a g r a m O b j e c t K e y > < K e y > T a b l e s \ m e e t i n g _ l i s t \ C o l u m n s \ A c c o u n t   E x e   I D < / K e y > < / D i a g r a m O b j e c t K e y > < D i a g r a m O b j e c t K e y > < K e y > T a b l e s \ m e e t i n g _ l i s t \ C o l u m n s \ A c c o u n t   E x e c u t i v e < / K e y > < / D i a g r a m O b j e c t K e y > < D i a g r a m O b j e c t K e y > < K e y > T a b l e s \ m e e t i n g _ l i s t \ C o l u m n s \ g l o b a l _ a t t e n d e e s < / K e y > < / D i a g r a m O b j e c t K e y > < D i a g r a m O b j e c t K e y > < K e y > T a b l e s \ m e e t i n g _ l i s t \ C o l u m n s \ m e e t i n g _ d a t e < / K e y > < / D i a g r a m O b j e c t K e y > < D i a g r a m O b j e c t K e y > < K e y > T a b l e s \ m e e t i n g _ l i s t \ C o l u m n s \ m e e t i n g _ d a t e   ( Y e a r ) < / K e y > < / D i a g r a m O b j e c t K e y > < D i a g r a m O b j e c t K e y > < K e y > T a b l e s \ m e e t i n g _ l i s t \ C o l u m n s \ m e e t i n g _ d a t e   ( Q u a r t e r ) < / K e y > < / D i a g r a m O b j e c t K e y > < D i a g r a m O b j e c t K e y > < K e y > T a b l e s \ m e e t i n g _ l i s t \ C o l u m n s \ m e e t i n g _ d a t e   ( M o n t h   I n d e x ) < / K e y > < / D i a g r a m O b j e c t K e y > < D i a g r a m O b j e c t K e y > < K e y > T a b l e s \ m e e t i n g _ l i s t \ C o l u m n s \ m e e t i n g _ d a t e   ( M o n t h ) < / K e y > < / D i a g r a m O b j e c t K e y > < D i a g r a m O b j e c t K e y > < K e y > T a b l e s \ m e e t i n g _ l i s t \ M e a s u r e s \ C o u n t   o f   g l o b a l _ a t t e n d e e s < / K e y > < / D i a g r a m O b j e c t K e y > < D i a g r a m O b j e c t K e y > < K e y > T a b l e s \ m e e t i n g _ l i s t \ C o u n t   o f   g l o b a l _ a t t e n d e e s \ A d d i t i o n a l   I n f o \ I m p l i c i t   M e a s u r e < / K e y > < / D i a g r a m O b j e c t K e y > < D i a g r a m O b j e c t K e y > < K e y > T a b l e s \ m e e t i n g _ l i s t \ M e a s u r e s \ C o u n t   o f   A c c o u n t   E x e c u t i v e < / K e y > < / D i a g r a m O b j e c t K e y > < D i a g r a m O b j e c t K e y > < K e y > T a b l e s \ m e e t i n g _ l i s t \ C o u n t   o f   A c c o u n t   E x e c u t i v e \ A d d i t i o n a l   I n f o \ I m p l i c i t   M e a s u r e < / K e y > < / D i a g r a m O b j e c t K e y > < D i a g r a m O b j e c t K e y > < K e y > T a b l e s \ i n v o i c e < / K e y > < / D i a g r a m O b j e c t K e y > < D i a g r a m O b j e c t K e y > < K e y > T a b l e s \ i n v o i c e \ C o l u m n s \ i n v o i c e _ n u m b e r < / K e y > < / D i a g r a m O b j e c t K e y > < D i a g r a m O b j e c t K e y > < K e y > T a b l e s \ i n v o i c e \ C o l u m n s \ i n v o i c e _ d a t e < / K e y > < / D i a g r a m O b j e c t K e y > < D i a g r a m O b j e c t K e y > < K e y > T a b l e s \ i n v o i c e \ C o l u m n s \ C l i e n t   N a m e < / K e y > < / D i a g r a m O b j e c t K e y > < D i a g r a m O b j e c t K e y > < K e y > T a b l e s \ i n v o i c e \ C o l u m n s \ A c c o u n t   E x e   I D < / K e y > < / D i a g r a m O b j e c t K e y > < D i a g r a m O b j e c t K e y > < K e y > T a b l e s \ i n v o i c e \ C o l u m n s \ A c c o u n t   E x e c u t i v e < / K e y > < / D i a g r a m O b j e c t K e y > < D i a g r a m O b j e c t K e y > < K e y > T a b l e s \ i n v o i c e \ C o l u m n s \ A m o u n t < / K e y > < / D i a g r a m O b j e c t K e y > < D i a g r a m O b j e c t K e y > < K e y > T a b l e s \ i n v o i c e \ C o l u m n s \ i n c o m e _ c l a s s < / K e y > < / D i a g r a m O b j e c t K e y > < D i a g r a m O b j e c t K e y > < K e y > T a b l e s \ i n v o i c e \ C o l u m n s \ i n c o m e _ d u e _ d a t e < / K e y > < / D i a g r a m O b j e c t K e y > < D i a g r a m O b j e c t K e y > < K e y > T a b l e s \ i n v o i c e \ C o l u m n s \ r e v e n u e _ t r a n s a c t i o n _ t y p e < / K e y > < / D i a g r a m O b j e c t K e y > < D i a g r a m O b j e c t K e y > < K e y > T a b l e s \ i n v o i c e \ M e a s u r e s \ S u m   o f   i n v o i c e _ n u m b e r < / K e y > < / D i a g r a m O b j e c t K e y > < D i a g r a m O b j e c t K e y > < K e y > T a b l e s \ i n v o i c e \ S u m   o f   i n v o i c e _ n u m b e r \ A d d i t i o n a l   I n f o \ I m p l i c i t   M e a s u r e < / K e y > < / D i a g r a m O b j e c t K e y > < D i a g r a m O b j e c t K e y > < K e y > T a b l e s \ i n v o i c e \ M e a s u r e s \ C o u n t   o f   i n v o i c e _ n u m b e r < / K e y > < / D i a g r a m O b j e c t K e y > < D i a g r a m O b j e c t K e y > < K e y > T a b l e s \ i n v o i c e \ C o u n t   o f   i n v o i c e _ n u m b e r \ A d d i t i o n a l   I n f o \ I m p l i c i t   M e a s u r e < / K e y > < / D i a g r a m O b j e c t K e y > < D i a g r a m O b j e c t K e y > < K e y > T a b l e s \ i n v o i c e \ M e a s u r e s \ D i s t i n c t   C o u n t   o f   i n v o i c e _ n u m b e r < / K e y > < / D i a g r a m O b j e c t K e y > < D i a g r a m O b j e c t K e y > < K e y > T a b l e s \ i n v o i c e \ D i s t i n c t   C o u n t   o f   i n v o i c e _ n u m b e r \ A d d i t i o n a l   I n f o \ I m p l i c i t   M e a s u r e < / K e y > < / D i a g r a m O b j e c t K e y > < D i a g r a m O b j e c t K e y > < K e y > T a b l e s \ i n v o i c e \ M e a s u r e s \ S u m   o f   A m o u n t   4 < / K e y > < / D i a g r a m O b j e c t K e y > < D i a g r a m O b j e c t K e y > < K e y > T a b l e s \ i n v o i c e \ S u m   o f   A m o u n t   4 \ A d d i t i o n a l   I n f o \ I m p l i c i t   M e a s u r e < / K e y > < / D i a g r a m O b j e c t K e y > < D i a g r a m O b j e c t K e y > < K e y > T a b l e s \ I n d i _ b d g t < / K e y > < / D i a g r a m O b j e c t K e y > < D i a g r a m O b j e c t K e y > < K e y > T a b l e s \ I n d i _ b d g t \ C o l u m n s \ A c c o u n t   E x e   I D < / K e y > < / D i a g r a m O b j e c t K e y > < D i a g r a m O b j e c t K e y > < K e y > T a b l e s \ I n d i _ b d g t \ C o l u m n s \ E m p l o y e e   N a m e < / K e y > < / D i a g r a m O b j e c t K e y > < D i a g r a m O b j e c t K e y > < K e y > T a b l e s \ I n d i _ b d g t \ C o l u m n s \ N e w   R o l e 2 < / K e y > < / D i a g r a m O b j e c t K e y > < D i a g r a m O b j e c t K e y > < K e y > T a b l e s \ I n d i _ b d g t \ C o l u m n s \ N e w   B u d g e t < / K e y > < / D i a g r a m O b j e c t K e y > < D i a g r a m O b j e c t K e y > < K e y > T a b l e s \ I n d i _ b d g t \ C o l u m n s \ C r o s s   s e l l   b u g d e t < / K e y > < / D i a g r a m O b j e c t K e y > < D i a g r a m O b j e c t K e y > < K e y > T a b l e s \ I n d i _ b d g t \ C o l u m n s \ R e n e w a l   B u d g e t < / K e y > < / D i a g r a m O b j e c t K e y > < D i a g r a m O b j e c t K e y > < K e y > T a b l e s \ I n d i _ b d g t \ M e a s u r e s \ C r o s s   S e l l   P l c d   A c h m t   % < / K e y > < / D i a g r a m O b j e c t K e y > < D i a g r a m O b j e c t K e y > < K e y > T a b l e s \ I n d i _ b d g t \ M e a s u r e s \ C r o s s   S e l l   I n v o i c e   A c h m t   % < / K e y > < / D i a g r a m O b j e c t K e y > < D i a g r a m O b j e c t K e y > < K e y > T a b l e s \ I n d i _ b d g t \ M e a s u r e s \ N e w   P l c d   A c h m t   % < / K e y > < / D i a g r a m O b j e c t K e y > < D i a g r a m O b j e c t K e y > < K e y > T a b l e s \ I n d i _ b d g t \ M e a s u r e s \ R e n e w a l   P l c d   A c h m t   % < / K e y > < / D i a g r a m O b j e c t K e y > < D i a g r a m O b j e c t K e y > < K e y > T a b l e s \ I n d i _ b d g t \ M e a s u r e s \ N e w   I n v o i c e   A c h m t   % < / K e y > < / D i a g r a m O b j e c t K e y > < D i a g r a m O b j e c t K e y > < K e y > T a b l e s \ I n d i _ b d g t \ M e a s u r e s \ R e n e w a l   I n v o i c e   A c h m t   % < / K e y > < / D i a g r a m O b j e c t K e y > < D i a g r a m O b j e c t K e y > < K e y > T a b l e s \ I n d i _ b d g t \ M e a s u r e s \ S u m   o f   C r o s s   s e l l   b u g d e t < / K e y > < / D i a g r a m O b j e c t K e y > < D i a g r a m O b j e c t K e y > < K e y > T a b l e s \ I n d i _ b d g t \ S u m   o f   C r o s s   s e l l   b u g d e t \ A d d i t i o n a l   I n f o \ I m p l i c i t   M e a s u r e < / K e y > < / D i a g r a m O b j e c t K e y > < D i a g r a m O b j e c t K e y > < K e y > T a b l e s \ I n d i _ b d g t \ M e a s u r e s \ S u m   o f   R e n e w a l   B u d g e t < / K e y > < / D i a g r a m O b j e c t K e y > < D i a g r a m O b j e c t K e y > < K e y > T a b l e s \ I n d i _ b d g t \ S u m   o f   R e n e w a l   B u d g e t \ A d d i t i o n a l   I n f o \ I m p l i c i t   M e a s u r e < / K e y > < / D i a g r a m O b j e c t K e y > < D i a g r a m O b j e c t K e y > < K e y > T a b l e s \ I n d i _ b d g t \ M e a s u r e s \ S u m   o f   N e w   B u d g e t < / K e y > < / D i a g r a m O b j e c t K e y > < D i a g r a m O b j e c t K e y > < K e y > T a b l e s \ I n d i _ b d g t \ S u m   o f   N e w   B u d g e t \ A d d i t i o n a l   I n f o \ I m p l i c i t   M e a s u r e < / K e y > < / D i a g r a m O b j e c t K e y > < D i a g r a m O b j e c t K e y > < K e y > T a b l e s \ B r o k _ F e e < / K e y > < / D i a g r a m O b j e c t K e y > < D i a g r a m O b j e c t K e y > < K e y > T a b l e s \ B r o k _ F e e \ C o l u m n s \ c l i e n t _ n a m e < / K e y > < / D i a g r a m O b j e c t K e y > < D i a g r a m O b j e c t K e y > < K e y > T a b l e s \ B r o k _ F e e \ C o l u m n s \ A c c o u n t   E x e   I D < / K e y > < / D i a g r a m O b j e c t K e y > < D i a g r a m O b j e c t K e y > < K e y > T a b l e s \ B r o k _ F e e \ C o l u m n s \ A c c o u n t   E x e c u t i v e < / K e y > < / D i a g r a m O b j e c t K e y > < D i a g r a m O b j e c t K e y > < K e y > T a b l e s \ B r o k _ F e e \ C o l u m n s \ A m o u n t < / K e y > < / D i a g r a m O b j e c t K e y > < D i a g r a m O b j e c t K e y > < K e y > T a b l e s \ B r o k _ F e e \ C o l u m n s \ i n c o m e _ c l a s s < / K e y > < / D i a g r a m O b j e c t K e y > < D i a g r a m O b j e c t K e y > < K e y > T a b l e s \ B r o k _ F e e \ C o l u m n s \ i n c o m e _ d u e _ d a t e < / K e y > < / D i a g r a m O b j e c t K e y > < D i a g r a m O b j e c t K e y > < K e y > T a b l e s \ B r o k _ F e e \ C o l u m n s \ r e v e n u e _ t r a n s a c t i o n _ t y p e < / K e y > < / D i a g r a m O b j e c t K e y > < D i a g r a m O b j e c t K e y > < K e y > T a b l e s \ B r o k _ F e e \ C o l u m n s \ p r o d u c t _ g r o u p < / K e y > < / D i a g r a m O b j e c t K e y > < D i a g r a m O b j e c t K e y > < K e y > T a b l e s \ B r o k _ F e e \ C o l u m n s \ p o l i c y _ s t a t u s < / K e y > < / D i a g r a m O b j e c t K e y > < D i a g r a m O b j e c t K e y > < K e y > T a b l e s \ B r o k _ F e e \ M e a s u r e s \ S u m   o f   A m o u n t < / K e y > < / D i a g r a m O b j e c t K e y > < D i a g r a m O b j e c t K e y > < K e y > T a b l e s \ B r o k _ F e e \ S u m   o f   A m o u n t \ A d d i t i o n a l   I n f o \ I m p l i c i t   M e a s u r e < / K e y > < / D i a g r a m O b j e c t K e y > < D i a g r a m O b j e c t K e y > < K e y > T a b l e s \ B r o k _ F e e \ M e a s u r e s \ S u m   o f   A c c o u n t   E x e   I D < / K e y > < / D i a g r a m O b j e c t K e y > < D i a g r a m O b j e c t K e y > < K e y > T a b l e s \ B r o k _ F e e \ S u m   o f   A c c o u n t   E x e   I D \ A d d i t i o n a l   I n f o \ I m p l i c i t   M e a s u r e < / K e y > < / D i a g r a m O b j e c t K e y > < D i a g r a m O b j e c t K e y > < K e y > R e l a t i o n s h i p s \ & l t ; T a b l e s \ o p p o r t u n i t y \ C o l u m n s \ A c c o u n t   E x e   I d & g t ; - & l t ; T a b l e s \ I n d i _ b d g t \ C o l u m n s \ A c c o u n t   E x e   I D & g t ; < / K e y > < / D i a g r a m O b j e c t K e y > < D i a g r a m O b j e c t K e y > < K e y > R e l a t i o n s h i p s \ & l t ; T a b l e s \ o p p o r t u n i t y \ C o l u m n s \ A c c o u n t   E x e   I d & g t ; - & l t ; T a b l e s \ I n d i _ b d g t \ C o l u m n s \ A c c o u n t   E x e   I D & g t ; \ F K < / K e y > < / D i a g r a m O b j e c t K e y > < D i a g r a m O b j e c t K e y > < K e y > R e l a t i o n s h i p s \ & l t ; T a b l e s \ o p p o r t u n i t y \ C o l u m n s \ A c c o u n t   E x e   I d & g t ; - & l t ; T a b l e s \ I n d i _ b d g t \ C o l u m n s \ A c c o u n t   E x e   I D & g t ; \ P K < / K e y > < / D i a g r a m O b j e c t K e y > < D i a g r a m O b j e c t K e y > < K e y > R e l a t i o n s h i p s \ & l t ; T a b l e s \ o p p o r t u n i t y \ C o l u m n s \ A c c o u n t   E x e   I d & g t ; - & l t ; T a b l e s \ I n d i _ b d g t \ C o l u m n s \ A c c o u n t   E x e   I D & g t ; \ C r o s s F i l t e r < / K e y > < / D i a g r a m O b j e c t K e y > < D i a g r a m O b j e c t K e y > < K e y > R e l a t i o n s h i p s \ & l t ; T a b l e s \ m e e t i n g _ l i s t \ C o l u m n s \ A c c o u n t   E x e   I D & g t ; - & l t ; T a b l e s \ I n d i _ b d g t \ C o l u m n s \ A c c o u n t   E x e   I D & g t ; < / K e y > < / D i a g r a m O b j e c t K e y > < D i a g r a m O b j e c t K e y > < K e y > R e l a t i o n s h i p s \ & l t ; T a b l e s \ m e e t i n g _ l i s t \ C o l u m n s \ A c c o u n t   E x e   I D & g t ; - & l t ; T a b l e s \ I n d i _ b d g t \ C o l u m n s \ A c c o u n t   E x e   I D & g t ; \ F K < / K e y > < / D i a g r a m O b j e c t K e y > < D i a g r a m O b j e c t K e y > < K e y > R e l a t i o n s h i p s \ & l t ; T a b l e s \ m e e t i n g _ l i s t \ C o l u m n s \ A c c o u n t   E x e   I D & g t ; - & l t ; T a b l e s \ I n d i _ b d g t \ C o l u m n s \ A c c o u n t   E x e   I D & g t ; \ P K < / K e y > < / D i a g r a m O b j e c t K e y > < D i a g r a m O b j e c t K e y > < K e y > R e l a t i o n s h i p s \ & l t ; T a b l e s \ m e e t i n g _ l i s t \ C o l u m n s \ A c c o u n t   E x e   I D & g t ; - & l t ; T a b l e s \ I n d i _ b d g t \ C o l u m n s \ A c c o u n t   E x e   I D & g t ; \ C r o s s F i l t e r < / K e y > < / D i a g r a m O b j e c t K e y > < D i a g r a m O b j e c t K e y > < K e y > R e l a t i o n s h i p s \ & l t ; T a b l e s \ i n v o i c e \ C o l u m n s \ A c c o u n t   E x e   I D & g t ; - & l t ; T a b l e s \ I n d i _ b d g t \ C o l u m n s \ A c c o u n t   E x e   I D & g t ; < / K e y > < / D i a g r a m O b j e c t K e y > < D i a g r a m O b j e c t K e y > < K e y > R e l a t i o n s h i p s \ & l t ; T a b l e s \ i n v o i c e \ C o l u m n s \ A c c o u n t   E x e   I D & g t ; - & l t ; T a b l e s \ I n d i _ b d g t \ C o l u m n s \ A c c o u n t   E x e   I D & g t ; \ F K < / K e y > < / D i a g r a m O b j e c t K e y > < D i a g r a m O b j e c t K e y > < K e y > R e l a t i o n s h i p s \ & l t ; T a b l e s \ i n v o i c e \ C o l u m n s \ A c c o u n t   E x e   I D & g t ; - & l t ; T a b l e s \ I n d i _ b d g t \ C o l u m n s \ A c c o u n t   E x e   I D & g t ; \ P K < / K e y > < / D i a g r a m O b j e c t K e y > < D i a g r a m O b j e c t K e y > < K e y > R e l a t i o n s h i p s \ & l t ; T a b l e s \ i n v o i c e \ C o l u m n s \ A c c o u n t   E x e   I D & g t ; - & l t ; T a b l e s \ I n d i _ b d g t \ C o l u m n s \ A c c o u n t   E x e   I D & g t ; \ C r o s s F i l t e r < / K e y > < / D i a g r a m O b j e c t K e y > < D i a g r a m O b j e c t K e y > < K e y > R e l a t i o n s h i p s \ & l t ; T a b l e s \ B r o k _ F e e \ C o l u m n s \ A c c o u n t   E x e   I D & g t ; - & l t ; T a b l e s \ I n d i _ b d g t \ C o l u m n s \ A c c o u n t   E x e   I D & g t ; < / K e y > < / D i a g r a m O b j e c t K e y > < D i a g r a m O b j e c t K e y > < K e y > R e l a t i o n s h i p s \ & l t ; T a b l e s \ B r o k _ F e e \ C o l u m n s \ A c c o u n t   E x e   I D & g t ; - & l t ; T a b l e s \ I n d i _ b d g t \ C o l u m n s \ A c c o u n t   E x e   I D & g t ; \ F K < / K e y > < / D i a g r a m O b j e c t K e y > < D i a g r a m O b j e c t K e y > < K e y > R e l a t i o n s h i p s \ & l t ; T a b l e s \ B r o k _ F e e \ C o l u m n s \ A c c o u n t   E x e   I D & g t ; - & l t ; T a b l e s \ I n d i _ b d g t \ C o l u m n s \ A c c o u n t   E x e   I D & g t ; \ P K < / K e y > < / D i a g r a m O b j e c t K e y > < D i a g r a m O b j e c t K e y > < K e y > R e l a t i o n s h i p s \ & l t ; T a b l e s \ B r o k _ F e e \ C o l u m n s \ A c c o u n t   E x e   I D & g t ; - & l t ; T a b l e s \ I n d i _ b d g t \ C o l u m n s \ A c c o u n t   E x e   I D & g t ; \ C r o s s F i l t e r < / K e y > < / D i a g r a m O b j e c t K e y > < D i a g r a m O b j e c t K e y > < K e y > R e l a t i o n s h i p s \ & l t ; T a b l e s \ B r o k _ F e e \ C o l u m n s \ c l i e n t _ n a m e & g t ; - & l t ; T a b l e s \ i n v o i c e \ C o l u m n s \ C l i e n t   N a m e & g t ; < / K e y > < / D i a g r a m O b j e c t K e y > < D i a g r a m O b j e c t K e y > < K e y > R e l a t i o n s h i p s \ & l t ; T a b l e s \ B r o k _ F e e \ C o l u m n s \ c l i e n t _ n a m e & g t ; - & l t ; T a b l e s \ i n v o i c e \ C o l u m n s \ C l i e n t   N a m e & g t ; \ F K < / K e y > < / D i a g r a m O b j e c t K e y > < D i a g r a m O b j e c t K e y > < K e y > R e l a t i o n s h i p s \ & l t ; T a b l e s \ B r o k _ F e e \ C o l u m n s \ c l i e n t _ n a m e & g t ; - & l t ; T a b l e s \ i n v o i c e \ C o l u m n s \ C l i e n t   N a m e & g t ; \ P K < / K e y > < / D i a g r a m O b j e c t K e y > < D i a g r a m O b j e c t K e y > < K e y > R e l a t i o n s h i p s \ & l t ; T a b l e s \ B r o k _ F e e \ C o l u m n s \ c l i e n t _ n a m e & g t ; - & l t ; T a b l e s \ i n v o i c e \ C o l u m n s \ C l i e n t   N a m e & g t ; \ C r o s s F i l t e r < / K e y > < / D i a g r a m O b j e c t K e y > < / A l l K e y s > < S e l e c t e d K e y s > < D i a g r a m O b j e c t K e y > < K e y > T a b l e s \ I n d i _ b d g t 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 D y n a m i c   T a g s \ T a b l e s \ & l t ; T a b l e s \ m e e t i n g _ l i s t & g t ; 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 T a g s \ T a b l e s \ & l t ; T a b l e s \ I n d i _ b d g t & g t ; < / K e y > < / a : K e y > < a : V a l u e   i : t y p e = " D i a g r a m D i s p l a y T a g V i e w S t a t e " > < I s N o t F i l t e r e d O u t > t r u e < / I s N o t F i l t e r e d O u t > < / a : V a l u e > < / a : K e y V a l u e O f D i a g r a m O b j e c t K e y a n y T y p e z b w N T n L X > < a : K e y V a l u e O f D i a g r a m O b j e c t K e y a n y T y p e z b w N T n L X > < a : K e y > < K e y > D y n a m i c   T a g s \ T a b l e s \ & l t ; T a b l e s \ B r o k _ F e e & g t ; < / K e y > < / a : K e y > < a : V a l u e   i : t y p e = " D i a g r a m D i s p l a y T a g V i e w S t a t e " > < I s N o t F i l t e r e d O u t > t r u e < / I s N o t F i l t e r e d O u t > < / a : V a l u e > < / a : K e y V a l u e O f D i a g r a m O b j e c t K e y a n y T y p e z b w N T n L X > < a : K e y V a l u e O f D i a g r a m O b j e c t K e y a n y T y p e z b w N T n L X > < a : K e y > < K e y > T a b l e s \ o p p o r t u n i t y < / K e y > < / a : K e y > < a : V a l u e   i : t y p e = " D i a g r a m D i s p l a y N o d e V i e w S t a t e " > < H e i g h t > 2 0 7 < / H e i g h t > < I s E x p a n d e d > t r u e < / I s E x p a n d e d > < L a y e d O u t > t r u e < / L a y e d O u t > < L e f t > 7 . 1 4 1 6 1 4 6 2 7 1 2 1 4 9 8 4 < / L e f t > < T a b I n d e x > 3 < / T a b I n d e x > < T o p > 2 7 1 < / T o p > < W i d t h > 2 3 1 < / 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 T a b l e s \ o p p o r t u n i t y \ C o l u m n s \ A c c o u n t   E x e   I d 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 T a b l e s \ o p p o r t u n i t y \ M e a s u r e s \ T o t a l   O p e n   O p p o r t u n i t y < / K e y > < / a : K e y > < a : V a l u e   i : t y p e = " D i a g r a m D i s p l a y N o d e V i e w S t a t e " > < H e i g h t > 1 5 0 < / H e i g h t > < I s E x p a n d e d > t r u e < / I s E x p a n d e d > < W i d t h > 2 0 0 < / W i d t h > < / a : V a l u e > < / a : K e y V a l u e O f D i a g r a m O b j e c t K e y a n y T y p e z b w N T n L X > < a : K e y V a l u e O f D i a g r a m O b j e c t K e y a n y T y p e z b w N T n L X > < a : K e y > < K e y > T a b l e s \ o p p o r t u n i t y \ M e a s u r e s \ T o t a l   O p p o r t u n i t i e s < / K e y > < / a : K e y > < a : V a l u e   i : t y p e = " D i a g r a m D i s p l a y N o d e V i e w S t a t e " > < H e i g h t > 1 5 0 < / H e i g h t > < I s E x p a n d e d > t r u e < / I s E x p a n d e d > < W i d t h > 2 0 0 < / W i d t h > < / a : V a l u e > < / a : K e y V a l u e O f D i a g r a m O b j e c t K e y a n y T y p e z b w N T n L X > < a : K e y V a l u e O f D i a g r a m O b j e c t K e y a n y T y p e z b w N T n L X > < a : K e y > < K e y > T a b l e s \ o p p o r t u n i t y \ M e a s u r e s \ S u m   o f   r e v e n u e _ a m o u n t < / K e y > < / a : K e y > < a : V a l u e   i : t y p e = " D i a g r a m D i s p l a y N o d e V i e w S t a t e " > < H e i g h t > 1 5 0 < / H e i g h t > < I s E x p a n d e d > t r u e < / I s E x p a n d e d > < W i d t h > 2 0 0 < / W i d t h > < / a : V a l u e > < / a : K e y V a l u e O f D i a g r a m O b j e c t K e y a n y T y p e z b w N T n L X > < a : K e y V a l u e O f D i a g r a m O b j e c t K e y a n y T y p e z b w N T n L X > < a : K e y > < K e y > T a b l e s \ o p p o r t u n i t y \ S u m   o f   r e v e n u e _ a m o u n t \ A d d i t i o n a l   I n f o \ I m p l i c i t   M e a s u r e < / K e y > < / a : K e y > < a : V a l u e   i : t y p e = " D i a g r a m D i s p l a y V i e w S t a t e I D i a g r a m T a g A d d i t i o n a l I n f o " / > < / a : K e y V a l u e O f D i a g r a m O b j e c t K e y a n y T y p e z b w N T n L X > < a : K e y V a l u e O f D i a g r a m O b j e c t K e y a n y T y p e z b w N T n L X > < a : K e y > < K e y > T a b l e s \ o p p o r t u n i t y \ M e a s u r e s \ C o u n t   o f   o p p o r t u n i t y _ n a m e < / K e y > < / a : K e y > < a : V a l u e   i : t y p e = " D i a g r a m D i s p l a y N o d e V i e w S t a t e " > < H e i g h t > 1 5 0 < / H e i g h t > < I s E x p a n d e d > t r u e < / I s E x p a n d e d > < W i d t h > 2 0 0 < / W i d t h > < / a : V a l u e > < / a : K e y V a l u e O f D i a g r a m O b j e c t K e y a n y T y p e z b w N T n L X > < a : K e y V a l u e O f D i a g r a m O b j e c t K e y a n y T y p e z b w N T n L X > < a : K e y > < K e y > T a b l e s \ o p p o r t u n i t y \ C o u n t   o f   o p p o r t u n i t y _ n a m e \ A d d i t i o n a l   I n f o \ I m p l i c i t   M e a s u r e < / K e y > < / a : K e y > < a : V a l u e   i : t y p e = " D i a g r a m D i s p l a y V i e w S t a t e I D i a g r a m T a g A d d i t i o n a l I n f o " / > < / a : K e y V a l u e O f D i a g r a m O b j e c t K e y a n y T y p e z b w N T n L X > < a : K e y V a l u e O f D i a g r a m O b j e c t K e y a n y T y p e z b w N T n L X > < a : K e y > < K e y > T a b l e s \ o p p o r t u n i t y \ M e a s u r e s \ C o u n t   o f   s t a g e < / K e y > < / a : K e y > < a : V a l u e   i : t y p e = " D i a g r a m D i s p l a y N o d e V i e w S t a t e " > < H e i g h t > 1 5 0 < / H e i g h t > < I s E x p a n d e d > t r u e < / I s E x p a n d e d > < W i d t h > 2 0 0 < / W i d t h > < / a : V a l u e > < / a : K e y V a l u e O f D i a g r a m O b j e c t K e y a n y T y p e z b w N T n L X > < a : K e y V a l u e O f D i a g r a m O b j e c t K e y a n y T y p e z b w N T n L X > < a : K e y > < K e y > T a b l e s \ o p p o r t u n i t y \ C o u n t   o f   s t a g e \ A d d i t i o n a l   I n f o \ I m p l i c i t   M e a s u r e < / K e y > < / a : K e y > < a : V a l u e   i : t y p e = " D i a g r a m D i s p l a y V i e w S t a t e I D i a g r a m T a g A d d i t i o n a l I n f o " / > < / a : K e y V a l u e O f D i a g r a m O b j e c t K e y a n y T y p e z b w N T n L X > < a : K e y V a l u e O f D i a g r a m O b j e c t K e y a n y T y p e z b w N T n L X > < a : K e y > < K e y > T a b l e s \ o p p o r t u n i t y \ M e a s u r e s \ S u m   o f   p r e m i u m _ a m o u n t < / K e y > < / a : K e y > < a : V a l u e   i : t y p e = " D i a g r a m D i s p l a y N o d e V i e w S t a t e " > < H e i g h t > 1 5 0 < / H e i g h t > < I s E x p a n d e d > t r u e < / I s E x p a n d e d > < W i d t h > 2 0 0 < / W i d t h > < / a : V a l u e > < / a : K e y V a l u e O f D i a g r a m O b j e c t K e y a n y T y p e z b w N T n L X > < a : K e y V a l u e O f D i a g r a m O b j e c t K e y a n y T y p e z b w N T n L X > < a : K e y > < K e y > T a b l e s \ o p p o r t u n i t y \ S u m   o f   p r e m i u m _ a m o u n t \ A d d i t i o n a l   I n f o \ I m p l i c i t   M e a s u r e < / K e y > < / a : K e y > < a : V a l u e   i : t y p e = " D i a g r a m D i s p l a y V i e w S t a t e I D i a g r a m T a g A d d i t i o n a l I n f o " / > < / a : K e y V a l u e O f D i a g r a m O b j e c t K e y a n y T y p e z b w N T n L X > < a : K e y V a l u e O f D i a g r a m O b j e c t K e y a n y T y p e z b w N T n L X > < a : K e y > < K e y > T a b l e s \ o p p o r t u n i t y \ M e a s u r e s \ C o u n t   o f   A c c o u n t   E x e c u t i v e   2 < / K e y > < / a : K e y > < a : V a l u e   i : t y p e = " D i a g r a m D i s p l a y N o d e V i e w S t a t e " > < H e i g h t > 1 5 0 < / H e i g h t > < I s E x p a n d e d > t r u e < / I s E x p a n d e d > < W i d t h > 2 0 0 < / W i d t h > < / a : V a l u e > < / a : K e y V a l u e O f D i a g r a m O b j e c t K e y a n y T y p e z b w N T n L X > < a : K e y V a l u e O f D i a g r a m O b j e c t K e y a n y T y p e z b w N T n L X > < a : K e y > < K e y > T a b l e s \ o p p o r t u n i t y \ C o u n t   o f   A c c o u n t   E x e c u t i v e   2 \ A d d i t i o n a l   I n f o \ I m p l i c i t   M e a s u r e < / K e y > < / a : K e y > < a : V a l u e   i : t y p e = " D i a g r a m D i s p l a y V i e w S t a t e I D i a g r a m T a g A d d i t i o n a l I n f o " / > < / a : K e y V a l u e O f D i a g r a m O b j e c t K e y a n y T y p e z b w N T n L X > < a : K e y V a l u e O f D i a g r a m O b j e c t K e y a n y T y p e z b w N T n L X > < a : K e y > < K e y > T a b l e s \ m e e t i n g _ l i s t < / K e y > < / a : K e y > < a : V a l u e   i : t y p e = " D i a g r a m D i s p l a y N o d e V i e w S t a t e " > < H e i g h t > 1 8 3 < / H e i g h t > < I s E x p a n d e d > t r u e < / I s E x p a n d e d > < L a y e d O u t > t r u e < / L a y e d O u t > < T o p > 5 < / T o p > < W i d t h > 2 4 0 < / W i d t h > < / a : V a l u e > < / a : K e y V a l u e O f D i a g r a m O b j e c t K e y a n y T y p e z b w N T n L X > < a : K e y V a l u e O f D i a g r a m O b j e c t K e y a n y T y p e z b w N T n L X > < a : K e y > < K e y > T a b l e s \ m e e t i n g _ l i s t \ C o l u m n s \ A c c o u n t   E x e   I D < / K e y > < / a : K e y > < a : V a l u e   i : t y p e = " D i a g r a m D i s p l a y N o d e V i e w S t a t e " > < H e i g h t > 1 5 0 < / H e i g h t > < I s E x p a n d e d > t r u e < / I s E x p a n d e d > < W i d t h > 2 0 0 < / W i d t h > < / a : V a l u e > < / a : K e y V a l u e O f D i a g r a m O b j e c t K e y a n y T y p e z b w N T n L X > < a : K e y V a l u e O f D i a g r a m O b j e c t K e y a n y T y p e z b w N T n L X > < a : K e y > < K e y > T a b l e s \ m e e t i n g _ l i s t \ C o l u m n s \ A c c o u n t   E x e c u t i v e < / K e y > < / a : K e y > < a : V a l u e   i : t y p e = " D i a g r a m D i s p l a y N o d e V i e w S t a t e " > < H e i g h t > 1 5 0 < / H e i g h t > < I s E x p a n d e d > t r u e < / I s E x p a n d e d > < W i d t h > 2 0 0 < / W i d t h > < / a : V a l u e > < / a : K e y V a l u e O f D i a g r a m O b j e c t K e y a n y T y p e z b w N T n L X > < a : K e y V a l u e O f D i a g r a m O b j e c t K e y a n y T y p e z b w N T n L X > < a : K e y > < K e y > T a b l e s \ m e e t i n g _ l i s t \ C o l u m n s \ g l o b a l _ a t t e n d e e s < / K e y > < / a : K e y > < a : V a l u e   i : t y p e = " D i a g r a m D i s p l a y N o d e V i e w S t a t e " > < H e i g h t > 1 5 0 < / H e i g h t > < I s E x p a n d e d > t r u e < / I s E x p a n d e d > < W i d t h > 2 0 0 < / W i d t h > < / a : V a l u e > < / a : K e y V a l u e O f D i a g r a m O b j e c t K e y a n y T y p e z b w N T n L X > < a : K e y V a l u e O f D i a g r a m O b j e c t K e y a n y T y p e z b w N T n L X > < a : K e y > < K e y > T a b l e s \ m e e t i n g _ l i s t \ C o l u m n s \ m e e t i n g _ d a t e < / K e y > < / a : K e y > < a : V a l u e   i : t y p e = " D i a g r a m D i s p l a y N o d e V i e w S t a t e " > < H e i g h t > 1 5 0 < / H e i g h t > < I s E x p a n d e d > t r u e < / I s E x p a n d e d > < W i d t h > 2 0 0 < / W i d t h > < / a : V a l u e > < / a : K e y V a l u e O f D i a g r a m O b j e c t K e y a n y T y p e z b w N T n L X > < a : K e y V a l u e O f D i a g r a m O b j e c t K e y a n y T y p e z b w N T n L X > < a : K e y > < K e y > T a b l e s \ m e e t i n g _ l i s t \ C o l u m n s \ m e e t i n g _ d a t e   ( Y e a r ) < / K e y > < / a : K e y > < a : V a l u e   i : t y p e = " D i a g r a m D i s p l a y N o d e V i e w S t a t e " > < H e i g h t > 1 5 0 < / H e i g h t > < I s E x p a n d e d > t r u e < / I s E x p a n d e d > < W i d t h > 2 0 0 < / W i d t h > < / a : V a l u e > < / a : K e y V a l u e O f D i a g r a m O b j e c t K e y a n y T y p e z b w N T n L X > < a : K e y V a l u e O f D i a g r a m O b j e c t K e y a n y T y p e z b w N T n L X > < a : K e y > < K e y > T a b l e s \ m e e t i n g _ l i s t \ C o l u m n s \ m e e t i n g _ d a t e   ( Q u a r t e r ) < / K e y > < / a : K e y > < a : V a l u e   i : t y p e = " D i a g r a m D i s p l a y N o d e V i e w S t a t e " > < H e i g h t > 1 5 0 < / H e i g h t > < I s E x p a n d e d > t r u e < / I s E x p a n d e d > < W i d t h > 2 0 0 < / W i d t h > < / a : V a l u e > < / a : K e y V a l u e O f D i a g r a m O b j e c t K e y a n y T y p e z b w N T n L X > < a : K e y V a l u e O f D i a g r a m O b j e c t K e y a n y T y p e z b w N T n L X > < a : K e y > < K e y > T a b l e s \ m e e t i n g _ l i s t \ C o l u m n s \ m e e t i n g _ d a t e   ( M o n t h   I n d e x ) < / K e y > < / a : K e y > < a : V a l u e   i : t y p e = " D i a g r a m D i s p l a y N o d e V i e w S t a t e " > < H e i g h t > 1 5 0 < / H e i g h t > < I s E x p a n d e d > t r u e < / I s E x p a n d e d > < W i d t h > 2 0 0 < / W i d t h > < / a : V a l u e > < / a : K e y V a l u e O f D i a g r a m O b j e c t K e y a n y T y p e z b w N T n L X > < a : K e y V a l u e O f D i a g r a m O b j e c t K e y a n y T y p e z b w N T n L X > < a : K e y > < K e y > T a b l e s \ m e e t i n g _ l i s t \ C o l u m n s \ m e e t i n g _ d a t e   ( M o n t h ) < / K e y > < / a : K e y > < a : V a l u e   i : t y p e = " D i a g r a m D i s p l a y N o d e V i e w S t a t e " > < H e i g h t > 1 5 0 < / H e i g h t > < I s E x p a n d e d > t r u e < / I s E x p a n d e d > < W i d t h > 2 0 0 < / W i d t h > < / a : V a l u e > < / a : K e y V a l u e O f D i a g r a m O b j e c t K e y a n y T y p e z b w N T n L X > < a : K e y V a l u e O f D i a g r a m O b j e c t K e y a n y T y p e z b w N T n L X > < a : K e y > < K e y > T a b l e s \ m e e t i n g _ l i s t \ M e a s u r e s \ C o u n t   o f   g l o b a l _ a t t e n d e e s < / K e y > < / a : K e y > < a : V a l u e   i : t y p e = " D i a g r a m D i s p l a y N o d e V i e w S t a t e " > < H e i g h t > 1 5 0 < / H e i g h t > < I s E x p a n d e d > t r u e < / I s E x p a n d e d > < W i d t h > 2 0 0 < / W i d t h > < / a : V a l u e > < / a : K e y V a l u e O f D i a g r a m O b j e c t K e y a n y T y p e z b w N T n L X > < a : K e y V a l u e O f D i a g r a m O b j e c t K e y a n y T y p e z b w N T n L X > < a : K e y > < K e y > T a b l e s \ m e e t i n g _ l i s t \ C o u n t   o f   g l o b a l _ a t t e n d e e s \ A d d i t i o n a l   I n f o \ I m p l i c i t   M e a s u r e < / K e y > < / a : K e y > < a : V a l u e   i : t y p e = " D i a g r a m D i s p l a y V i e w S t a t e I D i a g r a m T a g A d d i t i o n a l I n f o " / > < / a : K e y V a l u e O f D i a g r a m O b j e c t K e y a n y T y p e z b w N T n L X > < a : K e y V a l u e O f D i a g r a m O b j e c t K e y a n y T y p e z b w N T n L X > < a : K e y > < K e y > T a b l e s \ m e e t i n g _ l i s t \ M e a s u r e s \ C o u n t   o f   A c c o u n t   E x e c u t i v e < / K e y > < / a : K e y > < a : V a l u e   i : t y p e = " D i a g r a m D i s p l a y N o d e V i e w S t a t e " > < H e i g h t > 1 5 0 < / H e i g h t > < I s E x p a n d e d > t r u e < / I s E x p a n d e d > < W i d t h > 2 0 0 < / W i d t h > < / a : V a l u e > < / a : K e y V a l u e O f D i a g r a m O b j e c t K e y a n y T y p e z b w N T n L X > < a : K e y V a l u e O f D i a g r a m O b j e c t K e y a n y T y p e z b w N T n L X > < a : K e y > < K e y > T a b l e s \ m e e t i n g _ l i s t \ C o u n t   o f   A c c o u n t   E x e c u t i v e \ A d d i t i o n a l   I n f o \ I m p l i c i t   M e a s u r e < / K e y > < / a : K e y > < a : V a l u e   i : t y p e = " D i a g r a m D i s p l a y V i e w S t a t e I D i a g r a m T a g A d d i t i o n a l I n f o " / > < / a : K e y V a l u e O f D i a g r a m O b j e c t K e y a n y T y p e z b w N T n L X > < a : K e y V a l u e O f D i a g r a m O b j e c t K e y a n y T y p e z b w N T n L X > < a : K e y > < K e y > T a b l e s \ i n v o i c e < / K e y > < / a : K e y > < a : V a l u e   i : t y p e = " D i a g r a m D i s p l a y N o d e V i e w S t a t e " > < H e i g h t > 1 9 5 < / H e i g h t > < I s E x p a n d e d > t r u e < / I s E x p a n d e d > < L a y e d O u t > t r u e < / L a y e d O u t > < L e f t > 6 0 8 . 6 6 0 6 6 7 4 6 5 4 5 0 6 2 < / L e f t > < T a b I n d e x > 1 < / T a b I n d e x > < W i d t h > 2 4 9 < / 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 T a b l e s \ i n v o i c e \ C o l u m n s \ C l i e n t   N a m e < / 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 T a b l e s \ i n v o i c e \ M e a s u r e s \ S u m   o f   i n v o i c e _ n u m b e r < / K e y > < / a : K e y > < a : V a l u e   i : t y p e = " D i a g r a m D i s p l a y N o d e V i e w S t a t e " > < H e i g h t > 1 5 0 < / H e i g h t > < I s E x p a n d e d > t r u e < / I s E x p a n d e d > < W i d t h > 2 0 0 < / W i d t h > < / a : V a l u e > < / a : K e y V a l u e O f D i a g r a m O b j e c t K e y a n y T y p e z b w N T n L X > < a : K e y V a l u e O f D i a g r a m O b j e c t K e y a n y T y p e z b w N T n L X > < a : K e y > < K e y > T a b l e s \ i n v o i c e \ S u m   o f   i n v o i c e _ n u m b e r \ A d d i t i o n a l   I n f o \ I m p l i c i t   M e a s u r e < / K e y > < / a : K e y > < a : V a l u e   i : t y p e = " D i a g r a m D i s p l a y V i e w S t a t e I D i a g r a m T a g A d d i t i o n a l I n f o " / > < / a : K e y V a l u e O f D i a g r a m O b j e c t K e y a n y T y p e z b w N T n L X > < a : K e y V a l u e O f D i a g r a m O b j e c t K e y a n y T y p e z b w N T n L X > < a : K e y > < K e y > T a b l e s \ i n v o i c e \ M e a s u r e s \ C o u n t   o f   i n v o i c e _ n u m b e r < / K e y > < / a : K e y > < a : V a l u e   i : t y p e = " D i a g r a m D i s p l a y N o d e V i e w S t a t e " > < H e i g h t > 1 5 0 < / H e i g h t > < I s E x p a n d e d > t r u e < / I s E x p a n d e d > < W i d t h > 2 0 0 < / W i d t h > < / a : V a l u e > < / a : K e y V a l u e O f D i a g r a m O b j e c t K e y a n y T y p e z b w N T n L X > < a : K e y V a l u e O f D i a g r a m O b j e c t K e y a n y T y p e z b w N T n L X > < a : K e y > < K e y > T a b l e s \ i n v o i c e \ C o u n t   o f   i n v o i c e _ n u m b e r \ A d d i t i o n a l   I n f o \ I m p l i c i t   M e a s u r e < / K e y > < / a : K e y > < a : V a l u e   i : t y p e = " D i a g r a m D i s p l a y V i e w S t a t e I D i a g r a m T a g A d d i t i o n a l I n f o " / > < / a : K e y V a l u e O f D i a g r a m O b j e c t K e y a n y T y p e z b w N T n L X > < a : K e y V a l u e O f D i a g r a m O b j e c t K e y a n y T y p e z b w N T n L X > < a : K e y > < K e y > T a b l e s \ i n v o i c e \ M e a s u r e s \ D i s t i n c t   C o u n t   o f   i n v o i c e _ n u m b e r < / K e y > < / a : K e y > < a : V a l u e   i : t y p e = " D i a g r a m D i s p l a y N o d e V i e w S t a t e " > < H e i g h t > 1 5 0 < / H e i g h t > < I s E x p a n d e d > t r u e < / I s E x p a n d e d > < W i d t h > 2 0 0 < / W i d t h > < / a : V a l u e > < / a : K e y V a l u e O f D i a g r a m O b j e c t K e y a n y T y p e z b w N T n L X > < a : K e y V a l u e O f D i a g r a m O b j e c t K e y a n y T y p e z b w N T n L X > < a : K e y > < K e y > T a b l e s \ i n v o i c e \ D i s t i n c t   C o u n t   o f   i n v o i c e _ n u m b e r \ A d d i t i o n a l   I n f o \ I m p l i c i t   M e a s u r e < / K e y > < / a : K e y > < a : V a l u e   i : t y p e = " D i a g r a m D i s p l a y V i e w S t a t e I D i a g r a m T a g A d d i t i o n a l I n f o " / > < / a : K e y V a l u e O f D i a g r a m O b j e c t K e y a n y T y p e z b w N T n L X > < a : K e y V a l u e O f D i a g r a m O b j e c t K e y a n y T y p e z b w N T n L X > < a : K e y > < K e y > T a b l e s \ i n v o i c e \ M e a s u r e s \ S u m   o f   A m o u n t   4 < / K e y > < / a : K e y > < a : V a l u e   i : t y p e = " D i a g r a m D i s p l a y N o d e V i e w S t a t e " > < H e i g h t > 1 5 0 < / H e i g h t > < I s E x p a n d e d > t r u e < / I s E x p a n d e d > < W i d t h > 2 0 0 < / W i d t h > < / a : V a l u e > < / a : K e y V a l u e O f D i a g r a m O b j e c t K e y a n y T y p e z b w N T n L X > < a : K e y V a l u e O f D i a g r a m O b j e c t K e y a n y T y p e z b w N T n L X > < a : K e y > < K e y > T a b l e s \ i n v o i c e \ S u m   o f   A m o u n t   4 \ A d d i t i o n a l   I n f o \ I m p l i c i t   M e a s u r e < / K e y > < / a : K e y > < a : V a l u e   i : t y p e = " D i a g r a m D i s p l a y V i e w S t a t e I D i a g r a m T a g A d d i t i o n a l I n f o " / > < / a : K e y V a l u e O f D i a g r a m O b j e c t K e y a n y T y p e z b w N T n L X > < a : K e y V a l u e O f D i a g r a m O b j e c t K e y a n y T y p e z b w N T n L X > < a : K e y > < K e y > T a b l e s \ I n d i _ b d g t < / K e y > < / a : K e y > < a : V a l u e   i : t y p e = " D i a g r a m D i s p l a y N o d e V i e w S t a t e " > < H e i g h t > 2 0 1 < / H e i g h t > < I s E x p a n d e d > t r u e < / I s E x p a n d e d > < I s F o c u s e d > t r u e < / I s F o c u s e d > < L a y e d O u t > t r u e < / L a y e d O u t > < L e f t > 3 2 8 . 8 5 3 0 4 6 3 3 0 1 1 8 7 9 < / L e f t > < T a b I n d e x > 2 < / T a b I n d e x > < T o p > 1 3 7 < / T o p > < W i d t h > 2 0 0 < / W i d t h > < / a : V a l u e > < / a : K e y V a l u e O f D i a g r a m O b j e c t K e y a n y T y p e z b w N T n L X > < a : K e y V a l u e O f D i a g r a m O b j e c t K e y a n y T y p e z b w N T n L X > < a : K e y > < K e y > T a b l e s \ I n d i _ b d g t \ C o l u m n s \ A c c o u n t   E x e   I D < / K e y > < / a : K e y > < a : V a l u e   i : t y p e = " D i a g r a m D i s p l a y N o d e V i e w S t a t e " > < H e i g h t > 1 5 0 < / H e i g h t > < I s E x p a n d e d > t r u e < / I s E x p a n d e d > < W i d t h > 2 0 0 < / W i d t h > < / a : V a l u e > < / a : K e y V a l u e O f D i a g r a m O b j e c t K e y a n y T y p e z b w N T n L X > < a : K e y V a l u e O f D i a g r a m O b j e c t K e y a n y T y p e z b w N T n L X > < a : K e y > < K e y > T a b l e s \ I n d i _ b d g t \ C o l u m n s \ E m p l o y e e   N a m e < / K e y > < / a : K e y > < a : V a l u e   i : t y p e = " D i a g r a m D i s p l a y N o d e V i e w S t a t e " > < H e i g h t > 1 5 0 < / H e i g h t > < I s E x p a n d e d > t r u e < / I s E x p a n d e d > < W i d t h > 2 0 0 < / W i d t h > < / a : V a l u e > < / a : K e y V a l u e O f D i a g r a m O b j e c t K e y a n y T y p e z b w N T n L X > < a : K e y V a l u e O f D i a g r a m O b j e c t K e y a n y T y p e z b w N T n L X > < a : K e y > < K e y > T a b l e s \ I n d i _ b d g t \ C o l u m n s \ N e w   R o l e 2 < / K e y > < / a : K e y > < a : V a l u e   i : t y p e = " D i a g r a m D i s p l a y N o d e V i e w S t a t e " > < H e i g h t > 1 5 0 < / H e i g h t > < I s E x p a n d e d > t r u e < / I s E x p a n d e d > < W i d t h > 2 0 0 < / W i d t h > < / a : V a l u e > < / a : K e y V a l u e O f D i a g r a m O b j e c t K e y a n y T y p e z b w N T n L X > < a : K e y V a l u e O f D i a g r a m O b j e c t K e y a n y T y p e z b w N T n L X > < a : K e y > < K e y > T a b l e s \ I n d i _ b d g t \ C o l u m n s \ N e w   B u d g e t < / K e y > < / a : K e y > < a : V a l u e   i : t y p e = " D i a g r a m D i s p l a y N o d e V i e w S t a t e " > < H e i g h t > 1 5 0 < / H e i g h t > < I s E x p a n d e d > t r u e < / I s E x p a n d e d > < W i d t h > 2 0 0 < / W i d t h > < / a : V a l u e > < / a : K e y V a l u e O f D i a g r a m O b j e c t K e y a n y T y p e z b w N T n L X > < a : K e y V a l u e O f D i a g r a m O b j e c t K e y a n y T y p e z b w N T n L X > < a : K e y > < K e y > T a b l e s \ I n d i _ b d g t \ C o l u m n s \ C r o s s   s e l l   b u g d e t < / K e y > < / a : K e y > < a : V a l u e   i : t y p e = " D i a g r a m D i s p l a y N o d e V i e w S t a t e " > < H e i g h t > 1 5 0 < / H e i g h t > < I s E x p a n d e d > t r u e < / I s E x p a n d e d > < W i d t h > 2 0 0 < / W i d t h > < / a : V a l u e > < / a : K e y V a l u e O f D i a g r a m O b j e c t K e y a n y T y p e z b w N T n L X > < a : K e y V a l u e O f D i a g r a m O b j e c t K e y a n y T y p e z b w N T n L X > < a : K e y > < K e y > T a b l e s \ I n d i _ b d g t \ C o l u m n s \ R e n e w a l   B u d g e t < / K e y > < / a : K e y > < a : V a l u e   i : t y p e = " D i a g r a m D i s p l a y N o d e V i e w S t a t e " > < H e i g h t > 1 5 0 < / H e i g h t > < I s E x p a n d e d > t r u e < / I s E x p a n d e d > < W i d t h > 2 0 0 < / W i d t h > < / a : V a l u e > < / a : K e y V a l u e O f D i a g r a m O b j e c t K e y a n y T y p e z b w N T n L X > < a : K e y V a l u e O f D i a g r a m O b j e c t K e y a n y T y p e z b w N T n L X > < a : K e y > < K e y > T a b l e s \ I n d i _ b d g t \ M e a s u r e s \ C r o s s   S e l l   P l c d   A c h m t   % < / K e y > < / a : K e y > < a : V a l u e   i : t y p e = " D i a g r a m D i s p l a y N o d e V i e w S t a t e " > < H e i g h t > 1 5 0 < / H e i g h t > < I s E x p a n d e d > t r u e < / I s E x p a n d e d > < W i d t h > 2 0 0 < / W i d t h > < / a : V a l u e > < / a : K e y V a l u e O f D i a g r a m O b j e c t K e y a n y T y p e z b w N T n L X > < a : K e y V a l u e O f D i a g r a m O b j e c t K e y a n y T y p e z b w N T n L X > < a : K e y > < K e y > T a b l e s \ I n d i _ b d g t \ M e a s u r e s \ C r o s s   S e l l   I n v o i c e   A c h m t   % < / K e y > < / a : K e y > < a : V a l u e   i : t y p e = " D i a g r a m D i s p l a y N o d e V i e w S t a t e " > < H e i g h t > 1 5 0 < / H e i g h t > < I s E x p a n d e d > t r u e < / I s E x p a n d e d > < W i d t h > 2 0 0 < / W i d t h > < / a : V a l u e > < / a : K e y V a l u e O f D i a g r a m O b j e c t K e y a n y T y p e z b w N T n L X > < a : K e y V a l u e O f D i a g r a m O b j e c t K e y a n y T y p e z b w N T n L X > < a : K e y > < K e y > T a b l e s \ I n d i _ b d g t \ M e a s u r e s \ N e w   P l c d   A c h m t   % < / K e y > < / a : K e y > < a : V a l u e   i : t y p e = " D i a g r a m D i s p l a y N o d e V i e w S t a t e " > < H e i g h t > 1 5 0 < / H e i g h t > < I s E x p a n d e d > t r u e < / I s E x p a n d e d > < W i d t h > 2 0 0 < / W i d t h > < / a : V a l u e > < / a : K e y V a l u e O f D i a g r a m O b j e c t K e y a n y T y p e z b w N T n L X > < a : K e y V a l u e O f D i a g r a m O b j e c t K e y a n y T y p e z b w N T n L X > < a : K e y > < K e y > T a b l e s \ I n d i _ b d g t \ M e a s u r e s \ R e n e w a l   P l c d   A c h m t   % < / K e y > < / a : K e y > < a : V a l u e   i : t y p e = " D i a g r a m D i s p l a y N o d e V i e w S t a t e " > < H e i g h t > 1 5 0 < / H e i g h t > < I s E x p a n d e d > t r u e < / I s E x p a n d e d > < W i d t h > 2 0 0 < / W i d t h > < / a : V a l u e > < / a : K e y V a l u e O f D i a g r a m O b j e c t K e y a n y T y p e z b w N T n L X > < a : K e y V a l u e O f D i a g r a m O b j e c t K e y a n y T y p e z b w N T n L X > < a : K e y > < K e y > T a b l e s \ I n d i _ b d g t \ M e a s u r e s \ N e w   I n v o i c e   A c h m t   % < / K e y > < / a : K e y > < a : V a l u e   i : t y p e = " D i a g r a m D i s p l a y N o d e V i e w S t a t e " > < H e i g h t > 1 5 0 < / H e i g h t > < I s E x p a n d e d > t r u e < / I s E x p a n d e d > < W i d t h > 2 0 0 < / W i d t h > < / a : V a l u e > < / a : K e y V a l u e O f D i a g r a m O b j e c t K e y a n y T y p e z b w N T n L X > < a : K e y V a l u e O f D i a g r a m O b j e c t K e y a n y T y p e z b w N T n L X > < a : K e y > < K e y > T a b l e s \ I n d i _ b d g t \ M e a s u r e s \ R e n e w a l   I n v o i c e   A c h m t   % < / K e y > < / a : K e y > < a : V a l u e   i : t y p e = " D i a g r a m D i s p l a y N o d e V i e w S t a t e " > < H e i g h t > 1 5 0 < / H e i g h t > < I s E x p a n d e d > t r u e < / I s E x p a n d e d > < W i d t h > 2 0 0 < / W i d t h > < / a : V a l u e > < / a : K e y V a l u e O f D i a g r a m O b j e c t K e y a n y T y p e z b w N T n L X > < a : K e y V a l u e O f D i a g r a m O b j e c t K e y a n y T y p e z b w N T n L X > < a : K e y > < K e y > T a b l e s \ I n d i _ b d g t \ M e a s u r e s \ S u m   o f   C r o s s   s e l l   b u g d e t < / K e y > < / a : K e y > < a : V a l u e   i : t y p e = " D i a g r a m D i s p l a y N o d e V i e w S t a t e " > < H e i g h t > 1 5 0 < / H e i g h t > < I s E x p a n d e d > t r u e < / I s E x p a n d e d > < W i d t h > 2 0 0 < / W i d t h > < / a : V a l u e > < / a : K e y V a l u e O f D i a g r a m O b j e c t K e y a n y T y p e z b w N T n L X > < a : K e y V a l u e O f D i a g r a m O b j e c t K e y a n y T y p e z b w N T n L X > < a : K e y > < K e y > T a b l e s \ I n d i _ b d g t \ S u m   o f   C r o s s   s e l l   b u g d e t \ A d d i t i o n a l   I n f o \ I m p l i c i t   M e a s u r e < / K e y > < / a : K e y > < a : V a l u e   i : t y p e = " D i a g r a m D i s p l a y V i e w S t a t e I D i a g r a m T a g A d d i t i o n a l I n f o " / > < / a : K e y V a l u e O f D i a g r a m O b j e c t K e y a n y T y p e z b w N T n L X > < a : K e y V a l u e O f D i a g r a m O b j e c t K e y a n y T y p e z b w N T n L X > < a : K e y > < K e y > T a b l e s \ I n d i _ b d g t \ M e a s u r e s \ S u m   o f   R e n e w a l   B u d g e t < / K e y > < / a : K e y > < a : V a l u e   i : t y p e = " D i a g r a m D i s p l a y N o d e V i e w S t a t e " > < H e i g h t > 1 5 0 < / H e i g h t > < I s E x p a n d e d > t r u e < / I s E x p a n d e d > < W i d t h > 2 0 0 < / W i d t h > < / a : V a l u e > < / a : K e y V a l u e O f D i a g r a m O b j e c t K e y a n y T y p e z b w N T n L X > < a : K e y V a l u e O f D i a g r a m O b j e c t K e y a n y T y p e z b w N T n L X > < a : K e y > < K e y > T a b l e s \ I n d i _ b d g t \ S u m   o f   R e n e w a l   B u d g e t \ A d d i t i o n a l   I n f o \ I m p l i c i t   M e a s u r e < / K e y > < / a : K e y > < a : V a l u e   i : t y p e = " D i a g r a m D i s p l a y V i e w S t a t e I D i a g r a m T a g A d d i t i o n a l I n f o " / > < / a : K e y V a l u e O f D i a g r a m O b j e c t K e y a n y T y p e z b w N T n L X > < a : K e y V a l u e O f D i a g r a m O b j e c t K e y a n y T y p e z b w N T n L X > < a : K e y > < K e y > T a b l e s \ I n d i _ b d g t \ M e a s u r e s \ S u m   o f   N e w   B u d g e t < / K e y > < / a : K e y > < a : V a l u e   i : t y p e = " D i a g r a m D i s p l a y N o d e V i e w S t a t e " > < H e i g h t > 1 5 0 < / H e i g h t > < I s E x p a n d e d > t r u e < / I s E x p a n d e d > < W i d t h > 2 0 0 < / W i d t h > < / a : V a l u e > < / a : K e y V a l u e O f D i a g r a m O b j e c t K e y a n y T y p e z b w N T n L X > < a : K e y V a l u e O f D i a g r a m O b j e c t K e y a n y T y p e z b w N T n L X > < a : K e y > < K e y > T a b l e s \ I n d i _ b d g t \ S u m   o f   N e w   B u d g e t \ A d d i t i o n a l   I n f o \ I m p l i c i t   M e a s u r e < / K e y > < / a : K e y > < a : V a l u e   i : t y p e = " D i a g r a m D i s p l a y V i e w S t a t e I D i a g r a m T a g A d d i t i o n a l I n f o " / > < / a : K e y V a l u e O f D i a g r a m O b j e c t K e y a n y T y p e z b w N T n L X > < a : K e y V a l u e O f D i a g r a m O b j e c t K e y a n y T y p e z b w N T n L X > < a : K e y > < K e y > T a b l e s \ B r o k _ F e e < / K e y > < / a : K e y > < a : V a l u e   i : t y p e = " D i a g r a m D i s p l a y N o d e V i e w S t a t e " > < H e i g h t > 2 0 2 . 5 < / H e i g h t > < I s E x p a n d e d > t r u e < / I s E x p a n d e d > < L a y e d O u t > t r u e < / L a y e d O u t > < L e f t > 6 0 9 < / L e f t > < T a b I n d e x > 4 < / T a b I n d e x > < T o p > 2 6 9 < / T o p > < W i d t h > 2 6 1 < / W i d t h > < / a : V a l u e > < / a : K e y V a l u e O f D i a g r a m O b j e c t K e y a n y T y p e z b w N T n L X > < a : K e y V a l u e O f D i a g r a m O b j e c t K e y a n y T y p e z b w N T n L X > < a : K e y > < K e y > T a b l e s \ B r o k _ F e e \ C o l u m n s \ c l i e n t _ n a m e < / K e y > < / a : K e y > < a : V a l u e   i : t y p e = " D i a g r a m D i s p l a y N o d e V i e w S t a t e " > < H e i g h t > 1 5 0 < / H e i g h t > < I s E x p a n d e d > t r u e < / I s E x p a n d e d > < W i d t h > 2 0 0 < / W i d t h > < / a : V a l u e > < / a : K e y V a l u e O f D i a g r a m O b j e c t K e y a n y T y p e z b w N T n L X > < a : K e y V a l u e O f D i a g r a m O b j e c t K e y a n y T y p e z b w N T n L X > < a : K e y > < K e y > T a b l e s \ B r o k _ F e e \ C o l u m n s \ A c c o u n t   E x e   I D < / K e y > < / a : K e y > < a : V a l u e   i : t y p e = " D i a g r a m D i s p l a y N o d e V i e w S t a t e " > < H e i g h t > 1 5 0 < / H e i g h t > < I s E x p a n d e d > t r u e < / I s E x p a n d e d > < W i d t h > 2 0 0 < / W i d t h > < / a : V a l u e > < / a : K e y V a l u e O f D i a g r a m O b j e c t K e y a n y T y p e z b w N T n L X > < a : K e y V a l u e O f D i a g r a m O b j e c t K e y a n y T y p e z b w N T n L X > < a : K e y > < K e y > T a b l e s \ B r o k _ F e e \ C o l u m n s \ A c c o u n t   E x e c u t i v e < / K e y > < / a : K e y > < a : V a l u e   i : t y p e = " D i a g r a m D i s p l a y N o d e V i e w S t a t e " > < H e i g h t > 1 5 0 < / H e i g h t > < I s E x p a n d e d > t r u e < / I s E x p a n d e d > < W i d t h > 2 0 0 < / W i d t h > < / a : V a l u e > < / a : K e y V a l u e O f D i a g r a m O b j e c t K e y a n y T y p e z b w N T n L X > < a : K e y V a l u e O f D i a g r a m O b j e c t K e y a n y T y p e z b w N T n L X > < a : K e y > < K e y > T a b l e s \ B r o k _ F e e \ C o l u m n s \ A m o u n t < / K e y > < / a : K e y > < a : V a l u e   i : t y p e = " D i a g r a m D i s p l a y N o d e V i e w S t a t e " > < H e i g h t > 1 5 0 < / H e i g h t > < I s E x p a n d e d > t r u e < / I s E x p a n d e d > < W i d t h > 2 0 0 < / W i d t h > < / a : V a l u e > < / a : K e y V a l u e O f D i a g r a m O b j e c t K e y a n y T y p e z b w N T n L X > < a : K e y V a l u e O f D i a g r a m O b j e c t K e y a n y T y p e z b w N T n L X > < a : K e y > < K e y > T a b l e s \ B r o k _ F e e \ C o l u m n s \ i n c o m e _ c l a s s < / K e y > < / a : K e y > < a : V a l u e   i : t y p e = " D i a g r a m D i s p l a y N o d e V i e w S t a t e " > < H e i g h t > 1 5 0 < / H e i g h t > < I s E x p a n d e d > t r u e < / I s E x p a n d e d > < W i d t h > 2 0 0 < / W i d t h > < / a : V a l u e > < / a : K e y V a l u e O f D i a g r a m O b j e c t K e y a n y T y p e z b w N T n L X > < a : K e y V a l u e O f D i a g r a m O b j e c t K e y a n y T y p e z b w N T n L X > < a : K e y > < K e y > T a b l e s \ B r o k _ F e e \ C o l u m n s \ i n c o m e _ d u e _ d a t e < / K e y > < / a : K e y > < a : V a l u e   i : t y p e = " D i a g r a m D i s p l a y N o d e V i e w S t a t e " > < H e i g h t > 1 5 0 < / H e i g h t > < I s E x p a n d e d > t r u e < / I s E x p a n d e d > < W i d t h > 2 0 0 < / W i d t h > < / a : V a l u e > < / a : K e y V a l u e O f D i a g r a m O b j e c t K e y a n y T y p e z b w N T n L X > < a : K e y V a l u e O f D i a g r a m O b j e c t K e y a n y T y p e z b w N T n L X > < a : K e y > < K e y > T a b l e s \ B r o k _ F e e \ C o l u m n s \ r e v e n u e _ t r a n s a c t i o n _ t y p e < / K e y > < / a : K e y > < a : V a l u e   i : t y p e = " D i a g r a m D i s p l a y N o d e V i e w S t a t e " > < H e i g h t > 1 5 0 < / H e i g h t > < I s E x p a n d e d > t r u e < / I s E x p a n d e d > < W i d t h > 2 0 0 < / W i d t h > < / a : V a l u e > < / a : K e y V a l u e O f D i a g r a m O b j e c t K e y a n y T y p e z b w N T n L X > < a : K e y V a l u e O f D i a g r a m O b j e c t K e y a n y T y p e z b w N T n L X > < a : K e y > < K e y > T a b l e s \ B r o k _ F e e \ C o l u m n s \ p r o d u c t _ g r o u p < / K e y > < / a : K e y > < a : V a l u e   i : t y p e = " D i a g r a m D i s p l a y N o d e V i e w S t a t e " > < H e i g h t > 1 5 0 < / H e i g h t > < I s E x p a n d e d > t r u e < / I s E x p a n d e d > < W i d t h > 2 0 0 < / W i d t h > < / a : V a l u e > < / a : K e y V a l u e O f D i a g r a m O b j e c t K e y a n y T y p e z b w N T n L X > < a : K e y V a l u e O f D i a g r a m O b j e c t K e y a n y T y p e z b w N T n L X > < a : K e y > < K e y > T a b l e s \ B r o k _ F e e \ C o l u m n s \ p o l i c y _ s t a t u s < / K e y > < / a : K e y > < a : V a l u e   i : t y p e = " D i a g r a m D i s p l a y N o d e V i e w S t a t e " > < H e i g h t > 1 5 0 < / H e i g h t > < I s E x p a n d e d > t r u e < / I s E x p a n d e d > < W i d t h > 2 0 0 < / W i d t h > < / a : V a l u e > < / a : K e y V a l u e O f D i a g r a m O b j e c t K e y a n y T y p e z b w N T n L X > < a : K e y V a l u e O f D i a g r a m O b j e c t K e y a n y T y p e z b w N T n L X > < a : K e y > < K e y > T a b l e s \ B r o k _ F e e \ M e a s u r e s \ S u m   o f   A m o u n t < / K e y > < / a : K e y > < a : V a l u e   i : t y p e = " D i a g r a m D i s p l a y N o d e V i e w S t a t e " > < H e i g h t > 1 5 0 < / H e i g h t > < I s E x p a n d e d > t r u e < / I s E x p a n d e d > < W i d t h > 2 0 0 < / W i d t h > < / a : V a l u e > < / a : K e y V a l u e O f D i a g r a m O b j e c t K e y a n y T y p e z b w N T n L X > < a : K e y V a l u e O f D i a g r a m O b j e c t K e y a n y T y p e z b w N T n L X > < a : K e y > < K e y > T a b l e s \ B r o k _ F e e \ S u m   o f   A m o u n t \ A d d i t i o n a l   I n f o \ I m p l i c i t   M e a s u r e < / K e y > < / a : K e y > < a : V a l u e   i : t y p e = " D i a g r a m D i s p l a y V i e w S t a t e I D i a g r a m T a g A d d i t i o n a l I n f o " / > < / a : K e y V a l u e O f D i a g r a m O b j e c t K e y a n y T y p e z b w N T n L X > < a : K e y V a l u e O f D i a g r a m O b j e c t K e y a n y T y p e z b w N T n L X > < a : K e y > < K e y > T a b l e s \ B r o k _ F e e \ M e a s u r e s \ S u m   o f   A c c o u n t   E x e   I D < / K e y > < / a : K e y > < a : V a l u e   i : t y p e = " D i a g r a m D i s p l a y N o d e V i e w S t a t e " > < H e i g h t > 1 5 0 < / H e i g h t > < I s E x p a n d e d > t r u e < / I s E x p a n d e d > < W i d t h > 2 0 0 < / W i d t h > < / a : V a l u e > < / a : K e y V a l u e O f D i a g r a m O b j e c t K e y a n y T y p e z b w N T n L X > < a : K e y V a l u e O f D i a g r a m O b j e c t K e y a n y T y p e z b w N T n L X > < a : K e y > < K e y > T a b l e s \ B r o k _ F e e \ S u m   o f   A c c o u n t   E x e   I D \ A d d i t i o n a l   I n f o \ I m p l i c i t   M e a s u r e < / K e y > < / a : K e y > < a : V a l u e   i : t y p e = " D i a g r a m D i s p l a y V i e w S t a t e I D i a g r a m T a g A d d i t i o n a l I n f o " / > < / a : K e y V a l u e O f D i a g r a m O b j e c t K e y a n y T y p e z b w N T n L X > < a : K e y V a l u e O f D i a g r a m O b j e c t K e y a n y T y p e z b w N T n L X > < a : K e y > < K e y > R e l a t i o n s h i p s \ & l t ; T a b l e s \ o p p o r t u n i t y \ C o l u m n s \ A c c o u n t   E x e   I d & g t ; - & l t ; T a b l e s \ I n d i _ b d g t \ C o l u m n s \ A c c o u n t   E x e   I D & g t ; < / K e y > < / a : K e y > < a : V a l u e   i : t y p e = " D i a g r a m D i s p l a y L i n k V i e w S t a t e " > < A u t o m a t i o n P r o p e r t y H e l p e r T e x t > E n d   p o i n t   1 :   ( 2 5 4 . 1 4 1 6 1 4 6 2 7 1 2 1 , 3 7 4 . 5 ) .   E n d   p o i n t   2 :   ( 4 1 8 . 8 5 3 0 4 6 , 3 5 4 )   < / A u t o m a t i o n P r o p e r t y H e l p e r T e x t > < L a y e d O u t > t r u e < / L a y e d O u t > < P o i n t s   x m l n s : b = " h t t p : / / s c h e m a s . d a t a c o n t r a c t . o r g / 2 0 0 4 / 0 7 / S y s t e m . W i n d o w s " > < b : P o i n t > < b : _ x > 2 5 4 . 1 4 1 6 1 4 6 2 7 1 2 1 5 < / b : _ x > < b : _ y > 3 7 4 . 5 0 0 0 0 0 0 0 0 0 0 0 0 6 < / b : _ y > < / b : P o i n t > < b : P o i n t > < b : _ x > 4 1 6 . 8 5 3 0 4 6 < / b : _ x > < b : _ y > 3 7 4 . 5 < / b : _ y > < / b : P o i n t > < b : P o i n t > < b : _ x > 4 1 8 . 8 5 3 0 4 6 < / b : _ x > < b : _ y > 3 7 2 . 5 < / b : _ y > < / b : P o i n t > < b : P o i n t > < b : _ x > 4 1 8 . 8 5 3 0 4 5 9 9 9 9 9 9 9 5 < / b : _ x > < b : _ y > 3 5 4 < / b : _ y > < / b : P o i n t > < / P o i n t s > < / a : V a l u e > < / a : K e y V a l u e O f D i a g r a m O b j e c t K e y a n y T y p e z b w N T n L X > < a : K e y V a l u e O f D i a g r a m O b j e c t K e y a n y T y p e z b w N T n L X > < a : K e y > < K e y > R e l a t i o n s h i p s \ & l t ; T a b l e s \ o p p o r t u n i t y \ C o l u m n s \ A c c o u n t   E x e   I d & g t ; - & l t ; T a b l e s \ I n d i _ b d g t \ C o l u m n s \ A c c o u n t   E x e   I D & g t ; \ F K < / K e y > < / a : K e y > < a : V a l u e   i : t y p e = " D i a g r a m D i s p l a y L i n k E n d p o i n t V i e w S t a t e " > < H e i g h t > 1 6 < / H e i g h t > < L a b e l L o c a t i o n   x m l n s : b = " h t t p : / / s c h e m a s . d a t a c o n t r a c t . o r g / 2 0 0 4 / 0 7 / S y s t e m . W i n d o w s " > < b : _ x > 2 3 8 . 1 4 1 6 1 4 6 2 7 1 2 1 5 < / b : _ x > < b : _ y > 3 6 6 . 5 0 0 0 0 0 0 0 0 0 0 0 0 6 < / b : _ y > < / L a b e l L o c a t i o n > < L o c a t i o n   x m l n s : b = " h t t p : / / s c h e m a s . d a t a c o n t r a c t . o r g / 2 0 0 4 / 0 7 / S y s t e m . W i n d o w s " > < b : _ x > 2 3 8 . 1 4 1 6 1 4 6 2 7 1 2 1 5 < / b : _ x > < b : _ y > 3 7 4 . 5 < / b : _ y > < / L o c a t i o n > < S h a p e R o t a t e A n g l e > 1 . 9 8 9 5 1 9 6 6 0 1 2 8 2 8 0 5 E - 1 3 < / S h a p e R o t a t e A n g l e > < W i d t h > 1 6 < / W i d t h > < / a : V a l u e > < / a : K e y V a l u e O f D i a g r a m O b j e c t K e y a n y T y p e z b w N T n L X > < a : K e y V a l u e O f D i a g r a m O b j e c t K e y a n y T y p e z b w N T n L X > < a : K e y > < K e y > R e l a t i o n s h i p s \ & l t ; T a b l e s \ o p p o r t u n i t y \ C o l u m n s \ A c c o u n t   E x e   I d & g t ; - & l t ; T a b l e s \ I n d i _ b d g t \ C o l u m n s \ A c c o u n t   E x e   I D & g t ; \ P K < / K e y > < / a : K e y > < a : V a l u e   i : t y p e = " D i a g r a m D i s p l a y L i n k E n d p o i n t V i e w S t a t e " > < H e i g h t > 1 6 < / H e i g h t > < L a b e l L o c a t i o n   x m l n s : b = " h t t p : / / s c h e m a s . d a t a c o n t r a c t . o r g / 2 0 0 4 / 0 7 / S y s t e m . W i n d o w s " > < b : _ x > 4 1 0 . 8 5 3 0 4 5 9 9 9 9 9 9 9 5 < / b : _ x > < b : _ y > 3 3 8 < / b : _ y > < / L a b e l L o c a t i o n > < L o c a t i o n   x m l n s : b = " h t t p : / / s c h e m a s . d a t a c o n t r a c t . o r g / 2 0 0 4 / 0 7 / S y s t e m . W i n d o w s " > < b : _ x > 4 1 8 . 8 5 3 0 4 5 9 9 9 9 9 9 9 5 < / b : _ x > < b : _ y > 3 3 8 < / b : _ y > < / L o c a t i o n > < S h a p e R o t a t e A n g l e > 9 0 < / S h a p e R o t a t e A n g l e > < W i d t h > 1 6 < / W i d t h > < / a : V a l u e > < / a : K e y V a l u e O f D i a g r a m O b j e c t K e y a n y T y p e z b w N T n L X > < a : K e y V a l u e O f D i a g r a m O b j e c t K e y a n y T y p e z b w N T n L X > < a : K e y > < K e y > R e l a t i o n s h i p s \ & l t ; T a b l e s \ o p p o r t u n i t y \ C o l u m n s \ A c c o u n t   E x e   I d & g t ; - & l t ; T a b l e s \ I n d i _ b d g t \ C o l u m n s \ A c c o u n t   E x e   I D & g t ; \ C r o s s F i l t e r < / K e y > < / a : K e y > < a : V a l u e   i : t y p e = " D i a g r a m D i s p l a y L i n k C r o s s F i l t e r V i e w S t a t e " > < P o i n t s   x m l n s : b = " h t t p : / / s c h e m a s . d a t a c o n t r a c t . o r g / 2 0 0 4 / 0 7 / S y s t e m . W i n d o w s " > < b : P o i n t > < b : _ x > 2 5 4 . 1 4 1 6 1 4 6 2 7 1 2 1 5 < / b : _ x > < b : _ y > 3 7 4 . 5 0 0 0 0 0 0 0 0 0 0 0 0 6 < / b : _ y > < / b : P o i n t > < b : P o i n t > < b : _ x > 4 1 6 . 8 5 3 0 4 6 < / b : _ x > < b : _ y > 3 7 4 . 5 < / b : _ y > < / b : P o i n t > < b : P o i n t > < b : _ x > 4 1 8 . 8 5 3 0 4 6 < / b : _ x > < b : _ y > 3 7 2 . 5 < / b : _ y > < / b : P o i n t > < b : P o i n t > < b : _ x > 4 1 8 . 8 5 3 0 4 5 9 9 9 9 9 9 9 5 < / b : _ x > < b : _ y > 3 5 4 < / b : _ y > < / b : P o i n t > < / P o i n t s > < / a : V a l u e > < / a : K e y V a l u e O f D i a g r a m O b j e c t K e y a n y T y p e z b w N T n L X > < a : K e y V a l u e O f D i a g r a m O b j e c t K e y a n y T y p e z b w N T n L X > < a : K e y > < K e y > R e l a t i o n s h i p s \ & l t ; T a b l e s \ m e e t i n g _ l i s t \ C o l u m n s \ A c c o u n t   E x e   I D & g t ; - & l t ; T a b l e s \ I n d i _ b d g t \ C o l u m n s \ A c c o u n t   E x e   I D & g t ; < / K e y > < / a : K e y > < a : V a l u e   i : t y p e = " D i a g r a m D i s p l a y L i n k V i e w S t a t e " > < A u t o m a t i o n P r o p e r t y H e l p e r T e x t > E n d   p o i n t   1 :   ( 2 5 6 , 9 6 . 5 ) .   E n d   p o i n t   2 :   ( 4 1 8 . 8 5 3 0 4 6 , 1 2 1 )   < / A u t o m a t i o n P r o p e r t y H e l p e r T e x t > < L a y e d O u t > t r u e < / L a y e d O u t > < P o i n t s   x m l n s : b = " h t t p : / / s c h e m a s . d a t a c o n t r a c t . o r g / 2 0 0 4 / 0 7 / S y s t e m . W i n d o w s " > < b : P o i n t > < b : _ x > 2 5 6 < / b : _ x > < b : _ y > 9 6 . 4 9 9 9 9 9 9 9 9 9 9 9 9 8 6 < / b : _ y > < / b : P o i n t > < b : P o i n t > < b : _ x > 4 1 6 . 8 5 3 0 4 6 < / b : _ x > < b : _ y > 9 6 . 5 < / b : _ y > < / b : P o i n t > < b : P o i n t > < b : _ x > 4 1 8 . 8 5 3 0 4 6 < / b : _ x > < b : _ y > 9 8 . 5 < / b : _ y > < / b : P o i n t > < b : P o i n t > < b : _ x > 4 1 8 . 8 5 3 0 4 6 < / b : _ x > < b : _ y > 1 2 1 < / b : _ y > < / b : P o i n t > < / P o i n t s > < / a : V a l u e > < / a : K e y V a l u e O f D i a g r a m O b j e c t K e y a n y T y p e z b w N T n L X > < a : K e y V a l u e O f D i a g r a m O b j e c t K e y a n y T y p e z b w N T n L X > < a : K e y > < K e y > R e l a t i o n s h i p s \ & l t ; T a b l e s \ m e e t i n g _ l i s t \ C o l u m n s \ A c c o u n t   E x e   I D & g t ; - & l t ; T a b l e s \ I n d i _ b d g t \ C o l u m n s \ A c c o u n t   E x e   I D & g t ; \ F K < / K e y > < / a : K e y > < a : V a l u e   i : t y p e = " D i a g r a m D i s p l a y L i n k E n d p o i n t V i e w S t a t e " > < H e i g h t > 1 6 < / H e i g h t > < L a b e l L o c a t i o n   x m l n s : b = " h t t p : / / s c h e m a s . d a t a c o n t r a c t . o r g / 2 0 0 4 / 0 7 / S y s t e m . W i n d o w s " > < b : _ x > 2 4 0 < / b : _ x > < b : _ y > 8 8 . 4 9 9 9 9 9 9 9 9 9 9 9 9 8 6 < / b : _ y > < / L a b e l L o c a t i o n > < L o c a t i o n   x m l n s : b = " h t t p : / / s c h e m a s . d a t a c o n t r a c t . o r g / 2 0 0 4 / 0 7 / S y s t e m . W i n d o w s " > < b : _ x > 2 4 0 < / b : _ x > < b : _ y > 9 6 . 5 < / b : _ y > < / L o c a t i o n > < S h a p e R o t a t e A n g l e > 3 5 9 . 9 9 9 9 9 9 9 9 9 9 9 9 9 4 < / S h a p e R o t a t e A n g l e > < W i d t h > 1 6 < / W i d t h > < / a : V a l u e > < / a : K e y V a l u e O f D i a g r a m O b j e c t K e y a n y T y p e z b w N T n L X > < a : K e y V a l u e O f D i a g r a m O b j e c t K e y a n y T y p e z b w N T n L X > < a : K e y > < K e y > R e l a t i o n s h i p s \ & l t ; T a b l e s \ m e e t i n g _ l i s t \ C o l u m n s \ A c c o u n t   E x e   I D & g t ; - & l t ; T a b l e s \ I n d i _ b d g t \ C o l u m n s \ A c c o u n t   E x e   I D & g t ; \ P K < / K e y > < / a : K e y > < a : V a l u e   i : t y p e = " D i a g r a m D i s p l a y L i n k E n d p o i n t V i e w S t a t e " > < H e i g h t > 1 6 < / H e i g h t > < L a b e l L o c a t i o n   x m l n s : b = " h t t p : / / s c h e m a s . d a t a c o n t r a c t . o r g / 2 0 0 4 / 0 7 / S y s t e m . W i n d o w s " > < b : _ x > 4 1 0 . 8 5 3 0 4 6 < / b : _ x > < b : _ y > 1 2 1 < / b : _ y > < / L a b e l L o c a t i o n > < L o c a t i o n   x m l n s : b = " h t t p : / / s c h e m a s . d a t a c o n t r a c t . o r g / 2 0 0 4 / 0 7 / S y s t e m . W i n d o w s " > < b : _ x > 4 1 8 . 8 5 3 0 4 6 < / b : _ x > < b : _ y > 1 3 7 < / b : _ y > < / L o c a t i o n > < S h a p e R o t a t e A n g l e > 2 7 0 < / S h a p e R o t a t e A n g l e > < W i d t h > 1 6 < / W i d t h > < / a : V a l u e > < / a : K e y V a l u e O f D i a g r a m O b j e c t K e y a n y T y p e z b w N T n L X > < a : K e y V a l u e O f D i a g r a m O b j e c t K e y a n y T y p e z b w N T n L X > < a : K e y > < K e y > R e l a t i o n s h i p s \ & l t ; T a b l e s \ m e e t i n g _ l i s t \ C o l u m n s \ A c c o u n t   E x e   I D & g t ; - & l t ; T a b l e s \ I n d i _ b d g t \ C o l u m n s \ A c c o u n t   E x e   I D & g t ; \ C r o s s F i l t e r < / K e y > < / a : K e y > < a : V a l u e   i : t y p e = " D i a g r a m D i s p l a y L i n k C r o s s F i l t e r V i e w S t a t e " > < P o i n t s   x m l n s : b = " h t t p : / / s c h e m a s . d a t a c o n t r a c t . o r g / 2 0 0 4 / 0 7 / S y s t e m . W i n d o w s " > < b : P o i n t > < b : _ x > 2 5 6 < / b : _ x > < b : _ y > 9 6 . 4 9 9 9 9 9 9 9 9 9 9 9 9 8 6 < / b : _ y > < / b : P o i n t > < b : P o i n t > < b : _ x > 4 1 6 . 8 5 3 0 4 6 < / b : _ x > < b : _ y > 9 6 . 5 < / b : _ y > < / b : P o i n t > < b : P o i n t > < b : _ x > 4 1 8 . 8 5 3 0 4 6 < / b : _ x > < b : _ y > 9 8 . 5 < / b : _ y > < / b : P o i n t > < b : P o i n t > < b : _ x > 4 1 8 . 8 5 3 0 4 6 < / b : _ x > < b : _ y > 1 2 1 < / b : _ y > < / b : P o i n t > < / P o i n t s > < / a : V a l u e > < / a : K e y V a l u e O f D i a g r a m O b j e c t K e y a n y T y p e z b w N T n L X > < a : K e y V a l u e O f D i a g r a m O b j e c t K e y a n y T y p e z b w N T n L X > < a : K e y > < K e y > R e l a t i o n s h i p s \ & l t ; T a b l e s \ i n v o i c e \ C o l u m n s \ A c c o u n t   E x e   I D & g t ; - & l t ; T a b l e s \ I n d i _ b d g t \ C o l u m n s \ A c c o u n t   E x e   I D & g t ; < / K e y > < / a : K e y > < a : V a l u e   i : t y p e = " D i a g r a m D i s p l a y L i n k V i e w S t a t e " > < A u t o m a t i o n P r o p e r t y H e l p e r T e x t > E n d   p o i n t   1 :   ( 5 9 2 . 6 6 0 6 6 7 4 6 5 4 5 1 , 9 7 . 5 ) .   E n d   p o i n t   2 :   ( 4 3 8 . 8 5 3 0 4 6 , 1 2 1 )   < / A u t o m a t i o n P r o p e r t y H e l p e r T e x t > < L a y e d O u t > t r u e < / L a y e d O u t > < P o i n t s   x m l n s : b = " h t t p : / / s c h e m a s . d a t a c o n t r a c t . o r g / 2 0 0 4 / 0 7 / S y s t e m . W i n d o w s " > < b : P o i n t > < b : _ x > 5 9 2 . 6 6 0 6 6 7 4 6 5 4 5 0 6 2 < / b : _ x > < b : _ y > 9 7 . 4 9 9 9 9 9 9 9 9 9 9 9 9 8 6 < / b : _ y > < / b : P o i n t > < b : P o i n t > < b : _ x > 4 4 0 . 8 5 3 0 4 6 < / b : _ x > < b : _ y > 9 7 . 5 < / b : _ y > < / b : P o i n t > < b : P o i n t > < b : _ x > 4 3 8 . 8 5 3 0 4 6 < / b : _ x > < b : _ y > 9 9 . 5 < / b : _ y > < / b : P o i n t > < b : P o i n t > < b : _ x > 4 3 8 . 8 5 3 0 4 6 < / b : _ x > < b : _ y > 1 2 1 < / b : _ y > < / b : P o i n t > < / P o i n t s > < / a : V a l u e > < / a : K e y V a l u e O f D i a g r a m O b j e c t K e y a n y T y p e z b w N T n L X > < a : K e y V a l u e O f D i a g r a m O b j e c t K e y a n y T y p e z b w N T n L X > < a : K e y > < K e y > R e l a t i o n s h i p s \ & l t ; T a b l e s \ i n v o i c e \ C o l u m n s \ A c c o u n t   E x e   I D & g t ; - & l t ; T a b l e s \ I n d i _ b d g t \ C o l u m n s \ A c c o u n t   E x e   I D & g t ; \ F K < / K e y > < / a : K e y > < a : V a l u e   i : t y p e = " D i a g r a m D i s p l a y L i n k E n d p o i n t V i e w S t a t e " > < H e i g h t > 1 6 < / H e i g h t > < L a b e l L o c a t i o n   x m l n s : b = " h t t p : / / s c h e m a s . d a t a c o n t r a c t . o r g / 2 0 0 4 / 0 7 / S y s t e m . W i n d o w s " > < b : _ x > 5 9 2 . 6 6 0 6 6 7 4 6 5 4 5 0 6 2 < / b : _ x > < b : _ y > 8 9 . 4 9 9 9 9 9 9 9 9 9 9 9 9 8 6 < / b : _ y > < / L a b e l L o c a t i o n > < L o c a t i o n   x m l n s : b = " h t t p : / / s c h e m a s . d a t a c o n t r a c t . o r g / 2 0 0 4 / 0 7 / S y s t e m . W i n d o w s " > < b : _ x > 6 0 8 . 6 6 0 6 6 7 4 6 5 4 5 0 6 2 < / b : _ x > < b : _ y > 9 7 . 5 < / b : _ y > < / L o c a t i o n > < S h a p e R o t a t e A n g l e > 1 8 0 . 0 0 0 0 0 0 0 0 0 0 0 0 0 6 < / S h a p e R o t a t e A n g l e > < W i d t h > 1 6 < / W i d t h > < / a : V a l u e > < / a : K e y V a l u e O f D i a g r a m O b j e c t K e y a n y T y p e z b w N T n L X > < a : K e y V a l u e O f D i a g r a m O b j e c t K e y a n y T y p e z b w N T n L X > < a : K e y > < K e y > R e l a t i o n s h i p s \ & l t ; T a b l e s \ i n v o i c e \ C o l u m n s \ A c c o u n t   E x e   I D & g t ; - & l t ; T a b l e s \ I n d i _ b d g t \ C o l u m n s \ A c c o u n t   E x e   I D & g t ; \ P K < / K e y > < / a : K e y > < a : V a l u e   i : t y p e = " D i a g r a m D i s p l a y L i n k E n d p o i n t V i e w S t a t e " > < H e i g h t > 1 6 < / H e i g h t > < L a b e l L o c a t i o n   x m l n s : b = " h t t p : / / s c h e m a s . d a t a c o n t r a c t . o r g / 2 0 0 4 / 0 7 / S y s t e m . W i n d o w s " > < b : _ x > 4 3 0 . 8 5 3 0 4 6 < / b : _ x > < b : _ y > 1 2 1 < / b : _ y > < / L a b e l L o c a t i o n > < L o c a t i o n   x m l n s : b = " h t t p : / / s c h e m a s . d a t a c o n t r a c t . o r g / 2 0 0 4 / 0 7 / S y s t e m . W i n d o w s " > < b : _ x > 4 3 8 . 8 5 3 0 4 6 < / b : _ x > < b : _ y > 1 3 7 < / b : _ y > < / L o c a t i o n > < S h a p e R o t a t e A n g l e > 2 7 0 < / S h a p e R o t a t e A n g l e > < W i d t h > 1 6 < / W i d t h > < / a : V a l u e > < / a : K e y V a l u e O f D i a g r a m O b j e c t K e y a n y T y p e z b w N T n L X > < a : K e y V a l u e O f D i a g r a m O b j e c t K e y a n y T y p e z b w N T n L X > < a : K e y > < K e y > R e l a t i o n s h i p s \ & l t ; T a b l e s \ i n v o i c e \ C o l u m n s \ A c c o u n t   E x e   I D & g t ; - & l t ; T a b l e s \ I n d i _ b d g t \ C o l u m n s \ A c c o u n t   E x e   I D & g t ; \ C r o s s F i l t e r < / K e y > < / a : K e y > < a : V a l u e   i : t y p e = " D i a g r a m D i s p l a y L i n k C r o s s F i l t e r V i e w S t a t e " > < P o i n t s   x m l n s : b = " h t t p : / / s c h e m a s . d a t a c o n t r a c t . o r g / 2 0 0 4 / 0 7 / S y s t e m . W i n d o w s " > < b : P o i n t > < b : _ x > 5 9 2 . 6 6 0 6 6 7 4 6 5 4 5 0 6 2 < / b : _ x > < b : _ y > 9 7 . 4 9 9 9 9 9 9 9 9 9 9 9 9 8 6 < / b : _ y > < / b : P o i n t > < b : P o i n t > < b : _ x > 4 4 0 . 8 5 3 0 4 6 < / b : _ x > < b : _ y > 9 7 . 5 < / b : _ y > < / b : P o i n t > < b : P o i n t > < b : _ x > 4 3 8 . 8 5 3 0 4 6 < / b : _ x > < b : _ y > 9 9 . 5 < / b : _ y > < / b : P o i n t > < b : P o i n t > < b : _ x > 4 3 8 . 8 5 3 0 4 6 < / b : _ x > < b : _ y > 1 2 1 < / b : _ y > < / b : P o i n t > < / P o i n t s > < / a : V a l u e > < / a : K e y V a l u e O f D i a g r a m O b j e c t K e y a n y T y p e z b w N T n L X > < a : K e y V a l u e O f D i a g r a m O b j e c t K e y a n y T y p e z b w N T n L X > < a : K e y > < K e y > R e l a t i o n s h i p s \ & l t ; T a b l e s \ B r o k _ F e e \ C o l u m n s \ A c c o u n t   E x e   I D & g t ; - & l t ; T a b l e s \ I n d i _ b d g t \ C o l u m n s \ A c c o u n t   E x e   I D & g t ; < / K e y > < / a : K e y > < a : V a l u e   i : t y p e = " D i a g r a m D i s p l a y L i n k V i e w S t a t e " > < A u t o m a t i o n P r o p e r t y H e l p e r T e x t > E n d   p o i n t   1 :   ( 5 9 3 , 3 7 0 . 2 5 ) .   E n d   p o i n t   2 :   ( 4 3 8 . 8 5 3 0 4 6 , 3 5 4 )   < / A u t o m a t i o n P r o p e r t y H e l p e r T e x t > < L a y e d O u t > t r u e < / L a y e d O u t > < P o i n t s   x m l n s : b = " h t t p : / / s c h e m a s . d a t a c o n t r a c t . o r g / 2 0 0 4 / 0 7 / S y s t e m . W i n d o w s " > < b : P o i n t > < b : _ x > 5 9 3 < / b : _ x > < b : _ y > 3 7 0 . 2 5 0 0 0 0 0 0 0 0 0 0 0 6 < / b : _ y > < / b : P o i n t > < b : P o i n t > < b : _ x > 4 4 0 . 8 5 3 0 4 6 < / b : _ x > < b : _ y > 3 7 0 . 2 5 < / b : _ y > < / b : P o i n t > < b : P o i n t > < b : _ x > 4 3 8 . 8 5 3 0 4 6 < / b : _ x > < b : _ y > 3 6 8 . 2 5 < / b : _ y > < / b : P o i n t > < b : P o i n t > < b : _ x > 4 3 8 . 8 5 3 0 4 6 0 0 0 0 0 0 0 6 < / b : _ x > < b : _ y > 3 5 4 < / b : _ y > < / b : P o i n t > < / P o i n t s > < / a : V a l u e > < / a : K e y V a l u e O f D i a g r a m O b j e c t K e y a n y T y p e z b w N T n L X > < a : K e y V a l u e O f D i a g r a m O b j e c t K e y a n y T y p e z b w N T n L X > < a : K e y > < K e y > R e l a t i o n s h i p s \ & l t ; T a b l e s \ B r o k _ F e e \ C o l u m n s \ A c c o u n t   E x e   I D & g t ; - & l t ; T a b l e s \ I n d i _ b d g t \ C o l u m n s \ A c c o u n t   E x e   I D & g t ; \ F K < / K e y > < / a : K e y > < a : V a l u e   i : t y p e = " D i a g r a m D i s p l a y L i n k E n d p o i n t V i e w S t a t e " > < H e i g h t > 1 6 < / H e i g h t > < L a b e l L o c a t i o n   x m l n s : b = " h t t p : / / s c h e m a s . d a t a c o n t r a c t . o r g / 2 0 0 4 / 0 7 / S y s t e m . W i n d o w s " > < b : _ x > 5 9 3 < / b : _ x > < b : _ y > 3 6 2 . 2 5 0 0 0 0 0 0 0 0 0 0 0 6 < / b : _ y > < / L a b e l L o c a t i o n > < L o c a t i o n   x m l n s : b = " h t t p : / / s c h e m a s . d a t a c o n t r a c t . o r g / 2 0 0 4 / 0 7 / S y s t e m . W i n d o w s " > < b : _ x > 6 0 9 < / b : _ x > < b : _ y > 3 7 0 . 2 5 < / b : _ y > < / L o c a t i o n > < S h a p e R o t a t e A n g l e > 1 7 9 . 9 9 9 9 9 9 9 9 9 9 9 9 8 < / S h a p e R o t a t e A n g l e > < W i d t h > 1 6 < / W i d t h > < / a : V a l u e > < / a : K e y V a l u e O f D i a g r a m O b j e c t K e y a n y T y p e z b w N T n L X > < a : K e y V a l u e O f D i a g r a m O b j e c t K e y a n y T y p e z b w N T n L X > < a : K e y > < K e y > R e l a t i o n s h i p s \ & l t ; T a b l e s \ B r o k _ F e e \ C o l u m n s \ A c c o u n t   E x e   I D & g t ; - & l t ; T a b l e s \ I n d i _ b d g t \ C o l u m n s \ A c c o u n t   E x e   I D & g t ; \ P K < / K e y > < / a : K e y > < a : V a l u e   i : t y p e = " D i a g r a m D i s p l a y L i n k E n d p o i n t V i e w S t a t e " > < H e i g h t > 1 6 < / H e i g h t > < L a b e l L o c a t i o n   x m l n s : b = " h t t p : / / s c h e m a s . d a t a c o n t r a c t . o r g / 2 0 0 4 / 0 7 / S y s t e m . W i n d o w s " > < b : _ x > 4 3 0 . 8 5 3 0 4 6 0 0 0 0 0 0 0 6 < / b : _ x > < b : _ y > 3 3 8 < / b : _ y > < / L a b e l L o c a t i o n > < L o c a t i o n   x m l n s : b = " h t t p : / / s c h e m a s . d a t a c o n t r a c t . o r g / 2 0 0 4 / 0 7 / S y s t e m . W i n d o w s " > < b : _ x > 4 3 8 . 8 5 3 0 4 6 0 0 0 0 0 0 0 6 < / b : _ x > < b : _ y > 3 3 8 < / b : _ y > < / L o c a t i o n > < S h a p e R o t a t e A n g l e > 9 0 < / S h a p e R o t a t e A n g l e > < W i d t h > 1 6 < / W i d t h > < / a : V a l u e > < / a : K e y V a l u e O f D i a g r a m O b j e c t K e y a n y T y p e z b w N T n L X > < a : K e y V a l u e O f D i a g r a m O b j e c t K e y a n y T y p e z b w N T n L X > < a : K e y > < K e y > R e l a t i o n s h i p s \ & l t ; T a b l e s \ B r o k _ F e e \ C o l u m n s \ A c c o u n t   E x e   I D & g t ; - & l t ; T a b l e s \ I n d i _ b d g t \ C o l u m n s \ A c c o u n t   E x e   I D & g t ; \ C r o s s F i l t e r < / K e y > < / a : K e y > < a : V a l u e   i : t y p e = " D i a g r a m D i s p l a y L i n k C r o s s F i l t e r V i e w S t a t e " > < P o i n t s   x m l n s : b = " h t t p : / / s c h e m a s . d a t a c o n t r a c t . o r g / 2 0 0 4 / 0 7 / S y s t e m . W i n d o w s " > < b : P o i n t > < b : _ x > 5 9 3 < / b : _ x > < b : _ y > 3 7 0 . 2 5 0 0 0 0 0 0 0 0 0 0 0 6 < / b : _ y > < / b : P o i n t > < b : P o i n t > < b : _ x > 4 4 0 . 8 5 3 0 4 6 < / b : _ x > < b : _ y > 3 7 0 . 2 5 < / b : _ y > < / b : P o i n t > < b : P o i n t > < b : _ x > 4 3 8 . 8 5 3 0 4 6 < / b : _ x > < b : _ y > 3 6 8 . 2 5 < / b : _ y > < / b : P o i n t > < b : P o i n t > < b : _ x > 4 3 8 . 8 5 3 0 4 6 0 0 0 0 0 0 0 6 < / b : _ x > < b : _ y > 3 5 4 < / b : _ y > < / b : P o i n t > < / P o i n t s > < / a : V a l u e > < / a : K e y V a l u e O f D i a g r a m O b j e c t K e y a n y T y p e z b w N T n L X > < a : K e y V a l u e O f D i a g r a m O b j e c t K e y a n y T y p e z b w N T n L X > < a : K e y > < K e y > R e l a t i o n s h i p s \ & l t ; T a b l e s \ B r o k _ F e e \ C o l u m n s \ c l i e n t _ n a m e & g t ; - & l t ; T a b l e s \ i n v o i c e \ C o l u m n s \ C l i e n t   N a m e & g t ; < / K e y > < / a : K e y > < a : V a l u e   i : t y p e = " D i a g r a m D i s p l a y L i n k V i e w S t a t e " > < A u t o m a t i o n P r o p e r t y H e l p e r T e x t > E n d   p o i n t   1 :   ( 7 4 6 . 3 3 0 3 3 4 , 2 5 3 ) .   E n d   p o i n t   2 :   ( 7 2 6 . 3 3 0 3 3 4 , 2 1 1 )   < / A u t o m a t i o n P r o p e r t y H e l p e r T e x t > < L a y e d O u t > t r u e < / L a y e d O u t > < P o i n t s   x m l n s : b = " h t t p : / / s c h e m a s . d a t a c o n t r a c t . o r g / 2 0 0 4 / 0 7 / S y s t e m . W i n d o w s " > < b : P o i n t > < b : _ x > 7 4 6 . 3 3 0 3 3 4 < / b : _ x > < b : _ y > 2 5 3 < / b : _ y > < / b : P o i n t > < b : P o i n t > < b : _ x > 7 4 6 . 3 3 0 3 3 4 < / b : _ x > < b : _ y > 2 3 4 < / b : _ y > < / b : P o i n t > < b : P o i n t > < b : _ x > 7 4 4 . 3 3 0 3 3 4 < / b : _ x > < b : _ y > 2 3 2 < / b : _ y > < / b : P o i n t > < b : P o i n t > < b : _ x > 7 2 8 . 3 3 0 3 3 4 < / b : _ x > < b : _ y > 2 3 2 < / b : _ y > < / b : P o i n t > < b : P o i n t > < b : _ x > 7 2 6 . 3 3 0 3 3 4 < / b : _ x > < b : _ y > 2 3 0 < / b : _ y > < / b : P o i n t > < b : P o i n t > < b : _ x > 7 2 6 . 3 3 0 3 3 4 < / b : _ x > < b : _ y > 2 1 0 . 9 9 9 9 9 9 9 9 9 9 9 9 9 4 < / b : _ y > < / b : P o i n t > < / P o i n t s > < / a : V a l u e > < / a : K e y V a l u e O f D i a g r a m O b j e c t K e y a n y T y p e z b w N T n L X > < a : K e y V a l u e O f D i a g r a m O b j e c t K e y a n y T y p e z b w N T n L X > < a : K e y > < K e y > R e l a t i o n s h i p s \ & l t ; T a b l e s \ B r o k _ F e e \ C o l u m n s \ c l i e n t _ n a m e & g t ; - & l t ; T a b l e s \ i n v o i c e \ C o l u m n s \ C l i e n t   N a m e & g t ; \ F K < / K e y > < / a : K e y > < a : V a l u e   i : t y p e = " D i a g r a m D i s p l a y L i n k E n d p o i n t V i e w S t a t e " > < H e i g h t > 1 6 < / H e i g h t > < L a b e l L o c a t i o n   x m l n s : b = " h t t p : / / s c h e m a s . d a t a c o n t r a c t . o r g / 2 0 0 4 / 0 7 / S y s t e m . W i n d o w s " > < b : _ x > 7 3 8 . 3 3 0 3 3 4 < / b : _ x > < b : _ y > 2 5 3 < / b : _ y > < / L a b e l L o c a t i o n > < L o c a t i o n   x m l n s : b = " h t t p : / / s c h e m a s . d a t a c o n t r a c t . o r g / 2 0 0 4 / 0 7 / S y s t e m . W i n d o w s " > < b : _ x > 7 4 6 . 3 3 0 3 3 4 < / b : _ x > < b : _ y > 2 6 9 < / b : _ y > < / L o c a t i o n > < S h a p e R o t a t e A n g l e > 2 7 0 < / S h a p e R o t a t e A n g l e > < W i d t h > 1 6 < / W i d t h > < / a : V a l u e > < / a : K e y V a l u e O f D i a g r a m O b j e c t K e y a n y T y p e z b w N T n L X > < a : K e y V a l u e O f D i a g r a m O b j e c t K e y a n y T y p e z b w N T n L X > < a : K e y > < K e y > R e l a t i o n s h i p s \ & l t ; T a b l e s \ B r o k _ F e e \ C o l u m n s \ c l i e n t _ n a m e & g t ; - & l t ; T a b l e s \ i n v o i c e \ C o l u m n s \ C l i e n t   N a m e & g t ; \ P K < / K e y > < / a : K e y > < a : V a l u e   i : t y p e = " D i a g r a m D i s p l a y L i n k E n d p o i n t V i e w S t a t e " > < H e i g h t > 1 6 < / H e i g h t > < L a b e l L o c a t i o n   x m l n s : b = " h t t p : / / s c h e m a s . d a t a c o n t r a c t . o r g / 2 0 0 4 / 0 7 / S y s t e m . W i n d o w s " > < b : _ x > 7 1 8 . 3 3 0 3 3 4 < / b : _ x > < b : _ y > 1 9 4 . 9 9 9 9 9 9 9 9 9 9 9 9 9 4 < / b : _ y > < / L a b e l L o c a t i o n > < L o c a t i o n   x m l n s : b = " h t t p : / / s c h e m a s . d a t a c o n t r a c t . o r g / 2 0 0 4 / 0 7 / S y s t e m . W i n d o w s " > < b : _ x > 7 2 6 . 3 3 0 3 3 4 < / b : _ x > < b : _ y > 1 9 4 . 9 9 9 9 9 9 9 9 9 9 9 9 9 4 < / b : _ y > < / L o c a t i o n > < S h a p e R o t a t e A n g l e > 9 0 < / S h a p e R o t a t e A n g l e > < W i d t h > 1 6 < / W i d t h > < / a : V a l u e > < / a : K e y V a l u e O f D i a g r a m O b j e c t K e y a n y T y p e z b w N T n L X > < a : K e y V a l u e O f D i a g r a m O b j e c t K e y a n y T y p e z b w N T n L X > < a : K e y > < K e y > R e l a t i o n s h i p s \ & l t ; T a b l e s \ B r o k _ F e e \ C o l u m n s \ c l i e n t _ n a m e & g t ; - & l t ; T a b l e s \ i n v o i c e \ C o l u m n s \ C l i e n t   N a m e & g t ; \ C r o s s F i l t e r < / K e y > < / a : K e y > < a : V a l u e   i : t y p e = " D i a g r a m D i s p l a y L i n k C r o s s F i l t e r V i e w S t a t e " > < P o i n t s   x m l n s : b = " h t t p : / / s c h e m a s . d a t a c o n t r a c t . o r g / 2 0 0 4 / 0 7 / S y s t e m . W i n d o w s " > < b : P o i n t > < b : _ x > 7 4 6 . 3 3 0 3 3 4 < / b : _ x > < b : _ y > 2 5 3 < / b : _ y > < / b : P o i n t > < b : P o i n t > < b : _ x > 7 4 6 . 3 3 0 3 3 4 < / b : _ x > < b : _ y > 2 3 4 < / b : _ y > < / b : P o i n t > < b : P o i n t > < b : _ x > 7 4 4 . 3 3 0 3 3 4 < / b : _ x > < b : _ y > 2 3 2 < / b : _ y > < / b : P o i n t > < b : P o i n t > < b : _ x > 7 2 8 . 3 3 0 3 3 4 < / b : _ x > < b : _ y > 2 3 2 < / b : _ y > < / b : P o i n t > < b : P o i n t > < b : _ x > 7 2 6 . 3 3 0 3 3 4 < / b : _ x > < b : _ y > 2 3 0 < / b : _ y > < / b : P o i n t > < b : P o i n t > < b : _ x > 7 2 6 . 3 3 0 3 3 4 < / b : _ x > < b : _ y > 2 1 0 . 9 9 9 9 9 9 9 9 9 9 9 9 9 4 < / b : _ y > < / b : P o i n t > < / P o i n t s > < / a : V a l u e > < / a : K e y V a l u e O f D i a g r a m O b j e c t K e y a n y T y p e z b w N T n L X > < / V i e w S t a t e s > < / D i a g r a m M a n a g e r . S e r i a l i z a b l e D i a g r a m > < / A r r a y O f D i a g r a m M a n a g e r . S e r i a l i z a b l e D i a g r a m > ] ] > < / C u s t o m C o n t e n t > < / G e m i n i > 
</file>

<file path=customXml/item46.xml>��< ? x m l   v e r s i o n = " 1 . 0 "   e n c o d i n g = " U T F - 1 6 " ? > < G e m i n i   x m l n s = " h t t p : / / g e m i n i / p i v o t c u s t o m i z a t i o n / c 2 d 2 2 4 5 8 - f 2 4 a - 4 4 d 6 - a f c 3 - 6 b 5 f f f c 9 6 9 8 5 " > < 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C a l c u l a t e d F i e l d s > < S A H o s t H a s h > 0 < / S A H o s t H a s h > < G e m i n i F i e l d L i s t V i s i b l e > T r u e < / G e m i n i F i e l d L i s t V i s i b l e > < / S e t t i n g s > ] ] > < / C u s t o m C o n t e n t > < / G e m i n i > 
</file>

<file path=customXml/item47.xml>��< ? x m l   v e r s i o n = " 1 . 0 "   e n c o d i n g = " U T F - 1 6 " ? > < G e m i n i   x m l n s = " h t t p : / / g e m i n i / p i v o t c u s t o m i z a t i o n / 3 d c b 3 b e b - e 9 d b - 4 9 4 f - 8 f 2 0 - 4 9 6 a 8 f 2 c c b 8 8 " > < 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C a l c u l a t e d F i e l d s > < S A H o s t H a s h > 0 < / S A H o s t H a s h > < G e m i n i F i e l d L i s t V i s i b l e > T r u e < / G e m i n i F i e l d L i s t V i s i b l e > < / S e t t i n g s > ] ] > < / C u s t o m C o n t e n t > < / G e m i n i > 
</file>

<file path=customXml/item48.xml>��< ? x m l   v e r s i o n = " 1 . 0 "   e n c o d i n g = " U T F - 1 6 " ? > < G e m i n i   x m l n s = " h t t p : / / g e m i n i / p i v o t c u s t o m i z a t i o n / R e l a t i o n s h i p A u t o D e t e c t i o n E n a b l e d " > < C u s t o m C o n t e n t > < ! [ C D A T A [ T r u e ] ] > < / C u s t o m C o n t e n t > < / G e m i n i > 
</file>

<file path=customXml/item49.xml>��< ? x m l   v e r s i o n = " 1 . 0 "   e n c o d i n g = " U T F - 1 6 " ? > < G e m i n i   x m l n s = " h t t p : / / g e m i n i / p i v o t c u s t o m i z a t i o n / b 0 5 d 3 0 4 7 - 4 4 d a - 4 2 7 0 - b 7 5 6 - 0 0 6 4 2 e d 1 6 c 9 6 " > < 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i t e m > < M e a s u r e N a m e > C r o s s   S e l l   P l c d   A c h m t   % < / M e a s u r e N a m e > < D i s p l a y N a m e > C r o s s   S e l l   P l c d   A c h m t   % < / D i s p l a y N a m e > < V i s i b l e > F a l s e < / V i s i b l e > < / i t e m > < i t e m > < M e a s u r e N a m e > C r o s s   S e l l   I n v o i c e   A c h m t % < / M e a s u r e N a m e > < D i s p l a y N a m e > C r o s s   S e l l   I n v o i c e   A c h m t % < / D i s p l a y N a m e > < V i s i b l e > T r u e < / V i s i b l e > < / i t e m > < i t e m > < M e a s u r e N a m e > N e w   P l c d   A c h m t   % < / M e a s u r e N a m e > < D i s p l a y N a m e > N e w   P l c d   A c h m t   % < / D i s p l a y N a m e > < V i s i b l e > F a l s e < / V i s i b l e > < / i t e m > < i t e m > < M e a s u r e N a m e > R e n e w a l   P l c d   A c h m t   % < / M e a s u r e N a m e > < D i s p l a y N a m e > R e n e w a l   P l c d   A c h m t   % < / D i s p l a y N a m e > < V i s i b l e > F a l s e < / V i s i b l e > < / i t e m > < i t e m > < M e a s u r e N a m e > N e w   I n v o i c e   A c h m t   % < / M e a s u r e N a m e > < D i s p l a y N a m e > N e w   I n v o i c e   A c h m t   % < / D i s p l a y N a m e > < V i s i b l e > F a l s e < / V i s i b l e > < / i t e m > < i t e m > < M e a s u r e N a m e > R e n e w a l   I n v o i c e   A c h m t   % < / M e a s u r e N a m e > < D i s p l a y N a m e > R e n e w a l   I n v o i c e   A c h m t   % < / D i s p l a y N a m e > < V i s i b l e > F a l s e < / V i s i b l e > < / i t e m > < / C a l c u l a t e d F i e l d s > < S A H o s t H a s h > 0 < / S A H o s t H a s h > < G e m i n i F i e l d L i s t V i s i b l e > T r u e < / G e m i n i F i e l d L i s t V i s i b l e > < / S e t t i n g s > ] ] > < / C u s t o m C o n t e n t > < / G e m i n i > 
</file>

<file path=customXml/item5.xml>��< ? x m l   v e r s i o n = " 1 . 0 "   e n c o d i n g = " U T F - 1 6 " ? > < G e m i n i   x m l n s = " h t t p : / / g e m i n i / p i v o t c u s t o m i z a t i o n / S a n d b o x N o n E m p t y " > < C u s t o m C o n t e n t > < ! [ C D A T A [ 1 ] ] > < / C u s t o m C o n t e n t > < / G e m i n i > 
</file>

<file path=customXml/item50.xml>��< ? x m l   v e r s i o n = " 1 . 0 "   e n c o d i n g = " U T F - 1 6 " ? > < G e m i n i   x m l n s = " h t t p : / / g e m i n i / p i v o t c u s t o m i z a t i o n / 7 4 1 9 e f 4 0 - 3 3 a 5 - 4 2 6 a - 8 8 5 6 - 7 1 f 1 6 3 0 1 7 3 0 e " > < 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i t e m > < M e a s u r e N a m e > C r o s s   S e l l   P l c d   A c h m t   % < / M e a s u r e N a m e > < D i s p l a y N a m e > C r o s s   S e l l   P l c d   A c h m t   % < / D i s p l a y N a m e > < V i s i b l e > F a l s e < / V i s i b l e > < / i t e m > < i t e m > < M e a s u r e N a m e > C r o s s   S e l l   I n v o i c e   A c h m t   % < / M e a s u r e N a m e > < D i s p l a y N a m e > C r o s s   S e l l   I n v o i c e   A c h m t   % < / D i s p l a y N a m e > < V i s i b l e > F a l s e < / V i s i b l e > < / i t e m > < i t e m > < M e a s u r e N a m e > N e w   P l c d   A c h m t   % < / M e a s u r e N a m e > < D i s p l a y N a m e > N e w   P l c d   A c h m t   % < / D i s p l a y N a m e > < V i s i b l e > F a l s e < / V i s i b l e > < / i t e m > < i t e m > < M e a s u r e N a m e > R e n e w a l   P l c d   A c h m t   % < / M e a s u r e N a m e > < D i s p l a y N a m e > R e n e w a l   P l c d   A c h m t   % < / D i s p l a y N a m e > < V i s i b l e > F a l s e < / V i s i b l e > < / i t e m > < i t e m > < M e a s u r e N a m e > N e w   I n v o i c e   A c h m t   % < / M e a s u r e N a m e > < D i s p l a y N a m e > N e w   I n v o i c e   A c h m t   % < / D i s p l a y N a m e > < V i s i b l e > F a l s e < / V i s i b l e > < / i t e m > < i t e m > < M e a s u r e N a m e > R e n e w a l   I n v o i c e   A c h m t   % < / M e a s u r e N a m e > < D i s p l a y N a m e > R e n e w a l   I n v o i c e   A c h m t   % < / D i s p l a y N a m e > < V i s i b l e > F a l s e < / V i s i b l e > < / i t e m > < / C a l c u l a t e d F i e l d s > < S A H o s t H a s h > 0 < / S A H o s t H a s h > < G e m i n i F i e l d L i s t V i s i b l e > T r u e < / G e m i n i F i e l d L i s t V i s i b l e > < / S e t t i n g s > ] ] > < / C u s t o m C o n t e n t > < / G e m i n i > 
</file>

<file path=customXml/item51.xml>��< ? x m l   v e r s i o n = " 1 . 0 "   e n c o d i n g = " u t f - 1 6 " ? > < D a t a M a s h u p   s q m i d = " 1 e 8 9 4 2 b c - 7 d 0 3 - 4 9 d 3 - b 1 c 3 - 3 3 7 3 c b c b 1 3 5 a "   x m l n s = " h t t p : / / s c h e m a s . m i c r o s o f t . c o m / D a t a M a s h u p " > A A A A A J Q I A A B Q S w M E F A A C A A g A 6 m y t 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D q b K 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m y t W u k J d 7 C P B Q A A 4 S I A A B M A H A B G b 3 J t d W x h c y 9 T Z W N 0 a W 9 u M S 5 t I K I Y A C i g F A A A A A A A A A A A A A A A A A A A A A A A A A A A A M 1 Z X W / b N h R 9 D 5 D / I C g v N q o Z t p s N 2 I o 8 J E 6 C G e u y I Q m 2 h y Q Q a I m 1 N V O k Q F J J j C D / f a Q k 2 x R J 0 Z 9 x W w R t w 0 v x H t 5 7 7 u U R x W D E E 4 K 9 u / L f 3 p f j o + M j N g E U x t 6 I k i m k Y A y 9 M w 9 B f n z k i T 9 3 J K e R H L l 6 j S D q / E v o d E T I t H W d I N g Z E M w h 5 q z l X / 7 2 W E y g j 3 9 T 8 p 9 Y / P E G v n h D z H I K s H h + P n o J O G C Q P y 5 8 d V 4 R e / X b g Y d z h A K P 0 x y 2 g 9 L 1 Y k 7 Y 7 / a 7 3 V 7 / c 6 9 7 2 g 3 v J h B y A a h E 9 v Y w 5 D A 9 8 + 2 T / e C P B M d n f v G M / / T + I P 0 / V e u f + A J V S r j Y + u 8 Q x J A y X y x 7 D 0 Z i Z 5 W l G m + 5 o A T e Q z X 7 H K G 7 C C B A 2 Z n c x 1 N 7 4 W g w A X g s / N z P M r h 0 c i 9 i w 7 4 R m g 4 I y l M s j a x l Q R W 8 v f k R S k S k Q w x S 6 I s w i a k e h 6 / 8 P f D e / I y g J J q F O E 9 H k M 6 t A M 9 U I + O A 5 6 z p U W G l P I w B X y w u / 6 / O g D h u s F M S 5 x E P x 5 T k m b H + e R S R H H P B H u g N L 4 V 5 i P k v p x 2 5 1 c I u x 2 9 s e x p J 3 k z s + 2 U i X J K 9 D T 4 T H J E U h h E C z N z w e S r x z I f L k K l P x T m 0 7 5 P C Z 4 i F k c u k g a J 6 Q j n D 8 E A h h i 8 A N U U c g Y z B k E L A C L Y Y G Q / z T D q 1 h P t 9 S a h b m J J n Q Z G S O Q p x S 0 M 1 3 N K Y F 5 h c s T L A S H r N M 6 G C l X b f h W n p X E c Z 6 D w 2 + a E y w u C u Q T a N J i Y z d D I s 8 2 9 J u C v H Z l r 1 T F q S V w u b x G g N m j S o M d P j K 8 t f j Y o S s 0 j s 9 l n 4 a W Z G r 5 k a O q R A r z p L O H e O Q o Z A J H z + A 1 A O V W j F e D F q 8 q b n B 8 X p c C K X a 4 k O / H P g n Q Z e 7 9 d 2 U D 1 I a y s E Z j U 3 Y u g 5 Q N S w l h C 6 j R 4 r Y r k q p e c s l T q q d U r F J I K N 4 A v q b 0 h 4 o 9 b q 1 d g Y 0 b 4 j o k Z A y q j 6 N + d + Y 2 D V M F h 4 f p l n A p b Y j 1 J T l w n j Y r f c i G v f b x 8 f J d i x h i q I v k H I D q C F p B u H D J J m V X b 0 G h S Q M W 9 f 4 q c B w P f X P T t o h F W 6 x F Z a 2 6 g M b d m 9 i I x 9 y A B 3 o z / g c f + B P e x d q 3 V 9 I 2 q p n / h D H C f e K B 5 z / w A l L 5 0 9 J 3 E O k H e R x 2 P I X Q 3 g x L + 5 + X Q l f q 6 8 B U j v p 6 I c R V F 6 Z T X 6 R j 9 w P r S v 3 r A e t s O 0 i o u C 0 5 u / g q Q Z I j P Y 8 B 4 i 8 3 h L k D g 5 b J Y y e e a a A 0 o Y 8 x h E y B v l 4 9 g 2 5 b Z U U t Y l L B V + g Q C e C i Q v S i 7 u I B K k k m N G h X s Q R B M P E + 5 9 F W d h Z 8 j E L v m s V f x S L v k n 4 N E k w W N J F t a 6 h Z E o j 8 5 1 A l F c n J S s F b Y l T L 9 k 5 H u 7 v U X X s Y A P F n n a W R a u I x 6 W 6 f t 4 B a g Q Y i t x p A n A F d 5 M i j U 6 / b y m 0 / 5 K p x p p 9 Q 5 b d 6 r 2 1 w Q / k y Q 6 x M 1 S 5 c n R T 6 s Z 6 2 g q 2 9 R 9 t c 5 m G I d p l 3 P / i 6 s A Q 6 u U 9 t 1 u Q 3 5 c j T Y o p I m 9 6 z t v 1 L Y R d 5 s 3 u 3 o / r z q d + L u 5 1 9 V B b 6 M S 9 Y Z n S Z G u H B 1 O d x K O B j t 1 P m r 5 + 3 G l Z S o q W p y z I R J n 7 w H 6 X + X O 0 f 9 U Q O s 0 w c b 5 + + q E K w A d p h 3 u 3 m 1 c r W 6 M y A i g E H C R 1 V i 8 T x s T 5 j H 4 k E t f F Z l O 3 f q S K n F J l h H K c 5 z w 2 Q F 4 + 9 f S m 4 O 7 4 4 i m o Q J s H f 4 6 n 9 k X h 9 c A d h g e q x i s V F Q n J L H 7 1 I 2 3 q Y O M w j T J 0 x A 0 n J P z r t p k j x B h 1 l I o N A M H 4 6 b S M w V G B q M E I D 6 z Y H R 9 t Z p b W T 5 q m E E T N g 2 F 6 A Y J q t f y l i e g X r F G k m x 5 N X N l P / O M h J g p W M R V j / 4 y t L V o W m 6 H L T G r h 2 k 7 R W J + D V k F a U 0 E G 1 3 O G / r k + y X I i H w t Y y u U S U + 7 9 b q g Z P r p G k L 7 p V c Z j g F J R w m G r b f F V / C g u J T e V N O W y 1 Z S 1 i F j a / v b w 2 u 7 8 O W 8 I 1 j T 4 a a v 7 m 6 f 6 3 1 L 2 f T N 3 e m z J n g V l + L g 5 g V H H L d L O q z q g q l + T V m f d N q I v e 5 w 4 0 9 A z X c O p / 6 X / w F Q S w E C L Q A U A A I A C A D q b K 1 a I u Q 5 / K M A A A D 2 A A A A E g A A A A A A A A A A A A A A A A A A A A A A Q 2 9 u Z m l n L 1 B h Y 2 t h Z 2 U u e G 1 s U E s B A i 0 A F A A C A A g A 6 m y t W g / K 6 a u k A A A A 6 Q A A A B M A A A A A A A A A A A A A A A A A 7 w A A A F t D b 2 5 0 Z W 5 0 X 1 R 5 c G V z X S 5 4 b W x Q S w E C L Q A U A A I A C A D q b K 1 a 6 Q l 3 s I 8 F A A D h I g A A E w A A A A A A A A A A A A A A A A D g A Q A A R m 9 y b X V s Y X M v U 2 V j d G l v b j E u b V B L B Q Y A A A A A A w A D A M I A A A C 8 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G Z w A A A A A A A K R 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Z W V z P C 9 J d G V t U G F 0 a D 4 8 L 0 l 0 Z W 1 M b 2 N h d G l v b j 4 8 U 3 R h Y m x l R W 5 0 c m l l c z 4 8 R W 5 0 c n k g V H l w Z T 0 i S X N Q c m l 2 Y X R l I i B W Y W x 1 Z T 0 i b D A i I C 8 + P E V u d H J 5 I F R 5 c G U 9 I l F 1 Z X J 5 S U Q i I F Z h b H V l P S J z M j k x M z c 3 M D A t M j d j N C 0 0 M j I 5 L T g z Z j E t Y j M 3 M T g x M j U 4 Y z A 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Z W V z I i A v P j x F b n R y e S B U e X B l P S J G a W x s Z W R D b 2 1 w b G V 0 Z V J l c 3 V s d F R v V 2 9 y a 3 N o Z W V 0 I i B W Y W x 1 Z T 0 i b D E i I C 8 + P E V u d H J 5 I F R 5 c G U 9 I k Z p b G x D b 2 x 1 b W 5 O Y W 1 l c y I g V m F s d W U 9 I n N b J n F 1 b 3 Q 7 Y 2 x p Z W 5 0 X 2 5 h b W U m c X V v d D s s J n F 1 b 3 Q 7 Q W N j b 3 V u d C B F e G U g S U Q m c X V v d D s s J n F 1 b 3 Q 7 Q W N j b 3 V u d C B F e G V j d X R p d m U m c X V v d D s s J n F 1 b 3 Q 7 Q W 1 v d W 5 0 J n F 1 b 3 Q 7 L C Z x d W 9 0 O 2 l u Y 2 9 t Z V 9 j b G F z c y Z x d W 9 0 O y w m c X V v d D t p b m N v b W V f Z H V l X 2 R h d G U m c X V v d D s s J n F 1 b 3 Q 7 c m V 2 Z W 5 1 Z V 9 0 c m F u c 2 F j d G l v b l 9 0 e X B l J n F 1 b 3 Q 7 X S I g L z 4 8 R W 5 0 c n k g V H l w Z T 0 i R m l s b E N v b H V t b l R 5 c G V z I i B W Y W x 1 Z T 0 i c 0 J n T U d B d 1 l K Q m c 9 P S I g L z 4 8 R W 5 0 c n k g V H l w Z T 0 i R m l s b E x h c 3 R V c G R h d G V k I i B W Y W x 1 Z T 0 i Z D I w M j U t M D U t M T N U M D g 6 M D k 6 M T c u O D Q w N j A 1 O F o i I C 8 + P E V u d H J 5 I F R 5 c G U 9 I k Z p b G x F c n J v c k N v d W 5 0 I i B W Y W x 1 Z T 0 i b D A i I C 8 + P E V u d H J 5 I F R 5 c G U 9 I k Z p b G x F c n J v c k N v Z G U i I F Z h b H V l P S J z V W 5 r b m 9 3 b i I g L z 4 8 R W 5 0 c n k g V H l w Z T 0 i R m l s b E N v d W 5 0 I i B W Y W x 1 Z T 0 i b D k 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Z l Z X M v Q X V 0 b 1 J l b W 9 2 Z W R D b 2 x 1 b W 5 z M S 5 7 Y 2 x p Z W 5 0 X 2 5 h b W U s M H 0 m c X V v d D s s J n F 1 b 3 Q 7 U 2 V j d G l v b j E v Z m V l c y 9 B d X R v U m V t b 3 Z l Z E N v b H V t b n M x L n t B Y 2 N v d W 5 0 I E V 4 Z S B J R C w x f S Z x d W 9 0 O y w m c X V v d D t T Z W N 0 a W 9 u M S 9 m Z W V z L 0 F 1 d G 9 S Z W 1 v d m V k Q 2 9 s d W 1 u c z E u e 0 F j Y 2 9 1 b n Q g R X h l Y 3 V 0 a X Z l L D J 9 J n F 1 b 3 Q 7 L C Z x d W 9 0 O 1 N l Y 3 R p b 2 4 x L 2 Z l Z X M v Q X V 0 b 1 J l b W 9 2 Z W R D b 2 x 1 b W 5 z M S 5 7 Q W 1 v d W 5 0 L D N 9 J n F 1 b 3 Q 7 L C Z x d W 9 0 O 1 N l Y 3 R p b 2 4 x L 2 Z l Z X M v Q X V 0 b 1 J l b W 9 2 Z W R D b 2 x 1 b W 5 z M S 5 7 a W 5 j b 2 1 l X 2 N s Y X N z L D R 9 J n F 1 b 3 Q 7 L C Z x d W 9 0 O 1 N l Y 3 R p b 2 4 x L 2 Z l Z X M v Q X V 0 b 1 J l b W 9 2 Z W R D b 2 x 1 b W 5 z M S 5 7 a W 5 j b 2 1 l X 2 R 1 Z V 9 k Y X R l L D V 9 J n F 1 b 3 Q 7 L C Z x d W 9 0 O 1 N l Y 3 R p b 2 4 x L 2 Z l Z X M v Q X V 0 b 1 J l b W 9 2 Z W R D b 2 x 1 b W 5 z M S 5 7 c m V 2 Z W 5 1 Z V 9 0 c m F u c 2 F j d G l v b l 9 0 e X B l L D Z 9 J n F 1 b 3 Q 7 X S w m c X V v d D t D b 2 x 1 b W 5 D b 3 V u d C Z x d W 9 0 O z o 3 L C Z x d W 9 0 O 0 t l e U N v b H V t b k 5 h b W V z J n F 1 b 3 Q 7 O l t d L C Z x d W 9 0 O 0 N v b H V t b k l k Z W 5 0 a X R p Z X M m c X V v d D s 6 W y Z x d W 9 0 O 1 N l Y 3 R p b 2 4 x L 2 Z l Z X M v Q X V 0 b 1 J l b W 9 2 Z W R D b 2 x 1 b W 5 z M S 5 7 Y 2 x p Z W 5 0 X 2 5 h b W U s M H 0 m c X V v d D s s J n F 1 b 3 Q 7 U 2 V j d G l v b j E v Z m V l c y 9 B d X R v U m V t b 3 Z l Z E N v b H V t b n M x L n t B Y 2 N v d W 5 0 I E V 4 Z S B J R C w x f S Z x d W 9 0 O y w m c X V v d D t T Z W N 0 a W 9 u M S 9 m Z W V z L 0 F 1 d G 9 S Z W 1 v d m V k Q 2 9 s d W 1 u c z E u e 0 F j Y 2 9 1 b n Q g R X h l Y 3 V 0 a X Z l L D J 9 J n F 1 b 3 Q 7 L C Z x d W 9 0 O 1 N l Y 3 R p b 2 4 x L 2 Z l Z X M v Q X V 0 b 1 J l b W 9 2 Z W R D b 2 x 1 b W 5 z M S 5 7 Q W 1 v d W 5 0 L D N 9 J n F 1 b 3 Q 7 L C Z x d W 9 0 O 1 N l Y 3 R p b 2 4 x L 2 Z l Z X M v Q X V 0 b 1 J l b W 9 2 Z W R D b 2 x 1 b W 5 z M S 5 7 a W 5 j b 2 1 l X 2 N s Y X N z L D R 9 J n F 1 b 3 Q 7 L C Z x d W 9 0 O 1 N l Y 3 R p b 2 4 x L 2 Z l Z X M v Q X V 0 b 1 J l b W 9 2 Z W R D b 2 x 1 b W 5 z M S 5 7 a W 5 j b 2 1 l X 2 R 1 Z V 9 k Y X R l L D V 9 J n F 1 b 3 Q 7 L C Z x d W 9 0 O 1 N l Y 3 R p b 2 4 x L 2 Z l Z X M v Q X V 0 b 1 J l b W 9 2 Z W R D b 2 x 1 b W 5 z M S 5 7 c m V 2 Z W 5 1 Z V 9 0 c m F u c 2 F j d G l v b l 9 0 e X B l L D Z 9 J n F 1 b 3 Q 7 X S w m c X V v d D t S Z W x h d G l v b n N o a X B J b m Z v J n F 1 b 3 Q 7 O l t d f S I g L z 4 8 R W 5 0 c n k g V H l w Z T 0 i Q W R k Z W R U b 0 R h d G F N b 2 R l b C I g V m F s d W U 9 I m w w I i A v P j w v U 3 R h Y m x l R W 5 0 c m l l c z 4 8 L 0 l 0 Z W 0 + P E l 0 Z W 0 + P E l 0 Z W 1 M b 2 N h d G l v b j 4 8 S X R l b V R 5 c G U + R m 9 y b X V s Y T w v S X R l b V R 5 c G U + P E l 0 Z W 1 Q Y X R o P l N l Y 3 R p b 2 4 x L 2 Z l Z X M v U 2 9 1 c m N l P C 9 J d G V t U G F 0 a D 4 8 L 0 l 0 Z W 1 M b 2 N h d G l v b j 4 8 U 3 R h Y m x l R W 5 0 c m l l c y A v P j w v S X R l b T 4 8 S X R l b T 4 8 S X R l b U x v Y 2 F 0 a W 9 u P j x J d G V t V H l w Z T 5 G b 3 J t d W x h P C 9 J d G V t V H l w Z T 4 8 S X R l b V B h d G g + U 2 V j d G l v b j E v Z m V l c y 9 m Z W V z X z I w M j A w M T I z M T A 0 M V 9 T a G V l d D w v S X R l b V B h d G g + P C 9 J d G V t T G 9 j Y X R p b 2 4 + P F N 0 Y W J s Z U V u d H J p Z X M g L z 4 8 L 0 l 0 Z W 0 + P E l 0 Z W 0 + P E l 0 Z W 1 M b 2 N h d G l v b j 4 8 S X R l b V R 5 c G U + R m 9 y b X V s Y T w v S X R l b V R 5 c G U + P E l 0 Z W 1 Q Y X R o P l N l Y 3 R p b 2 4 x L 2 Z l Z X M v U H J v b W 9 0 Z W Q l M j B I Z W F k Z X J z P C 9 J d G V t U G F 0 a D 4 8 L 0 l 0 Z W 1 M b 2 N h d G l v b j 4 8 U 3 R h Y m x l R W 5 0 c m l l c y A v P j w v S X R l b T 4 8 S X R l b T 4 8 S X R l b U x v Y 2 F 0 a W 9 u P j x J d G V t V H l w Z T 5 G b 3 J t d W x h P C 9 J d G V t V H l w Z T 4 8 S X R l b V B h d G g + U 2 V j d G l v b j E v Z m V l c y 9 D a G F u Z 2 V k J T I w V H l w Z T w v S X R l b V B h d G g + P C 9 J d G V t T G 9 j Y X R p b 2 4 + P F N 0 Y W J s Z U V u d H J p Z X M g L z 4 8 L 0 l 0 Z W 0 + P E l 0 Z W 0 + P E l 0 Z W 1 M b 2 N h d G l v b j 4 8 S X R l b V R 5 c G U + R m 9 y b X V s Y T w v S X R l b V R 5 c G U + P E l 0 Z W 1 Q Y X R o P l N l Y 3 R p b 2 4 x L 2 J y b 2 t l c m F n Z T w v S X R l b V B h d G g + P C 9 J d G V t T G 9 j Y X R p b 2 4 + P F N 0 Y W J s Z U V u d H J p Z X M + P E V u d H J 5 I F R 5 c G U 9 I k l z U H J p d m F 0 Z S I g V m F s d W U 9 I m w w I i A v P j x F b n R y e S B U e X B l P S J R d W V y e U l E I i B W Y W x 1 Z T 0 i c z V k Z j l m Z T U x L W Y z O D A t N D h l N i 0 4 N G R j L W N k N D R j N 2 I 2 Z T N j 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n J v a 2 V y Y W d l I i A v P j x F b n R y e S B U e X B l P S J G a W x s Z W R D b 2 1 w b G V 0 Z V J l c 3 V s d F R v V 2 9 y a 3 N o Z W V 0 I i B W Y W x 1 Z T 0 i b D E i I C 8 + P E V u d H J 5 I F R 5 c G U 9 I k Z p b G x D b 3 V u d C I g V m F s d W U 9 I m w 5 M T g i I C 8 + P E V u d H J 5 I F R 5 c G U 9 I k Z p b G x F c n J v c k N v Z G U i I F Z h b H V l P S J z V W 5 r b m 9 3 b i I g L z 4 8 R W 5 0 c n k g V H l w Z T 0 i R m l s b E V y c m 9 y Q 2 9 1 b n Q i I F Z h b H V l P S J s M C I g L z 4 8 R W 5 0 c n k g V H l w Z T 0 i R m l s b E x h c 3 R V c G R h d G V k I i B W Y W x 1 Z T 0 i Z D I w M j U t M D U t M T N U M D g 6 M D k 6 M T c u O D A 5 M z U 3 N 1 o i I C 8 + P E V u d H J 5 I F R 5 c G U 9 I k Z p b G x D b 2 x 1 b W 5 U e X B l c y I g V m F s d W U 9 I n N C Z 0 1 H Q l F Z S k J n W U c i I C 8 + P E V u d H J 5 I F R 5 c G U 9 I k Z p b G x D b 2 x 1 b W 5 O Y W 1 l c y I g V m F s d W U 9 I n N b J n F 1 b 3 Q 7 Y 2 x p Z W 5 0 X 2 5 h b W U m c X V v d D s s J n F 1 b 3 Q 7 Q W N j b 3 V u d C B F e G U g S U Q m c X V v d D s s J n F 1 b 3 Q 7 Q W N j b 3 V u d C B F e G V j d X R p d m U m c X V v d D s s J n F 1 b 3 Q 7 Q W 1 v d W 5 0 J n F 1 b 3 Q 7 L C Z x d W 9 0 O 2 l u Y 2 9 t Z V 9 j b G F z c y Z x d W 9 0 O y w m c X V v d D t p b m N v b W V f Z H V l X 2 R h d G U m c X V v d D s s J n F 1 b 3 Q 7 c m V 2 Z W 5 1 Z V 9 0 c m F u c 2 F j d G l v b l 9 0 e X B l J n F 1 b 3 Q 7 L C Z x d W 9 0 O 3 B y b 2 R 1 Y 3 R f Z 3 J v d X A m c X V v d D s s J n F 1 b 3 Q 7 c G 9 s a W N 5 X 3 N 0 Y X R 1 c y Z x d W 9 0 O 1 0 i I C 8 + P E V u d H J 5 I F R 5 c G U 9 I k Z p b G x T d G F 0 d X M i I F Z h b H V l P S J z Q 2 9 t c G x l d G U 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Y n J v a 2 V y Y W d l L 0 F 1 d G 9 S Z W 1 v d m V k Q 2 9 s d W 1 u c z E u e 2 N s a W V u d F 9 u Y W 1 l L D B 9 J n F 1 b 3 Q 7 L C Z x d W 9 0 O 1 N l Y 3 R p b 2 4 x L 2 J y b 2 t l c m F n Z S 9 B d X R v U m V t b 3 Z l Z E N v b H V t b n M x L n t B Y 2 N v d W 5 0 I E V 4 Z S B J R C w x f S Z x d W 9 0 O y w m c X V v d D t T Z W N 0 a W 9 u M S 9 i c m 9 r Z X J h Z 2 U v Q X V 0 b 1 J l b W 9 2 Z W R D b 2 x 1 b W 5 z M S 5 7 Q W N j b 3 V u d C B F e G V j d X R p d m U s M n 0 m c X V v d D s s J n F 1 b 3 Q 7 U 2 V j d G l v b j E v Y n J v a 2 V y Y W d l L 0 F 1 d G 9 S Z W 1 v d m V k Q 2 9 s d W 1 u c z E u e 0 F t b 3 V u d C w z f S Z x d W 9 0 O y w m c X V v d D t T Z W N 0 a W 9 u M S 9 i c m 9 r Z X J h Z 2 U v Q X V 0 b 1 J l b W 9 2 Z W R D b 2 x 1 b W 5 z M S 5 7 a W 5 j b 2 1 l X 2 N s Y X N z L D R 9 J n F 1 b 3 Q 7 L C Z x d W 9 0 O 1 N l Y 3 R p b 2 4 x L 2 J y b 2 t l c m F n Z S 9 B d X R v U m V t b 3 Z l Z E N v b H V t b n M x L n t p b m N v b W V f Z H V l X 2 R h d G U s N X 0 m c X V v d D s s J n F 1 b 3 Q 7 U 2 V j d G l v b j E v Y n J v a 2 V y Y W d l L 0 F 1 d G 9 S Z W 1 v d m V k Q 2 9 s d W 1 u c z E u e 3 J l d m V u d W V f d H J h b n N h Y 3 R p b 2 5 f d H l w Z S w 2 f S Z x d W 9 0 O y w m c X V v d D t T Z W N 0 a W 9 u M S 9 i c m 9 r Z X J h Z 2 U v Q X V 0 b 1 J l b W 9 2 Z W R D b 2 x 1 b W 5 z M S 5 7 c H J v Z H V j d F 9 n c m 9 1 c C w 3 f S Z x d W 9 0 O y w m c X V v d D t T Z W N 0 a W 9 u M S 9 i c m 9 r Z X J h Z 2 U v Q X V 0 b 1 J l b W 9 2 Z W R D b 2 x 1 b W 5 z M S 5 7 c G 9 s a W N 5 X 3 N 0 Y X R 1 c y w 4 f S Z x d W 9 0 O 1 0 s J n F 1 b 3 Q 7 Q 2 9 s d W 1 u Q 2 9 1 b n Q m c X V v d D s 6 O S w m c X V v d D t L Z X l D b 2 x 1 b W 5 O Y W 1 l c y Z x d W 9 0 O z p b X S w m c X V v d D t D b 2 x 1 b W 5 J Z G V u d G l 0 a W V z J n F 1 b 3 Q 7 O l s m c X V v d D t T Z W N 0 a W 9 u M S 9 i c m 9 r Z X J h Z 2 U v Q X V 0 b 1 J l b W 9 2 Z W R D b 2 x 1 b W 5 z M S 5 7 Y 2 x p Z W 5 0 X 2 5 h b W U s M H 0 m c X V v d D s s J n F 1 b 3 Q 7 U 2 V j d G l v b j E v Y n J v a 2 V y Y W d l L 0 F 1 d G 9 S Z W 1 v d m V k Q 2 9 s d W 1 u c z E u e 0 F j Y 2 9 1 b n Q g R X h l I E l E L D F 9 J n F 1 b 3 Q 7 L C Z x d W 9 0 O 1 N l Y 3 R p b 2 4 x L 2 J y b 2 t l c m F n Z S 9 B d X R v U m V t b 3 Z l Z E N v b H V t b n M x L n t B Y 2 N v d W 5 0 I E V 4 Z W N 1 d G l 2 Z S w y f S Z x d W 9 0 O y w m c X V v d D t T Z W N 0 a W 9 u M S 9 i c m 9 r Z X J h Z 2 U v Q X V 0 b 1 J l b W 9 2 Z W R D b 2 x 1 b W 5 z M S 5 7 Q W 1 v d W 5 0 L D N 9 J n F 1 b 3 Q 7 L C Z x d W 9 0 O 1 N l Y 3 R p b 2 4 x L 2 J y b 2 t l c m F n Z S 9 B d X R v U m V t b 3 Z l Z E N v b H V t b n M x L n t p b m N v b W V f Y 2 x h c 3 M s N H 0 m c X V v d D s s J n F 1 b 3 Q 7 U 2 V j d G l v b j E v Y n J v a 2 V y Y W d l L 0 F 1 d G 9 S Z W 1 v d m V k Q 2 9 s d W 1 u c z E u e 2 l u Y 2 9 t Z V 9 k d W V f Z G F 0 Z S w 1 f S Z x d W 9 0 O y w m c X V v d D t T Z W N 0 a W 9 u M S 9 i c m 9 r Z X J h Z 2 U v Q X V 0 b 1 J l b W 9 2 Z W R D b 2 x 1 b W 5 z M S 5 7 c m V 2 Z W 5 1 Z V 9 0 c m F u c 2 F j d G l v b l 9 0 e X B l L D Z 9 J n F 1 b 3 Q 7 L C Z x d W 9 0 O 1 N l Y 3 R p b 2 4 x L 2 J y b 2 t l c m F n Z S 9 B d X R v U m V t b 3 Z l Z E N v b H V t b n M x L n t w c m 9 k d W N 0 X 2 d y b 3 V w L D d 9 J n F 1 b 3 Q 7 L C Z x d W 9 0 O 1 N l Y 3 R p b 2 4 x L 2 J y b 2 t l c m F n Z S 9 B d X R v U m V t b 3 Z l Z E N v b H V t b n M x L n t w b 2 x p Y 3 l f c 3 R h d H V z L D h 9 J n F 1 b 3 Q 7 X S w m c X V v d D t S Z W x h d G l v b n N o a X B J b m Z v J n F 1 b 3 Q 7 O l t d f S I g L z 4 8 L 1 N 0 Y W J s Z U V u d H J p Z X M + P C 9 J d G V t P j x J d G V t P j x J d G V t T G 9 j Y X R p b 2 4 + P E l 0 Z W 1 U e X B l P k Z v c m 1 1 b G E 8 L 0 l 0 Z W 1 U e X B l P j x J d G V t U G F 0 a D 5 T Z W N 0 a W 9 u M S 9 i c m 9 r Z X J h Z 2 U v U 2 9 1 c m N l P C 9 J d G V t U G F 0 a D 4 8 L 0 l 0 Z W 1 M b 2 N h d G l v b j 4 8 U 3 R h Y m x l R W 5 0 c m l l c y A v P j w v S X R l b T 4 8 S X R l b T 4 8 S X R l b U x v Y 2 F 0 a W 9 u P j x J d G V t V H l w Z T 5 G b 3 J t d W x h P C 9 J d G V t V H l w Z T 4 8 S X R l b V B h d G g + U 2 V j d G l v b j E v Y n J v a 2 V y Y W d l L 2 J y b 2 t l c m F n Z V 8 y M D I w M D E y M z E w N D B f U 2 h l Z X Q 8 L 0 l 0 Z W 1 Q Y X R o P j w v S X R l b U x v Y 2 F 0 a W 9 u P j x T d G F i b G V F b n R y a W V z I C 8 + P C 9 J d G V t P j x J d G V t P j x J d G V t T G 9 j Y X R p b 2 4 + P E l 0 Z W 1 U e X B l P k Z v c m 1 1 b G E 8 L 0 l 0 Z W 1 U e X B l P j x J d G V t U G F 0 a D 5 T Z W N 0 a W 9 u M S 9 i c m 9 r Z X J h Z 2 U v U H J v b W 9 0 Z W Q l M j B I Z W F k Z X J z P C 9 J d G V t U G F 0 a D 4 8 L 0 l 0 Z W 1 M b 2 N h d G l v b j 4 8 U 3 R h Y m x l R W 5 0 c m l l c y A v P j w v S X R l b T 4 8 S X R l b T 4 8 S X R l b U x v Y 2 F 0 a W 9 u P j x J d G V t V H l w Z T 5 G b 3 J t d W x h P C 9 J d G V t V H l w Z T 4 8 S X R l b V B h d G g + U 2 V j d G l v b j E v Y n J v a 2 V y Y W d l L 0 N o Y W 5 n Z W Q l M j B U e X B l P C 9 J d G V t U G F 0 a D 4 8 L 0 l 0 Z W 1 M b 2 N h d G l v b j 4 8 U 3 R h Y m x l R W 5 0 c m l l c y A v P j w v S X R l b T 4 8 S X R l b T 4 8 S X R l b U x v Y 2 F 0 a W 9 u P j x J d G V t V H l w Z T 5 G b 3 J t d W x h P C 9 J d G V t V H l w Z T 4 8 S X R l b V B h d G g + U 2 V j d G l v b j E v S W 5 k a S U y M G J k Z 3 Q 8 L 0 l 0 Z W 1 Q Y X R o P j w v S X R l b U x v Y 2 F 0 a W 9 u P j x T d G F i b G V F b n R y a W V z P j x F b n R y e S B U e X B l P S J J c 1 B y a X Z h d G U i I F Z h b H V l P S J s M C I g L z 4 8 R W 5 0 c n k g V H l w Z T 0 i U X V l c n l J R C I g V m F s d W U 9 I n M 4 O W V h M T E w N S 1 j O D l m L T Q 5 Z T Y t Y m I y N C 0 0 M z Q 0 M W J i N j c z Y T 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u Z G l f Y m R n d C I g L z 4 8 R W 5 0 c n k g V H l w Z T 0 i R m l s b G V k Q 2 9 t c G x l d G V S Z X N 1 b H R U b 1 d v c m t z a G V l d C I g V m F s d W U 9 I m w x I i A v P j x F b n R y e S B U e X B l P S J G a W x s U 3 R h d H V z I i B W Y W x 1 Z T 0 i c 0 N v b X B s Z X R l I i A v P j x F b n R y e S B U e X B l P S J G a W x s Q 2 9 s d W 1 u T m F t Z X M i I F Z h b H V l P S J z W y Z x d W 9 0 O 0 F j Y 2 9 1 b n Q g R X h l I E l E J n F 1 b 3 Q 7 L C Z x d W 9 0 O 0 V t c G x v e W V l I E 5 h b W U m c X V v d D s s J n F 1 b 3 Q 7 T m V 3 I F J v b G U y J n F 1 b 3 Q 7 L C Z x d W 9 0 O 0 5 l d y B C d W R n Z X Q m c X V v d D s s J n F 1 b 3 Q 7 Q 3 J v c 3 M g c 2 V s b C B i d W d k Z X Q m c X V v d D s s J n F 1 b 3 Q 7 U m V u Z X d h b C B C d W R n Z X Q m c X V v d D t d I i A v P j x F b n R y e S B U e X B l P S J G a W x s Q 2 9 s d W 1 u V H l w Z X M i I F Z h b H V l P S J z Q X d Z R 0 J R V U Y i I C 8 + P E V u d H J 5 I F R 5 c G U 9 I k Z p b G x M Y X N 0 V X B k Y X R l Z C I g V m F s d W U 9 I m Q y M D I 1 L T A 1 L T E z V D A 4 O j A 5 O j E 5 L j k x O D U 4 N z h a I i A v P j x F b n R y e S B U e X B l P S J G a W x s R X J y b 3 J D b 3 V u d C I g V m F s d W U 9 I m w w I i A v P j x F b n R y e S B U e X B l P S J G a W x s R X J y b 3 J D b 2 R l I i B W Y W x 1 Z T 0 i c 1 V u a 2 5 v d 2 4 i I C 8 + P E V u d H J 5 I F R 5 c G U 9 I k Z p b G x D b 3 V u d C I g V m F s d W U 9 I m w x M S I g L z 4 8 R W 5 0 c n k g V H l w Z T 0 i U m V s Y X R p b 2 5 z a G l w S W 5 m b 0 N v b n R h a W 5 l c i I g V m F s d W U 9 I n N 7 J n F 1 b 3 Q 7 Y 2 9 s d W 1 u Q 2 9 1 b n Q m c X V v d D s 6 N i w m c X V v d D t r Z X l D b 2 x 1 b W 5 O Y W 1 l c y Z x d W 9 0 O z p b X S w m c X V v d D t x d W V y e V J l b G F 0 a W 9 u c 2 h p c H M m c X V v d D s 6 W 1 0 s J n F 1 b 3 Q 7 Y 2 9 s d W 1 u S W R l b n R p d G l l c y Z x d W 9 0 O z p b J n F 1 b 3 Q 7 U 2 V j d G l v b j E v S W 5 k a S B i Z G d 0 L 0 F 1 d G 9 S Z W 1 v d m V k Q 2 9 s d W 1 u c z E u e 0 F j Y 2 9 1 b n Q g R X h l I E l E L D B 9 J n F 1 b 3 Q 7 L C Z x d W 9 0 O 1 N l Y 3 R p b 2 4 x L 0 l u Z G k g Y m R n d C 9 B d X R v U m V t b 3 Z l Z E N v b H V t b n M x L n t F b X B s b 3 l l Z S B O Y W 1 l L D F 9 J n F 1 b 3 Q 7 L C Z x d W 9 0 O 1 N l Y 3 R p b 2 4 x L 0 l u Z G k g Y m R n d C 9 B d X R v U m V t b 3 Z l Z E N v b H V t b n M x L n t O Z X c g U m 9 s Z T I s M n 0 m c X V v d D s s J n F 1 b 3 Q 7 U 2 V j d G l v b j E v S W 5 k a S B i Z G d 0 L 0 F 1 d G 9 S Z W 1 v d m V k Q 2 9 s d W 1 u c z E u e 0 5 l d y B C d W R n Z X Q s M 3 0 m c X V v d D s s J n F 1 b 3 Q 7 U 2 V j d G l v b j E v S W 5 k a S B i Z G d 0 L 0 F 1 d G 9 S Z W 1 v d m V k Q 2 9 s d W 1 u c z E u e 0 N y b 3 N z I H N l b G w g Y n V n Z G V 0 L D R 9 J n F 1 b 3 Q 7 L C Z x d W 9 0 O 1 N l Y 3 R p b 2 4 x L 0 l u Z G k g Y m R n d C 9 B d X R v U m V t b 3 Z l Z E N v b H V t b n M x L n t S Z W 5 l d 2 F s I E J 1 Z G d l d C w 1 f S Z x d W 9 0 O 1 0 s J n F 1 b 3 Q 7 Q 2 9 s d W 1 u Q 2 9 1 b n Q m c X V v d D s 6 N i w m c X V v d D t L Z X l D b 2 x 1 b W 5 O Y W 1 l c y Z x d W 9 0 O z p b X S w m c X V v d D t D b 2 x 1 b W 5 J Z G V u d G l 0 a W V z J n F 1 b 3 Q 7 O l s m c X V v d D t T Z W N 0 a W 9 u M S 9 J b m R p I G J k Z 3 Q v Q X V 0 b 1 J l b W 9 2 Z W R D b 2 x 1 b W 5 z M S 5 7 Q W N j b 3 V u d C B F e G U g S U Q s M H 0 m c X V v d D s s J n F 1 b 3 Q 7 U 2 V j d G l v b j E v S W 5 k a S B i Z G d 0 L 0 F 1 d G 9 S Z W 1 v d m V k Q 2 9 s d W 1 u c z E u e 0 V t c G x v e W V l I E 5 h b W U s M X 0 m c X V v d D s s J n F 1 b 3 Q 7 U 2 V j d G l v b j E v S W 5 k a S B i Z G d 0 L 0 F 1 d G 9 S Z W 1 v d m V k Q 2 9 s d W 1 u c z E u e 0 5 l d y B S b 2 x l M i w y f S Z x d W 9 0 O y w m c X V v d D t T Z W N 0 a W 9 u M S 9 J b m R p I G J k Z 3 Q v Q X V 0 b 1 J l b W 9 2 Z W R D b 2 x 1 b W 5 z M S 5 7 T m V 3 I E J 1 Z G d l d C w z f S Z x d W 9 0 O y w m c X V v d D t T Z W N 0 a W 9 u M S 9 J b m R p I G J k Z 3 Q v Q X V 0 b 1 J l b W 9 2 Z W R D b 2 x 1 b W 5 z M S 5 7 Q 3 J v c 3 M g c 2 V s b C B i d W d k Z X Q s N H 0 m c X V v d D s s J n F 1 b 3 Q 7 U 2 V j d G l v b j E v S W 5 k a S B i Z G d 0 L 0 F 1 d G 9 S Z W 1 v d m V k Q 2 9 s d W 1 u c z E u e 1 J l b m V 3 Y W w g Q n V k Z 2 V 0 L D V 9 J n F 1 b 3 Q 7 X S w m c X V v d D t S Z W x h d G l v b n N o a X B J b m Z v J n F 1 b 3 Q 7 O l t d f S I g L z 4 8 R W 5 0 c n k g V H l w Z T 0 i Q W R k Z W R U b 0 R h d G F N b 2 R l b C I g V m F s d W U 9 I m w w I i A v P j w v U 3 R h Y m x l R W 5 0 c m l l c z 4 8 L 0 l 0 Z W 0 + P E l 0 Z W 0 + P E l 0 Z W 1 M b 2 N h d G l v b j 4 8 S X R l b V R 5 c G U + R m 9 y b X V s Y T w v S X R l b V R 5 c G U + P E l 0 Z W 1 Q Y X R o P l N l Y 3 R p b 2 4 x L 0 l u Z G k l M j B i Z G d 0 L 1 N v d X J j Z T w v S X R l b V B h d G g + P C 9 J d G V t T G 9 j Y X R p b 2 4 + P F N 0 Y W J s Z U V u d H J p Z X M g L z 4 8 L 0 l 0 Z W 0 + P E l 0 Z W 0 + P E l 0 Z W 1 M b 2 N h d G l v b j 4 8 S X R l b V R 5 c G U + R m 9 y b X V s Y T w v S X R l b V R 5 c G U + P E l 0 Z W 1 Q Y X R o P l N l Y 3 R p b 2 4 x L 0 l u Z G k l M j B i Z G d 0 L 0 5 O J T J C R U 4 l M k J F R S U y M E l u Z G k l M j B i Z G d 0 J T I w L T I w M D E y M D I w J T I w X 1 N o Z W V 0 P C 9 J d G V t U G F 0 a D 4 8 L 0 l 0 Z W 1 M b 2 N h d G l v b j 4 8 U 3 R h Y m x l R W 5 0 c m l l c y A v P j w v S X R l b T 4 8 S X R l b T 4 8 S X R l b U x v Y 2 F 0 a W 9 u P j x J d G V t V H l w Z T 5 G b 3 J t d W x h P C 9 J d G V t V H l w Z T 4 8 S X R l b V B h d G g + U 2 V j d G l v b j E v S W 5 k a S U y M G J k Z 3 Q v U H J v b W 9 0 Z W Q l M j B I Z W F k Z X J z P C 9 J d G V t U G F 0 a D 4 8 L 0 l 0 Z W 1 M b 2 N h d G l v b j 4 8 U 3 R h Y m x l R W 5 0 c m l l c y A v P j w v S X R l b T 4 8 S X R l b T 4 8 S X R l b U x v Y 2 F 0 a W 9 u P j x J d G V t V H l w Z T 5 G b 3 J t d W x h P C 9 J d G V t V H l w Z T 4 8 S X R l b V B h d G g + U 2 V j d G l v b j E v S W 5 k a S U y M G J k Z 3 Q v Q 2 h h b m d l Z C U y M F R 5 c G U 8 L 0 l 0 Z W 1 Q Y X R o P j w v S X R l b U x v Y 2 F 0 a W 9 u P j x T d G F i b G V F b n R y a W V z I C 8 + P C 9 J d G V t P j x J d G V t P j x J d G V t T G 9 j Y X R p b 2 4 + P E l 0 Z W 1 U e X B l P k Z v c m 1 1 b G E 8 L 0 l 0 Z W 1 U e X B l P j x J d G V t U G F 0 a D 5 T Z W N 0 a W 9 u M S 9 J b m R p J T I w Y m R n d C 9 S Z W 1 v d m V k J T I w Q m x h b m s l M j B S b 3 d z P C 9 J d G V t U G F 0 a D 4 8 L 0 l 0 Z W 1 M b 2 N h d G l v b j 4 8 U 3 R h Y m x l R W 5 0 c m l l c y A v P j w v S X R l b T 4 8 S X R l b T 4 8 S X R l b U x v Y 2 F 0 a W 9 u P j x J d G V t V H l w Z T 5 G b 3 J t d W x h P C 9 J d G V t V H l w Z T 4 8 S X R l b V B h d G g + U 2 V j d G l v b j E v a W 5 2 b 2 l j Z T w v S X R l b V B h d G g + P C 9 J d G V t T G 9 j Y X R p b 2 4 + P F N 0 Y W J s Z U V u d H J p Z X M + P E V u d H J 5 I F R 5 c G U 9 I k l z U H J p d m F 0 Z S I g V m F s d W U 9 I m w w I i A v P j x F b n R y e S B U e X B l P S J R d W V y e U l E I i B W Y W x 1 Z T 0 i c z M z Y z h m Z T g 2 L W R j Z D A t N D g z Z i 1 i N W U 1 L T V k O D g 0 N 2 U y N D A y 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a W 5 2 b 2 l j Z S I g L z 4 8 R W 5 0 c n k g V H l w Z T 0 i R m l s b G V k Q 2 9 t c G x l d G V S Z X N 1 b H R U b 1 d v c m t z a G V l d C I g V m F s d W U 9 I m w x I i A v P j x F b n R y e S B U e X B l P S J G a W x s Q 2 9 1 b n Q i I F Z h b H V l P S J s M j A 0 I i A v P j x F b n R y e S B U e X B l P S J G a W x s R X J y b 3 J D b 2 R l I i B W Y W x 1 Z T 0 i c 1 V u a 2 5 v d 2 4 i I C 8 + P E V u d H J 5 I F R 5 c G U 9 I k Z p b G x F c n J v c k N v d W 5 0 I i B W Y W x 1 Z T 0 i b D A i I C 8 + P E V u d H J 5 I F R 5 c G U 9 I k Z p b G x M Y X N 0 V X B k Y X R l Z C I g V m F s d W U 9 I m Q y M D I 1 L T A 1 L T E z V D A 4 O j A 5 O j E 5 L j k 0 O T g z M z Z a I i A v P j x F b n R y e S B U e X B l P S J G a W x s Q 2 9 s d W 1 u V H l w Z X M i I F Z h b H V l P S J z Q X d r R 0 F 3 W U R C Z 2 t H I i A v P j x F b n R y e S B U e X B l P S J G a W x s Q 2 9 s d W 1 u T m F t Z X M i I F Z h b H V l P S J z W y Z x d W 9 0 O 2 l u d m 9 p Y 2 V f b n V t Y m V y J n F 1 b 3 Q 7 L C Z x d W 9 0 O 2 l u d m 9 p Y 2 V f Z G F 0 Z S Z x d W 9 0 O y w m c X V v d D t D b G l l b n Q g T m F t Z S Z x d W 9 0 O y w m c X V v d D t B Y 2 N v d W 5 0 I E V 4 Z S B J R C Z x d W 9 0 O y w m c X V v d D t B Y 2 N v d W 5 0 I E V 4 Z W N 1 d G l 2 Z S Z x d W 9 0 O y w m c X V v d D t B b W 9 1 b n Q m c X V v d D s s J n F 1 b 3 Q 7 a W 5 j b 2 1 l X 2 N s Y X N z J n F 1 b 3 Q 7 L C Z x d W 9 0 O 2 l u Y 2 9 t Z V 9 k d W V f Z G F 0 Z S Z x d W 9 0 O y w m c X V v d D t y Z X Z l b n V l X 3 R y Y W 5 z Y W N 0 a W 9 u X 3 R 5 c 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p b n Z v a W N l L 0 F 1 d G 9 S Z W 1 v d m V k Q 2 9 s d W 1 u c z E u e 2 l u d m 9 p Y 2 V f b n V t Y m V y L D B 9 J n F 1 b 3 Q 7 L C Z x d W 9 0 O 1 N l Y 3 R p b 2 4 x L 2 l u d m 9 p Y 2 U v Q X V 0 b 1 J l b W 9 2 Z W R D b 2 x 1 b W 5 z M S 5 7 a W 5 2 b 2 l j Z V 9 k Y X R l L D F 9 J n F 1 b 3 Q 7 L C Z x d W 9 0 O 1 N l Y 3 R p b 2 4 x L 2 l u d m 9 p Y 2 U v Q X V 0 b 1 J l b W 9 2 Z W R D b 2 x 1 b W 5 z M S 5 7 Q 2 x p Z W 5 0 I E 5 h b W U s M n 0 m c X V v d D s s J n F 1 b 3 Q 7 U 2 V j d G l v b j E v a W 5 2 b 2 l j Z S 9 B d X R v U m V t b 3 Z l Z E N v b H V t b n M x L n t B Y 2 N v d W 5 0 I E V 4 Z S B J R C w z f S Z x d W 9 0 O y w m c X V v d D t T Z W N 0 a W 9 u M S 9 p b n Z v a W N l L 0 F 1 d G 9 S Z W 1 v d m V k Q 2 9 s d W 1 u c z E u e 0 F j Y 2 9 1 b n Q g R X h l Y 3 V 0 a X Z l L D R 9 J n F 1 b 3 Q 7 L C Z x d W 9 0 O 1 N l Y 3 R p b 2 4 x L 2 l u d m 9 p Y 2 U v Q X V 0 b 1 J l b W 9 2 Z W R D b 2 x 1 b W 5 z M S 5 7 Q W 1 v d W 5 0 L D V 9 J n F 1 b 3 Q 7 L C Z x d W 9 0 O 1 N l Y 3 R p b 2 4 x L 2 l u d m 9 p Y 2 U v Q X V 0 b 1 J l b W 9 2 Z W R D b 2 x 1 b W 5 z M S 5 7 a W 5 j b 2 1 l X 2 N s Y X N z L D Z 9 J n F 1 b 3 Q 7 L C Z x d W 9 0 O 1 N l Y 3 R p b 2 4 x L 2 l u d m 9 p Y 2 U v Q X V 0 b 1 J l b W 9 2 Z W R D b 2 x 1 b W 5 z M S 5 7 a W 5 j b 2 1 l X 2 R 1 Z V 9 k Y X R l L D d 9 J n F 1 b 3 Q 7 L C Z x d W 9 0 O 1 N l Y 3 R p b 2 4 x L 2 l u d m 9 p Y 2 U v Q X V 0 b 1 J l b W 9 2 Z W R D b 2 x 1 b W 5 z M S 5 7 c m V 2 Z W 5 1 Z V 9 0 c m F u c 2 F j d G l v b l 9 0 e X B l L D h 9 J n F 1 b 3 Q 7 X S w m c X V v d D t D b 2 x 1 b W 5 D b 3 V u d C Z x d W 9 0 O z o 5 L C Z x d W 9 0 O 0 t l e U N v b H V t b k 5 h b W V z J n F 1 b 3 Q 7 O l t d L C Z x d W 9 0 O 0 N v b H V t b k l k Z W 5 0 a X R p Z X M m c X V v d D s 6 W y Z x d W 9 0 O 1 N l Y 3 R p b 2 4 x L 2 l u d m 9 p Y 2 U v Q X V 0 b 1 J l b W 9 2 Z W R D b 2 x 1 b W 5 z M S 5 7 a W 5 2 b 2 l j Z V 9 u d W 1 i Z X I s M H 0 m c X V v d D s s J n F 1 b 3 Q 7 U 2 V j d G l v b j E v a W 5 2 b 2 l j Z S 9 B d X R v U m V t b 3 Z l Z E N v b H V t b n M x L n t p b n Z v a W N l X 2 R h d G U s M X 0 m c X V v d D s s J n F 1 b 3 Q 7 U 2 V j d G l v b j E v a W 5 2 b 2 l j Z S 9 B d X R v U m V t b 3 Z l Z E N v b H V t b n M x L n t D b G l l b n Q g T m F t Z S w y f S Z x d W 9 0 O y w m c X V v d D t T Z W N 0 a W 9 u M S 9 p b n Z v a W N l L 0 F 1 d G 9 S Z W 1 v d m V k Q 2 9 s d W 1 u c z E u e 0 F j Y 2 9 1 b n Q g R X h l I E l E L D N 9 J n F 1 b 3 Q 7 L C Z x d W 9 0 O 1 N l Y 3 R p b 2 4 x L 2 l u d m 9 p Y 2 U v Q X V 0 b 1 J l b W 9 2 Z W R D b 2 x 1 b W 5 z M S 5 7 Q W N j b 3 V u d C B F e G V j d X R p d m U s N H 0 m c X V v d D s s J n F 1 b 3 Q 7 U 2 V j d G l v b j E v a W 5 2 b 2 l j Z S 9 B d X R v U m V t b 3 Z l Z E N v b H V t b n M x L n t B b W 9 1 b n Q s N X 0 m c X V v d D s s J n F 1 b 3 Q 7 U 2 V j d G l v b j E v a W 5 2 b 2 l j Z S 9 B d X R v U m V t b 3 Z l Z E N v b H V t b n M x L n t p b m N v b W V f Y 2 x h c 3 M s N n 0 m c X V v d D s s J n F 1 b 3 Q 7 U 2 V j d G l v b j E v a W 5 2 b 2 l j Z S 9 B d X R v U m V t b 3 Z l Z E N v b H V t b n M x L n t p b m N v b W V f Z H V l X 2 R h d G U s N 3 0 m c X V v d D s s J n F 1 b 3 Q 7 U 2 V j d G l v b j E v a W 5 2 b 2 l j Z S 9 B d X R v U m V t b 3 Z l Z E N v b H V t b n M x L n t y Z X Z l b n V l X 3 R y Y W 5 z Y W N 0 a W 9 u X 3 R 5 c G U s O H 0 m c X V v d D t d L C Z x d W 9 0 O 1 J l b G F 0 a W 9 u c 2 h p c E l u Z m 8 m c X V v d D s 6 W 1 1 9 I i A v P j x F b n R y e S B U e X B l P S J B Z G R l Z F R v R G F 0 Y U 1 v Z G V s I i B W Y W x 1 Z T 0 i b D A i I C 8 + P C 9 T d G F i b G V F b n R y a W V z P j w v S X R l b T 4 8 S X R l b T 4 8 S X R l b U x v Y 2 F 0 a W 9 u P j x J d G V t V H l w Z T 5 G b 3 J t d W x h P C 9 J d G V t V H l w Z T 4 8 S X R l b V B h d G g + U 2 V j d G l v b j E v a W 5 2 b 2 l j Z S 9 T b 3 V y Y 2 U 8 L 0 l 0 Z W 1 Q Y X R o P j w v S X R l b U x v Y 2 F 0 a W 9 u P j x T d G F i b G V F b n R y a W V z I C 8 + P C 9 J d G V t P j x J d G V t P j x J d G V t T G 9 j Y X R p b 2 4 + P E l 0 Z W 1 U e X B l P k Z v c m 1 1 b G E 8 L 0 l 0 Z W 1 U e X B l P j x J d G V t U G F 0 a D 5 T Z W N 0 a W 9 u M S 9 p b n Z v a W N l L 2 l u d m 9 p Y 2 V f M j A y M D A x M j M x M D Q x X 1 N o Z W V 0 P C 9 J d G V t U G F 0 a D 4 8 L 0 l 0 Z W 1 M b 2 N h d G l v b j 4 8 U 3 R h Y m x l R W 5 0 c m l l c y A v P j w v S X R l b T 4 8 S X R l b T 4 8 S X R l b U x v Y 2 F 0 a W 9 u P j x J d G V t V H l w Z T 5 G b 3 J t d W x h P C 9 J d G V t V H l w Z T 4 8 S X R l b V B h d G g + U 2 V j d G l v b j E v a W 5 2 b 2 l j Z S 9 Q c m 9 t b 3 R l Z C U y M E h l Y W R l c n M 8 L 0 l 0 Z W 1 Q Y X R o P j w v S X R l b U x v Y 2 F 0 a W 9 u P j x T d G F i b G V F b n R y a W V z I C 8 + P C 9 J d G V t P j x J d G V t P j x J d G V t T G 9 j Y X R p b 2 4 + P E l 0 Z W 1 U e X B l P k Z v c m 1 1 b G E 8 L 0 l 0 Z W 1 U e X B l P j x J d G V t U G F 0 a D 5 T Z W N 0 a W 9 u M S 9 p b n Z v a W N l L 0 N o Y W 5 n Z W Q l M j B U e X B l P C 9 J d G V t U G F 0 a D 4 8 L 0 l 0 Z W 1 M b 2 N h d G l v b j 4 8 U 3 R h Y m x l R W 5 0 c m l l c y A v P j w v S X R l b T 4 8 S X R l b T 4 8 S X R l b U x v Y 2 F 0 a W 9 u P j x J d G V t V H l w Z T 5 G b 3 J t d W x h P C 9 J d G V t V H l w Z T 4 8 S X R l b V B h d G g + U 2 V j d G l v b j E v a W 5 2 b 2 l j Z S 9 S Z X B s Y W N l Z C U y M F Z h b H V l P C 9 J d G V t U G F 0 a D 4 8 L 0 l 0 Z W 1 M b 2 N h d G l v b j 4 8 U 3 R h Y m x l R W 5 0 c m l l c y A v P j w v S X R l b T 4 8 S X R l b T 4 8 S X R l b U x v Y 2 F 0 a W 9 u P j x J d G V t V H l w Z T 5 G b 3 J t d W x h P C 9 J d G V t V H l w Z T 4 8 S X R l b V B h d G g + U 2 V j d G l v b j E v b W V l d G l u Z 1 9 s a X N 0 P C 9 J d G V t U G F 0 a D 4 8 L 0 l 0 Z W 1 M b 2 N h d G l v b j 4 8 U 3 R h Y m x l R W 5 0 c m l l c z 4 8 R W 5 0 c n k g V H l w Z T 0 i S X N Q c m l 2 Y X R l I i B W Y W x 1 Z T 0 i b D A i I C 8 + P E V u d H J 5 I F R 5 c G U 9 I l F 1 Z X J 5 S U Q i I F Z h b H V l P S J z M j F k Y m M 4 N 2 E t Z D Q w Z C 0 0 M T R h L W E 0 M D M t M T M w O D I x Z j A 1 M T k 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Z W V 0 a W 5 n X 2 x p c 3 Q i I C 8 + P E V u d H J 5 I F R 5 c G U 9 I k Z p b G x l Z E N v b X B s Z X R l U m V z d W x 0 V G 9 X b 3 J r c 2 h l Z X Q i I F Z h b H V l P S J s M S I g L z 4 8 R W 5 0 c n k g V H l w Z T 0 i R m l s b E N v d W 5 0 I i B W Y W x 1 Z T 0 i b D M 0 I i A v P j x F b n R y e S B U e X B l P S J G a W x s R X J y b 3 J D b 2 R l I i B W Y W x 1 Z T 0 i c 1 V u a 2 5 v d 2 4 i I C 8 + P E V u d H J 5 I F R 5 c G U 9 I k Z p b G x F c n J v c k N v d W 5 0 I i B W Y W x 1 Z T 0 i b D A i I C 8 + P E V u d H J 5 I F R 5 c G U 9 I k Z p b G x M Y X N 0 V X B k Y X R l Z C I g V m F s d W U 9 I m Q y M D I 1 L T A 1 L T E z V D A 4 O j A 5 O j E 5 L j k 4 M T A 4 M D l a I i A v P j x F b n R y e S B U e X B l P S J G a W x s Q 2 9 s d W 1 u V H l w Z X M i I F Z h b H V l P S J z Q X d Z R 0 N R P T 0 i I C 8 + P E V u d H J 5 I F R 5 c G U 9 I k Z p b G x D b 2 x 1 b W 5 O Y W 1 l c y I g V m F s d W U 9 I n N b J n F 1 b 3 Q 7 Q W N j b 3 V u d C B F e G U g S U Q m c X V v d D s s J n F 1 b 3 Q 7 Q W N j b 3 V u d C B F e G V j d X R p d m U m c X V v d D s s J n F 1 b 3 Q 7 Z 2 x v Y m F s X 2 F 0 d G V u Z G V l c y Z x d W 9 0 O y w m c X V v d D t t Z W V 0 a W 5 n X 2 R h d G 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Z W V 0 a W 5 n X 2 x p c 3 Q v Q X V 0 b 1 J l b W 9 2 Z W R D b 2 x 1 b W 5 z M S 5 7 Q W N j b 3 V u d C B F e G U g S U Q s M H 0 m c X V v d D s s J n F 1 b 3 Q 7 U 2 V j d G l v b j E v b W V l d G l u Z 1 9 s a X N 0 L 0 F 1 d G 9 S Z W 1 v d m V k Q 2 9 s d W 1 u c z E u e 0 F j Y 2 9 1 b n Q g R X h l Y 3 V 0 a X Z l L D F 9 J n F 1 b 3 Q 7 L C Z x d W 9 0 O 1 N l Y 3 R p b 2 4 x L 2 1 l Z X R p b m d f b G l z d C 9 B d X R v U m V t b 3 Z l Z E N v b H V t b n M x L n t n b G 9 i Y W x f Y X R 0 Z W 5 k Z W V z L D J 9 J n F 1 b 3 Q 7 L C Z x d W 9 0 O 1 N l Y 3 R p b 2 4 x L 2 1 l Z X R p b m d f b G l z d C 9 B d X R v U m V t b 3 Z l Z E N v b H V t b n M x L n t t Z W V 0 a W 5 n X 2 R h d G U s M 3 0 m c X V v d D t d L C Z x d W 9 0 O 0 N v b H V t b k N v d W 5 0 J n F 1 b 3 Q 7 O j Q s J n F 1 b 3 Q 7 S 2 V 5 Q 2 9 s d W 1 u T m F t Z X M m c X V v d D s 6 W 1 0 s J n F 1 b 3 Q 7 Q 2 9 s d W 1 u S W R l b n R p d G l l c y Z x d W 9 0 O z p b J n F 1 b 3 Q 7 U 2 V j d G l v b j E v b W V l d G l u Z 1 9 s a X N 0 L 0 F 1 d G 9 S Z W 1 v d m V k Q 2 9 s d W 1 u c z E u e 0 F j Y 2 9 1 b n Q g R X h l I E l E L D B 9 J n F 1 b 3 Q 7 L C Z x d W 9 0 O 1 N l Y 3 R p b 2 4 x L 2 1 l Z X R p b m d f b G l z d C 9 B d X R v U m V t b 3 Z l Z E N v b H V t b n M x L n t B Y 2 N v d W 5 0 I E V 4 Z W N 1 d G l 2 Z S w x f S Z x d W 9 0 O y w m c X V v d D t T Z W N 0 a W 9 u M S 9 t Z W V 0 a W 5 n X 2 x p c 3 Q v Q X V 0 b 1 J l b W 9 2 Z W R D b 2 x 1 b W 5 z M S 5 7 Z 2 x v Y m F s X 2 F 0 d G V u Z G V l c y w y f S Z x d W 9 0 O y w m c X V v d D t T Z W N 0 a W 9 u M S 9 t Z W V 0 a W 5 n X 2 x p c 3 Q v Q X V 0 b 1 J l b W 9 2 Z W R D b 2 x 1 b W 5 z M S 5 7 b W V l d G l u Z 1 9 k Y X R l L D N 9 J n F 1 b 3 Q 7 X S w m c X V v d D t S Z W x h d G l v b n N o a X B J b m Z v J n F 1 b 3 Q 7 O l t d f S I g L z 4 8 R W 5 0 c n k g V H l w Z T 0 i Q W R k Z W R U b 0 R h d G F N b 2 R l b C I g V m F s d W U 9 I m w w I i A v P j w v U 3 R h Y m x l R W 5 0 c m l l c z 4 8 L 0 l 0 Z W 0 + P E l 0 Z W 0 + P E l 0 Z W 1 M b 2 N h d G l v b j 4 8 S X R l b V R 5 c G U + R m 9 y b X V s Y T w v S X R l b V R 5 c G U + P E l 0 Z W 1 Q Y X R o P l N l Y 3 R p b 2 4 x L 2 1 l Z X R p b m d f b G l z d C 9 T b 3 V y Y 2 U 8 L 0 l 0 Z W 1 Q Y X R o P j w v S X R l b U x v Y 2 F 0 a W 9 u P j x T d G F i b G V F b n R y a W V z I C 8 + P C 9 J d G V t P j x J d G V t P j x J d G V t T G 9 j Y X R p b 2 4 + P E l 0 Z W 1 U e X B l P k Z v c m 1 1 b G E 8 L 0 l 0 Z W 1 U e X B l P j x J d G V t U G F 0 a D 5 T Z W N 0 a W 9 u M S 9 t Z W V 0 a W 5 n X 2 x p c 3 Q v b W V l d G l u Z 1 9 s a X N 0 X z I w M j A w M T I z M T A 0 M V 9 T a G V l d D w v S X R l b V B h d G g + P C 9 J d G V t T G 9 j Y X R p b 2 4 + P F N 0 Y W J s Z U V u d H J p Z X M g L z 4 8 L 0 l 0 Z W 0 + P E l 0 Z W 0 + P E l 0 Z W 1 M b 2 N h d G l v b j 4 8 S X R l b V R 5 c G U + R m 9 y b X V s Y T w v S X R l b V R 5 c G U + P E l 0 Z W 1 Q Y X R o P l N l Y 3 R p b 2 4 x L 2 1 l Z X R p b m d f b G l z d C 9 Q c m 9 t b 3 R l Z C U y M E h l Y W R l c n M 8 L 0 l 0 Z W 1 Q Y X R o P j w v S X R l b U x v Y 2 F 0 a W 9 u P j x T d G F i b G V F b n R y a W V z I C 8 + P C 9 J d G V t P j x J d G V t P j x J d G V t T G 9 j Y X R p b 2 4 + P E l 0 Z W 1 U e X B l P k Z v c m 1 1 b G E 8 L 0 l 0 Z W 1 U e X B l P j x J d G V t U G F 0 a D 5 T Z W N 0 a W 9 u M S 9 t Z W V 0 a W 5 n X 2 x p c 3 Q v Q 2 h h b m d l Z C U y M F R 5 c G U 8 L 0 l 0 Z W 1 Q Y X R o P j w v S X R l b U x v Y 2 F 0 a W 9 u P j x T d G F i b G V F b n R y a W V z I C 8 + P C 9 J d G V t P j x J d G V t P j x J d G V t T G 9 j Y X R p b 2 4 + P E l 0 Z W 1 U e X B l P k Z v c m 1 1 b G E 8 L 0 l 0 Z W 1 U e X B l P j x J d G V t U G F 0 a D 5 T Z W N 0 a W 9 u M S 9 v c H B v c n R 1 b m l 0 e T w v S X R l b V B h d G g + P C 9 J d G V t T G 9 j Y X R p b 2 4 + P F N 0 Y W J s Z U V u d H J p Z X M + P E V u d H J 5 I F R 5 c G U 9 I k l z U H J p d m F 0 Z S I g V m F s d W U 9 I m w w I i A v P j x F b n R y e S B U e X B l P S J R d W V y e U l E I i B W Y W x 1 Z T 0 i c 2 M 0 N W V k Z D k 4 L T U z N 2 I t N D I w Z S 1 i M 2 I 5 L T c 2 N T I 4 N j N j O D J j 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B w b 3 J 0 d W 5 p d H k i I C 8 + P E V u d H J 5 I F R 5 c G U 9 I k Z p b G x l Z E N v b X B s Z X R l U m V z d W x 0 V G 9 X b 3 J r c 2 h l Z X Q i I F Z h b H V l P S J s M S I g L z 4 8 R W 5 0 c n k g V H l w Z T 0 i R m l s b E N v d W 5 0 I i B W Y W x 1 Z T 0 i b D Q 5 I i A v P j x F b n R y e S B U e X B l P S J G a W x s R X J y b 3 J D b 2 R l I i B W Y W x 1 Z T 0 i c 1 V u a 2 5 v d 2 4 i I C 8 + P E V u d H J 5 I F R 5 c G U 9 I k Z p b G x F c n J v c k N v d W 5 0 I i B W Y W x 1 Z T 0 i b D A i I C 8 + P E V u d H J 5 I F R 5 c G U 9 I k Z p b G x M Y X N 0 V X B k Y X R l Z C I g V m F s d W U 9 I m Q y M D I 1 L T A 1 L T E z V D A 4 O j A 5 O j I w L j A x M j M y O T l a I i A v P j x F b n R y e S B U e X B l P S J G a W x s Q 2 9 s d W 1 u V H l w Z X M i I F Z h b H V l P S J z Q m d Z R E J n T U R C Z 1 l K I i A v P j x F b n R y e S B U e X B l P S J G a W x s Q 2 9 s d W 1 u T m F t Z X M i I F Z h b H V l P S J z W y Z x d W 9 0 O 2 9 w c G 9 y d H V u a X R 5 X 2 l k J n F 1 b 3 Q 7 L C Z x d W 9 0 O 2 9 w c G 9 y d H V u a X R 5 X 2 5 h b W U m c X V v d D s s J n F 1 b 3 Q 7 Q W N j b 3 V u d C B F e G U g S W Q m c X V v d D s s J n F 1 b 3 Q 7 Q W N j b 3 V u d C B F e G V j d X R p d m U m c X V v d D s s J n F 1 b 3 Q 7 c H J l b W l 1 b V 9 h b W 9 1 b n Q m c X V v d D s s J n F 1 b 3 Q 7 c m V 2 Z W 5 1 Z V 9 h b W 9 1 b n Q m c X V v d D s s J n F 1 b 3 Q 7 c 3 R h Z 2 U m c X V v d D s s J n F 1 b 3 Q 7 c H J v Z H V j d F 9 n c m 9 1 c C Z x d W 9 0 O y w m c X V v d D t j b G 9 z a W 5 n X 2 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v c H B v c n R 1 b m l 0 e S 9 B d X R v U m V t b 3 Z l Z E N v b H V t b n M x L n t v c H B v c n R 1 b m l 0 e V 9 p Z C w w f S Z x d W 9 0 O y w m c X V v d D t T Z W N 0 a W 9 u M S 9 v c H B v c n R 1 b m l 0 e S 9 B d X R v U m V t b 3 Z l Z E N v b H V t b n M x L n t v c H B v c n R 1 b m l 0 e V 9 u Y W 1 l L D F 9 J n F 1 b 3 Q 7 L C Z x d W 9 0 O 1 N l Y 3 R p b 2 4 x L 2 9 w c G 9 y d H V u a X R 5 L 0 F 1 d G 9 S Z W 1 v d m V k Q 2 9 s d W 1 u c z E u e 0 F j Y 2 9 1 b n Q g R X h l I E l k L D J 9 J n F 1 b 3 Q 7 L C Z x d W 9 0 O 1 N l Y 3 R p b 2 4 x L 2 9 w c G 9 y d H V u a X R 5 L 0 F 1 d G 9 S Z W 1 v d m V k Q 2 9 s d W 1 u c z E u e 0 F j Y 2 9 1 b n Q g R X h l Y 3 V 0 a X Z l L D N 9 J n F 1 b 3 Q 7 L C Z x d W 9 0 O 1 N l Y 3 R p b 2 4 x L 2 9 w c G 9 y d H V u a X R 5 L 0 F 1 d G 9 S Z W 1 v d m V k Q 2 9 s d W 1 u c z E u e 3 B y Z W 1 p d W 1 f Y W 1 v d W 5 0 L D R 9 J n F 1 b 3 Q 7 L C Z x d W 9 0 O 1 N l Y 3 R p b 2 4 x L 2 9 w c G 9 y d H V u a X R 5 L 0 F 1 d G 9 S Z W 1 v d m V k Q 2 9 s d W 1 u c z E u e 3 J l d m V u d W V f Y W 1 v d W 5 0 L D V 9 J n F 1 b 3 Q 7 L C Z x d W 9 0 O 1 N l Y 3 R p b 2 4 x L 2 9 w c G 9 y d H V u a X R 5 L 0 F 1 d G 9 S Z W 1 v d m V k Q 2 9 s d W 1 u c z E u e 3 N 0 Y W d l L D Z 9 J n F 1 b 3 Q 7 L C Z x d W 9 0 O 1 N l Y 3 R p b 2 4 x L 2 9 w c G 9 y d H V u a X R 5 L 0 F 1 d G 9 S Z W 1 v d m V k Q 2 9 s d W 1 u c z E u e 3 B y b 2 R 1 Y 3 R f Z 3 J v d X A s N 3 0 m c X V v d D s s J n F 1 b 3 Q 7 U 2 V j d G l v b j E v b 3 B w b 3 J 0 d W 5 p d H k v Q X V 0 b 1 J l b W 9 2 Z W R D b 2 x 1 b W 5 z M S 5 7 Y 2 x v c 2 l u Z 1 9 k Y X R l L D h 9 J n F 1 b 3 Q 7 X S w m c X V v d D t D b 2 x 1 b W 5 D b 3 V u d C Z x d W 9 0 O z o 5 L C Z x d W 9 0 O 0 t l e U N v b H V t b k 5 h b W V z J n F 1 b 3 Q 7 O l t d L C Z x d W 9 0 O 0 N v b H V t b k l k Z W 5 0 a X R p Z X M m c X V v d D s 6 W y Z x d W 9 0 O 1 N l Y 3 R p b 2 4 x L 2 9 w c G 9 y d H V u a X R 5 L 0 F 1 d G 9 S Z W 1 v d m V k Q 2 9 s d W 1 u c z E u e 2 9 w c G 9 y d H V u a X R 5 X 2 l k L D B 9 J n F 1 b 3 Q 7 L C Z x d W 9 0 O 1 N l Y 3 R p b 2 4 x L 2 9 w c G 9 y d H V u a X R 5 L 0 F 1 d G 9 S Z W 1 v d m V k Q 2 9 s d W 1 u c z E u e 2 9 w c G 9 y d H V u a X R 5 X 2 5 h b W U s M X 0 m c X V v d D s s J n F 1 b 3 Q 7 U 2 V j d G l v b j E v b 3 B w b 3 J 0 d W 5 p d H k v Q X V 0 b 1 J l b W 9 2 Z W R D b 2 x 1 b W 5 z M S 5 7 Q W N j b 3 V u d C B F e G U g S W Q s M n 0 m c X V v d D s s J n F 1 b 3 Q 7 U 2 V j d G l v b j E v b 3 B w b 3 J 0 d W 5 p d H k v Q X V 0 b 1 J l b W 9 2 Z W R D b 2 x 1 b W 5 z M S 5 7 Q W N j b 3 V u d C B F e G V j d X R p d m U s M 3 0 m c X V v d D s s J n F 1 b 3 Q 7 U 2 V j d G l v b j E v b 3 B w b 3 J 0 d W 5 p d H k v Q X V 0 b 1 J l b W 9 2 Z W R D b 2 x 1 b W 5 z M S 5 7 c H J l b W l 1 b V 9 h b W 9 1 b n Q s N H 0 m c X V v d D s s J n F 1 b 3 Q 7 U 2 V j d G l v b j E v b 3 B w b 3 J 0 d W 5 p d H k v Q X V 0 b 1 J l b W 9 2 Z W R D b 2 x 1 b W 5 z M S 5 7 c m V 2 Z W 5 1 Z V 9 h b W 9 1 b n Q s N X 0 m c X V v d D s s J n F 1 b 3 Q 7 U 2 V j d G l v b j E v b 3 B w b 3 J 0 d W 5 p d H k v Q X V 0 b 1 J l b W 9 2 Z W R D b 2 x 1 b W 5 z M S 5 7 c 3 R h Z 2 U s N n 0 m c X V v d D s s J n F 1 b 3 Q 7 U 2 V j d G l v b j E v b 3 B w b 3 J 0 d W 5 p d H k v Q X V 0 b 1 J l b W 9 2 Z W R D b 2 x 1 b W 5 z M S 5 7 c H J v Z H V j d F 9 n c m 9 1 c C w 3 f S Z x d W 9 0 O y w m c X V v d D t T Z W N 0 a W 9 u M S 9 v c H B v c n R 1 b m l 0 e S 9 B d X R v U m V t b 3 Z l Z E N v b H V t b n M x L n t j b G 9 z a W 5 n X 2 R h d G U s O H 0 m c X V v d D t d L C Z x d W 9 0 O 1 J l b G F 0 a W 9 u c 2 h p c E l u Z m 8 m c X V v d D s 6 W 1 1 9 I i A v P j x F b n R y e S B U e X B l P S J B Z G R l Z F R v R G F 0 Y U 1 v Z G V s I i B W Y W x 1 Z T 0 i b D A i I C 8 + P C 9 T d G F i b G V F b n R y a W V z P j w v S X R l b T 4 8 S X R l b T 4 8 S X R l b U x v Y 2 F 0 a W 9 u P j x J d G V t V H l w Z T 5 G b 3 J t d W x h P C 9 J d G V t V H l w Z T 4 8 S X R l b V B h d G g + U 2 V j d G l v b j E v b 3 B w b 3 J 0 d W 5 p d H k v U 2 9 1 c m N l P C 9 J d G V t U G F 0 a D 4 8 L 0 l 0 Z W 1 M b 2 N h d G l v b j 4 8 U 3 R h Y m x l R W 5 0 c m l l c y A v P j w v S X R l b T 4 8 S X R l b T 4 8 S X R l b U x v Y 2 F 0 a W 9 u P j x J d G V t V H l w Z T 5 G b 3 J t d W x h P C 9 J d G V t V H l w Z T 4 8 S X R l b V B h d G g + U 2 V j d G l v b j E v b 3 B w b 3 J 0 d W 5 p d H k v Z 2 N y b V 9 v c H B v c n R 1 b m l 0 e V 8 y M D I w M D E y M z E w N D F f U 2 h l Z X Q 8 L 0 l 0 Z W 1 Q Y X R o P j w v S X R l b U x v Y 2 F 0 a W 9 u P j x T d G F i b G V F b n R y a W V z I C 8 + P C 9 J d G V t P j x J d G V t P j x J d G V t T G 9 j Y X R p b 2 4 + P E l 0 Z W 1 U e X B l P k Z v c m 1 1 b G E 8 L 0 l 0 Z W 1 U e X B l P j x J d G V t U G F 0 a D 5 T Z W N 0 a W 9 u M S 9 v c H B v c n R 1 b m l 0 e S 9 Q c m 9 t b 3 R l Z C U y M E h l Y W R l c n M 8 L 0 l 0 Z W 1 Q Y X R o P j w v S X R l b U x v Y 2 F 0 a W 9 u P j x T d G F i b G V F b n R y a W V z I C 8 + P C 9 J d G V t P j x J d G V t P j x J d G V t T G 9 j Y X R p b 2 4 + P E l 0 Z W 1 U e X B l P k Z v c m 1 1 b G E 8 L 0 l 0 Z W 1 U e X B l P j x J d G V t U G F 0 a D 5 T Z W N 0 a W 9 u M S 9 v c H B v c n R 1 b m l 0 e S 9 D a G F u Z 2 V k J T I w V H l w Z T w v S X R l b V B h d G g + P C 9 J d G V t T G 9 j Y X R p b 2 4 + P F N 0 Y W J s Z U V u d H J p Z X M g L z 4 8 L 0 l 0 Z W 0 + P E l 0 Z W 0 + P E l 0 Z W 1 M b 2 N h d G l v b j 4 8 S X R l b V R 5 c G U + R m 9 y b X V s Y T w v S X R l b V R 5 c G U + P E l 0 Z W 1 Q Y X R o P l N l Y 3 R p b 2 4 x L 2 J y b 2 t l c m F n Z S 9 S Z W 1 v d m V k J T I w Q 2 9 s d W 1 u c z w v S X R l b V B h d G g + P C 9 J d G V t T G 9 j Y X R p b 2 4 + P F N 0 Y W J s Z U V u d H J p Z X M g L z 4 8 L 0 l 0 Z W 0 + P E l 0 Z W 0 + P E l 0 Z W 1 M b 2 N h d G l v b j 4 8 S X R l b V R 5 c G U + R m 9 y b X V s Y T w v S X R l b V R 5 c G U + P E l 0 Z W 1 Q Y X R o P l N l Y 3 R p b 2 4 x L 2 J y b 2 t l c m F n Z S 9 S Z W 9 y Z G V y Z W Q l M j B D b 2 x 1 b W 5 z P C 9 J d G V t U G F 0 a D 4 8 L 0 l 0 Z W 1 M b 2 N h d G l v b j 4 8 U 3 R h Y m x l R W 5 0 c m l l c y A v P j w v S X R l b T 4 8 S X R l b T 4 8 S X R l b U x v Y 2 F 0 a W 9 u P j x J d G V t V H l w Z T 5 G b 3 J t d W x h P C 9 J d G V t V H l w Z T 4 8 S X R l b V B h d G g + U 2 V j d G l v b j E v Y n J v a 2 V y Y W d l L 1 J l b m F t Z W Q l M j B D b 2 x 1 b W 5 z P C 9 J d G V t U G F 0 a D 4 8 L 0 l 0 Z W 1 M b 2 N h d G l v b j 4 8 U 3 R h Y m x l R W 5 0 c m l l c y A v P j w v S X R l b T 4 8 S X R l b T 4 8 S X R l b U x v Y 2 F 0 a W 9 u P j x J d G V t V H l w Z T 5 G b 3 J t d W x h P C 9 J d G V t V H l w Z T 4 8 S X R l b V B h d G g + U 2 V j d G l v b j E v Y n J v a 2 V y Y W d l L 1 J l b W 9 2 Z W Q l M j B D b 2 x 1 b W 5 z M T w v S X R l b V B h d G g + P C 9 J d G V t T G 9 j Y X R p b 2 4 + P F N 0 Y W J s Z U V u d H J p Z X M g L z 4 8 L 0 l 0 Z W 0 + P E l 0 Z W 0 + P E l 0 Z W 1 M b 2 N h d G l v b j 4 8 S X R l b V R 5 c G U + R m 9 y b X V s Y T w v S X R l b V R 5 c G U + P E l 0 Z W 1 Q Y X R o P l N l Y 3 R p b 2 4 x L 2 J y b 2 t l c m F n Z S 9 S Z X B s Y W N l Z C U y M F Z h b H V l P C 9 J d G V t U G F 0 a D 4 8 L 0 l 0 Z W 1 M b 2 N h d G l v b j 4 8 U 3 R h Y m x l R W 5 0 c m l l c y A v P j w v S X R l b T 4 8 S X R l b T 4 8 S X R l b U x v Y 2 F 0 a W 9 u P j x J d G V t V H l w Z T 5 G b 3 J t d W x h P C 9 J d G V t V H l w Z T 4 8 S X R l b V B h d G g + U 2 V j d G l v b j E v Y n J v a 2 V y Y W d l L 1 J l c G x h Y 2 V k J T I w V m F s d W U x P C 9 J d G V t U G F 0 a D 4 8 L 0 l 0 Z W 1 M b 2 N h d G l v b j 4 8 U 3 R h Y m x l R W 5 0 c m l l c y A v P j w v S X R l b T 4 8 S X R l b T 4 8 S X R l b U x v Y 2 F 0 a W 9 u P j x J d G V t V H l w Z T 5 G b 3 J t d W x h P C 9 J d G V t V H l w Z T 4 8 S X R l b V B h d G g + U 2 V j d G l v b j E v Y n J v a 2 V y Y W d l L 1 J l b 3 J k Z X J l Z C U y M E N v b H V t b n M x P C 9 J d G V t U G F 0 a D 4 8 L 0 l 0 Z W 1 M b 2 N h d G l v b j 4 8 U 3 R h Y m x l R W 5 0 c m l l c y A v P j w v S X R l b T 4 8 S X R l b T 4 8 S X R l b U x v Y 2 F 0 a W 9 u P j x J d G V t V H l w Z T 5 G b 3 J t d W x h P C 9 J d G V t V H l w Z T 4 8 S X R l b V B h d G g + U 2 V j d G l v b j E v Z m V l c y 9 S Z W 1 v d m V k J T I w Q 2 9 s d W 1 u c z w v S X R l b V B h d G g + P C 9 J d G V t T G 9 j Y X R p b 2 4 + P F N 0 Y W J s Z U V u d H J p Z X M g L z 4 8 L 0 l 0 Z W 0 + P E l 0 Z W 0 + P E l 0 Z W 1 M b 2 N h d G l v b j 4 8 S X R l b V R 5 c G U + R m 9 y b X V s Y T w v S X R l b V R 5 c G U + P E l 0 Z W 1 Q Y X R o P l N l Y 3 R p b 2 4 x L 2 Z l Z X M v U m V v c m R l c m V k J T I w Q 2 9 s d W 1 u c z w v S X R l b V B h d G g + P C 9 J d G V t T G 9 j Y X R p b 2 4 + P F N 0 Y W J s Z U V u d H J p Z X M g L z 4 8 L 0 l 0 Z W 0 + P E l 0 Z W 0 + P E l 0 Z W 1 M b 2 N h d G l v b j 4 8 S X R l b V R 5 c G U + R m 9 y b X V s Y T w v S X R l b V R 5 c G U + P E l 0 Z W 1 Q Y X R o P l N l Y 3 R p b 2 4 x L 0 J y b 2 s l M k J G Z W U 8 L 0 l 0 Z W 1 Q Y X R o P j w v S X R l b U x v Y 2 F 0 a W 9 u P j x T d G F i b G V F b n R y a W V z P j x F b n R y e S B U e X B l P S J J c 1 B y a X Z h d G U i I F Z h b H V l P S J s M C I g L z 4 8 R W 5 0 c n k g V H l w Z T 0 i U X V l c n l J R C I g V m F s d W U 9 I n M z N m Y 4 M 2 M x N S 0 z N j l j L T Q 5 N z Q t O G F k M S 1 l O T Z k N j U 4 Y j E x Y W 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y b 2 t f R m V l I i A v P j x F b n R y e S B U e X B l P S J G a W x s Z W R D b 2 1 w b G V 0 Z V J l c 3 V s d F R v V 2 9 y a 3 N o Z W V 0 I i B W Y W x 1 Z T 0 i b D E i I C 8 + P E V u d H J 5 I F R 5 c G U 9 I k Z p b G x D b 3 V u d C I g V m F s d W U 9 I m w 5 M j c i I C 8 + P E V u d H J 5 I F R 5 c G U 9 I k Z p b G x F c n J v c k N v Z G U i I F Z h b H V l P S J z V W 5 r b m 9 3 b i I g L z 4 8 R W 5 0 c n k g V H l w Z T 0 i R m l s b E V y c m 9 y Q 2 9 1 b n Q i I F Z h b H V l P S J s M C I g L z 4 8 R W 5 0 c n k g V H l w Z T 0 i R m l s b E x h c 3 R V c G R h d G V k I i B W Y W x 1 Z T 0 i Z D I w M j U t M D U t M T N U M D g 6 M D k 6 M j E u M T Y 4 N T A 2 O V o i I C 8 + P E V u d H J 5 I F R 5 c G U 9 I k Z p b G x D b 2 x 1 b W 5 U e X B l c y I g V m F s d W U 9 I n N C Z 0 1 H Q l F Z S k J n W U c i I C 8 + P E V u d H J 5 I F R 5 c G U 9 I k Z p b G x D b 2 x 1 b W 5 O Y W 1 l c y I g V m F s d W U 9 I n N b J n F 1 b 3 Q 7 Y 2 x p Z W 5 0 X 2 5 h b W U m c X V v d D s s J n F 1 b 3 Q 7 Q W N j b 3 V u d C B F e G U g S U Q m c X V v d D s s J n F 1 b 3 Q 7 Q W N j b 3 V u d C B F e G V j d X R p d m U m c X V v d D s s J n F 1 b 3 Q 7 Q W 1 v d W 5 0 J n F 1 b 3 Q 7 L C Z x d W 9 0 O 2 l u Y 2 9 t Z V 9 j b G F z c y Z x d W 9 0 O y w m c X V v d D t p b m N v b W V f Z H V l X 2 R h d G U m c X V v d D s s J n F 1 b 3 Q 7 c m V 2 Z W 5 1 Z V 9 0 c m F u c 2 F j d G l v b l 9 0 e X B l J n F 1 b 3 Q 7 L C Z x d W 9 0 O 3 B y b 2 R 1 Y 3 R f Z 3 J v d X A m c X V v d D s s J n F 1 b 3 Q 7 c G 9 s a W N 5 X 3 N 0 Y X R 1 c 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J y b 2 s r R m V l L 0 F 1 d G 9 S Z W 1 v d m V k Q 2 9 s d W 1 u c z E u e 2 N s a W V u d F 9 u Y W 1 l L D B 9 J n F 1 b 3 Q 7 L C Z x d W 9 0 O 1 N l Y 3 R p b 2 4 x L 0 J y b 2 s r R m V l L 0 F 1 d G 9 S Z W 1 v d m V k Q 2 9 s d W 1 u c z E u e 0 F j Y 2 9 1 b n Q g R X h l I E l E L D F 9 J n F 1 b 3 Q 7 L C Z x d W 9 0 O 1 N l Y 3 R p b 2 4 x L 0 J y b 2 s r R m V l L 0 F 1 d G 9 S Z W 1 v d m V k Q 2 9 s d W 1 u c z E u e 0 F j Y 2 9 1 b n Q g R X h l Y 3 V 0 a X Z l L D J 9 J n F 1 b 3 Q 7 L C Z x d W 9 0 O 1 N l Y 3 R p b 2 4 x L 0 J y b 2 s r R m V l L 0 F 1 d G 9 S Z W 1 v d m V k Q 2 9 s d W 1 u c z E u e 0 F t b 3 V u d C w z f S Z x d W 9 0 O y w m c X V v d D t T Z W N 0 a W 9 u M S 9 C c m 9 r K 0 Z l Z S 9 B d X R v U m V t b 3 Z l Z E N v b H V t b n M x L n t p b m N v b W V f Y 2 x h c 3 M s N H 0 m c X V v d D s s J n F 1 b 3 Q 7 U 2 V j d G l v b j E v Q n J v a y t G Z W U v Q X V 0 b 1 J l b W 9 2 Z W R D b 2 x 1 b W 5 z M S 5 7 a W 5 j b 2 1 l X 2 R 1 Z V 9 k Y X R l L D V 9 J n F 1 b 3 Q 7 L C Z x d W 9 0 O 1 N l Y 3 R p b 2 4 x L 0 J y b 2 s r R m V l L 0 F 1 d G 9 S Z W 1 v d m V k Q 2 9 s d W 1 u c z E u e 3 J l d m V u d W V f d H J h b n N h Y 3 R p b 2 5 f d H l w Z S w 2 f S Z x d W 9 0 O y w m c X V v d D t T Z W N 0 a W 9 u M S 9 C c m 9 r K 0 Z l Z S 9 B d X R v U m V t b 3 Z l Z E N v b H V t b n M x L n t w c m 9 k d W N 0 X 2 d y b 3 V w L D d 9 J n F 1 b 3 Q 7 L C Z x d W 9 0 O 1 N l Y 3 R p b 2 4 x L 0 J y b 2 s r R m V l L 0 F 1 d G 9 S Z W 1 v d m V k Q 2 9 s d W 1 u c z E u e 3 B v b G l j e V 9 z d G F 0 d X M s O H 0 m c X V v d D t d L C Z x d W 9 0 O 0 N v b H V t b k N v d W 5 0 J n F 1 b 3 Q 7 O j k s J n F 1 b 3 Q 7 S 2 V 5 Q 2 9 s d W 1 u T m F t Z X M m c X V v d D s 6 W 1 0 s J n F 1 b 3 Q 7 Q 2 9 s d W 1 u S W R l b n R p d G l l c y Z x d W 9 0 O z p b J n F 1 b 3 Q 7 U 2 V j d G l v b j E v Q n J v a y t G Z W U v Q X V 0 b 1 J l b W 9 2 Z W R D b 2 x 1 b W 5 z M S 5 7 Y 2 x p Z W 5 0 X 2 5 h b W U s M H 0 m c X V v d D s s J n F 1 b 3 Q 7 U 2 V j d G l v b j E v Q n J v a y t G Z W U v Q X V 0 b 1 J l b W 9 2 Z W R D b 2 x 1 b W 5 z M S 5 7 Q W N j b 3 V u d C B F e G U g S U Q s M X 0 m c X V v d D s s J n F 1 b 3 Q 7 U 2 V j d G l v b j E v Q n J v a y t G Z W U v Q X V 0 b 1 J l b W 9 2 Z W R D b 2 x 1 b W 5 z M S 5 7 Q W N j b 3 V u d C B F e G V j d X R p d m U s M n 0 m c X V v d D s s J n F 1 b 3 Q 7 U 2 V j d G l v b j E v Q n J v a y t G Z W U v Q X V 0 b 1 J l b W 9 2 Z W R D b 2 x 1 b W 5 z M S 5 7 Q W 1 v d W 5 0 L D N 9 J n F 1 b 3 Q 7 L C Z x d W 9 0 O 1 N l Y 3 R p b 2 4 x L 0 J y b 2 s r R m V l L 0 F 1 d G 9 S Z W 1 v d m V k Q 2 9 s d W 1 u c z E u e 2 l u Y 2 9 t Z V 9 j b G F z c y w 0 f S Z x d W 9 0 O y w m c X V v d D t T Z W N 0 a W 9 u M S 9 C c m 9 r K 0 Z l Z S 9 B d X R v U m V t b 3 Z l Z E N v b H V t b n M x L n t p b m N v b W V f Z H V l X 2 R h d G U s N X 0 m c X V v d D s s J n F 1 b 3 Q 7 U 2 V j d G l v b j E v Q n J v a y t G Z W U v Q X V 0 b 1 J l b W 9 2 Z W R D b 2 x 1 b W 5 z M S 5 7 c m V 2 Z W 5 1 Z V 9 0 c m F u c 2 F j d G l v b l 9 0 e X B l L D Z 9 J n F 1 b 3 Q 7 L C Z x d W 9 0 O 1 N l Y 3 R p b 2 4 x L 0 J y b 2 s r R m V l L 0 F 1 d G 9 S Z W 1 v d m V k Q 2 9 s d W 1 u c z E u e 3 B y b 2 R 1 Y 3 R f Z 3 J v d X A s N 3 0 m c X V v d D s s J n F 1 b 3 Q 7 U 2 V j d G l v b j E v Q n J v a y t G Z W U v Q X V 0 b 1 J l b W 9 2 Z W R D b 2 x 1 b W 5 z M S 5 7 c G 9 s a W N 5 X 3 N 0 Y X R 1 c y w 4 f S Z x d W 9 0 O 1 0 s J n F 1 b 3 Q 7 U m V s Y X R p b 2 5 z a G l w S W 5 m b y Z x d W 9 0 O z p b X X 0 i I C 8 + P E V u d H J 5 I F R 5 c G U 9 I k F k Z G V k V G 9 E Y X R h T W 9 k Z W w i I F Z h b H V l P S J s M C I g L z 4 8 L 1 N 0 Y W J s Z U V u d H J p Z X M + P C 9 J d G V t P j x J d G V t P j x J d G V t T G 9 j Y X R p b 2 4 + P E l 0 Z W 1 U e X B l P k Z v c m 1 1 b G E 8 L 0 l 0 Z W 1 U e X B l P j x J d G V t U G F 0 a D 5 T Z W N 0 a W 9 u M S 9 C c m 9 r J T J C R m V l L 1 N v d X J j Z T w v S X R l b V B h d G g + P C 9 J d G V t T G 9 j Y X R p b 2 4 + P F N 0 Y W J s Z U V u d H J p Z X M g L z 4 8 L 0 l 0 Z W 0 + P E l 0 Z W 0 + P E l 0 Z W 1 M b 2 N h d G l v b j 4 8 S X R l b V R 5 c G U + R m 9 y b X V s Y T w v S X R l b V R 5 c G U + P E l 0 Z W 1 Q Y X R o P l N l Y 3 R p b 2 4 x L 0 J y b 2 s l M k J G Z W U v U m V w b G F j Z W Q l M j B W Y W x 1 Z T w v S X R l b V B h d G g + P C 9 J d G V t T G 9 j Y X R p b 2 4 + P F N 0 Y W J s Z U V u d H J p Z X M g L z 4 8 L 0 l 0 Z W 0 + P E l 0 Z W 0 + P E l 0 Z W 1 M b 2 N h d G l v b j 4 8 S X R l b V R 5 c G U + R m 9 y b X V s Y T w v S X R l b V R 5 c G U + P E l 0 Z W 1 Q Y X R o P l N l Y 3 R p b 2 4 x L 0 J y b 2 s l M k J G Z W U v U m V w b G F j Z W Q l M j B W Y W x 1 Z T E 8 L 0 l 0 Z W 1 Q Y X R o P j w v S X R l b U x v Y 2 F 0 a W 9 u P j x T d G F i b G V F b n R y a W V z I C 8 + P C 9 J d G V t P j x J d G V t P j x J d G V t T G 9 j Y X R p b 2 4 + P E l 0 Z W 1 U e X B l P k Z v c m 1 1 b G E 8 L 0 l 0 Z W 1 U e X B l P j x J d G V t U G F 0 a D 5 T Z W N 0 a W 9 u M S 9 C c m 9 r J T J C R m V l L 1 J l c G x h Y 2 V k J T I w V m F s d W U y P C 9 J d G V t U G F 0 a D 4 8 L 0 l 0 Z W 1 M b 2 N h d G l v b j 4 8 U 3 R h Y m x l R W 5 0 c m l l c y A v P j w v S X R l b T 4 8 S X R l b T 4 8 S X R l b U x v Y 2 F 0 a W 9 u P j x J d G V t V H l w Z T 5 G b 3 J t d W x h P C 9 J d G V t V H l w Z T 4 8 S X R l b V B h d G g + U 2 V j d G l v b j E v Q n J v a y U y Q k Z l Z S 9 S Z X B s Y W N l Z C U y M F Z h b H V l M z w v S X R l b V B h d G g + P C 9 J d G V t T G 9 j Y X R p b 2 4 + P F N 0 Y W J s Z U V u d H J p Z X M g L z 4 8 L 0 l 0 Z W 0 + P E l 0 Z W 0 + P E l 0 Z W 1 M b 2 N h d G l v b j 4 8 S X R l b V R 5 c G U + R m 9 y b X V s Y T w v S X R l b V R 5 c G U + P E l 0 Z W 1 Q Y X R o P l N l Y 3 R p b 2 4 x L 0 J y b 2 s l M k J G Z W U v R m l s d G V y Z W Q l M j B S b 3 d z P C 9 J d G V t U G F 0 a D 4 8 L 0 l 0 Z W 1 M b 2 N h d G l v b j 4 8 U 3 R h Y m x l R W 5 0 c m l l c y A v P j w v S X R l b T 4 8 S X R l b T 4 8 S X R l b U x v Y 2 F 0 a W 9 u P j x J d G V t V H l w Z T 5 G b 3 J t d W x h P C 9 J d G V t V H l w Z T 4 8 S X R l b V B h d G g + U 2 V j d G l v b j E v Q n J v a y U y Q k Z l Z S 9 S Z X B s Y W N l Z C U y M F Z h b H V l N D w v S X R l b V B h d G g + P C 9 J d G V t T G 9 j Y X R p b 2 4 + P F N 0 Y W J s Z U V u d H J p Z X M g L z 4 8 L 0 l 0 Z W 0 + P E l 0 Z W 0 + P E l 0 Z W 1 M b 2 N h d G l v b j 4 8 S X R l b V R 5 c G U + R m 9 y b X V s Y T w v S X R l b V R 5 c G U + P E l 0 Z W 1 Q Y X R o P l N l Y 3 R p b 2 4 x L 2 l u d m 9 p Y 2 U v U m V t b 3 Z l Z C U y M E N v b H V t b n M 8 L 0 l 0 Z W 1 Q Y X R o P j w v S X R l b U x v Y 2 F 0 a W 9 u P j x T d G F i b G V F b n R y a W V z I C 8 + P C 9 J d G V t P j x J d G V t P j x J d G V t T G 9 j Y X R p b 2 4 + P E l 0 Z W 1 U e X B l P k Z v c m 1 1 b G E 8 L 0 l 0 Z W 1 U e X B l P j x J d G V t U G F 0 a D 5 T Z W N 0 a W 9 u M S 9 p b n Z v a W N l L 1 J l b 3 J k Z X J l Z C U y M E N v b H V t b n M 8 L 0 l 0 Z W 1 Q Y X R o P j w v S X R l b U x v Y 2 F 0 a W 9 u P j x T d G F i b G V F b n R y a W V z I C 8 + P C 9 J d G V t P j x J d G V t P j x J d G V t T G 9 j Y X R p b 2 4 + P E l 0 Z W 1 U e X B l P k Z v c m 1 1 b G E 8 L 0 l 0 Z W 1 U e X B l P j x J d G V t U G F 0 a D 5 T Z W N 0 a W 9 u M S 9 J b m R p J T I w Y m R n d C 9 S Z W 1 v d m V k J T I w Q 2 9 s d W 1 u c z w v S X R l b V B h d G g + P C 9 J d G V t T G 9 j Y X R p b 2 4 + P F N 0 Y W J s Z U V u d H J p Z X M g L z 4 8 L 0 l 0 Z W 0 + P E l 0 Z W 0 + P E l 0 Z W 1 M b 2 N h d G l v b j 4 8 S X R l b V R 5 c G U + R m 9 y b X V s Y T w v S X R l b V R 5 c G U + P E l 0 Z W 1 Q Y X R o P l N l Y 3 R p b 2 4 x L 2 1 l Z X R p b m d f b G l z d C 9 S Z W 1 v d m V k J T I w Q 2 9 s d W 1 u c z w v S X R l b V B h d G g + P C 9 J d G V t T G 9 j Y X R p b 2 4 + P F N 0 Y W J s Z U V u d H J p Z X M g L z 4 8 L 0 l 0 Z W 0 + P E l 0 Z W 0 + P E l 0 Z W 1 M b 2 N h d G l v b j 4 8 S X R l b V R 5 c G U + R m 9 y b X V s Y T w v S X R l b V R 5 c G U + P E l 0 Z W 1 Q Y X R o P l N l Y 3 R p b 2 4 x L 2 9 w c G 9 y d H V u a X R 5 L 1 J l b 3 J k Z X J l Z C U y M E N v b H V t b n M 8 L 0 l 0 Z W 1 Q Y X R o P j w v S X R l b U x v Y 2 F 0 a W 9 u P j x T d G F i b G V F b n R y a W V z I C 8 + P C 9 J d G V t P j x J d G V t P j x J d G V t T G 9 j Y X R p b 2 4 + P E l 0 Z W 1 U e X B l P k Z v c m 1 1 b G E 8 L 0 l 0 Z W 1 U e X B l P j x J d G V t U G F 0 a D 5 T Z W N 0 a W 9 u M S 9 v c H B v c n R 1 b m l 0 e S 9 S Z W 1 v d m V k J T I w Q 2 9 s d W 1 u c z w v S X R l b V B h d G g + P C 9 J d G V t T G 9 j Y X R p b 2 4 + P F N 0 Y W J s Z U V u d H J p Z X M g L z 4 8 L 0 l 0 Z W 0 + P E l 0 Z W 0 + P E l 0 Z W 1 M b 2 N h d G l v b j 4 8 S X R l b V R 5 c G U + R m 9 y b X V s Y T w v S X R l b V R 5 c G U + P E l 0 Z W 1 Q Y X R o P l N l Y 3 R p b 2 4 x L 2 9 w c G 9 y d H V u a X R 5 L 1 J l b 3 J k Z X J l Z C U y M E N v b H V t b n M x P C 9 J d G V t U G F 0 a D 4 8 L 0 l 0 Z W 1 M b 2 N h d G l v b j 4 8 U 3 R h Y m x l R W 5 0 c m l l c y A v P j w v S X R l b T 4 8 S X R l b T 4 8 S X R l b U x v Y 2 F 0 a W 9 u P j x J d G V t V H l w Z T 5 G b 3 J t d W x h P C 9 J d G V t V H l w Z T 4 8 S X R l b V B h d G g + U 2 V j d G l v b j E v S W 5 k a S U y M G J k Z 3 Q v U m V w b G F j Z W Q l M j B W Y W x 1 Z T w v S X R l b V B h d G g + P C 9 J d G V t T G 9 j Y X R p b 2 4 + P F N 0 Y W J s Z U V u d H J p Z X M g L z 4 8 L 0 l 0 Z W 0 + P E l 0 Z W 0 + P E l 0 Z W 1 M b 2 N h d G l v b j 4 8 S X R l b V R 5 c G U + R m 9 y b X V s Y T w v S X R l b V R 5 c G U + P E l 0 Z W 1 Q Y X R o P l N l Y 3 R p b 2 4 x L 0 l u Z G k l M j B i Z G d 0 L 1 J l c G x h Y 2 V k J T I w V m F s d W U x P C 9 J d G V t U G F 0 a D 4 8 L 0 l 0 Z W 1 M b 2 N h d G l v b j 4 8 U 3 R h Y m x l R W 5 0 c m l l c y A v P j w v S X R l b T 4 8 S X R l b T 4 8 S X R l b U x v Y 2 F 0 a W 9 u P j x J d G V t V H l w Z T 5 G b 3 J t d W x h P C 9 J d G V t V H l w Z T 4 8 S X R l b V B h d G g + U 2 V j d G l v b j E v S W 5 k a S U y M G J k Z 3 Q v U m V w b G F j Z W Q l M j B W Y W x 1 Z T I 8 L 0 l 0 Z W 1 Q Y X R o P j w v S X R l b U x v Y 2 F 0 a W 9 u P j x T d G F i b G V F b n R y a W V z I C 8 + P C 9 J d G V t P j x J d G V t P j x J d G V t T G 9 j Y X R p b 2 4 + P E l 0 Z W 1 U e X B l P k Z v c m 1 1 b G E 8 L 0 l 0 Z W 1 U e X B l P j x J d G V t U G F 0 a D 5 T Z W N 0 a W 9 u M S 9 J b m R p J T I w Y m R n d C 9 S Z X B s Y W N l Z C U y M F Z h b H V l M z w v S X R l b V B h d G g + P C 9 J d G V t T G 9 j Y X R p b 2 4 + P F N 0 Y W J s Z U V u d H J p Z X M g L z 4 8 L 0 l 0 Z W 0 + P E l 0 Z W 0 + P E l 0 Z W 1 M b 2 N h d G l v b j 4 8 S X R l b V R 5 c G U + R m 9 y b X V s Y T w v S X R l b V R 5 c G U + P E l 0 Z W 1 Q Y X R o P l N l Y 3 R p b 2 4 x L 2 J y b 2 t l c m F n Z S 9 S Z X B s Y W N l Z C U y M F Z h b H V l M j w v S X R l b V B h d G g + P C 9 J d G V t T G 9 j Y X R p b 2 4 + P F N 0 Y W J s Z U V u d H J p Z X M g L z 4 8 L 0 l 0 Z W 0 + P E l 0 Z W 0 + P E l 0 Z W 1 M b 2 N h d G l v b j 4 8 S X R l b V R 5 c G U + R m 9 y b X V s Y T w v S X R l b V R 5 c G U + P E l 0 Z W 1 Q Y X R o P l N l Y 3 R p b 2 4 x L 2 J y b 2 t l c m F n Z S 9 S Z W 1 v d m V k J T I w R H V w b G l j Y X R l c z w v S X R l b V B h d G g + P C 9 J d G V t T G 9 j Y X R p b 2 4 + P F N 0 Y W J s Z U V u d H J p Z X M g L z 4 8 L 0 l 0 Z W 0 + P C 9 J d G V t c z 4 8 L 0 x v Y 2 F s U G F j a 2 F n Z U 1 l d G F k Y X R h R m l s Z T 4 W A A A A U E s F B g A A A A A A A A A A A A A A A A A A A A A A A C Y B A A A B A A A A 0 I y d 3 w E V 0 R G M e g D A T 8 K X 6 w E A A A C D J 5 R g D 4 5 M R K W o v 5 N W 5 a d 3 A A A A A A I A A A A A A B B m A A A A A Q A A I A A A A E + i j n B G C L y e o Y / K 1 + p 9 Q T b c D M / 0 S 3 b / O n k Q v n z o / z u 7 A A A A A A 6 A A A A A A g A A I A A A A H 0 C E N 5 Y R I M 9 H x S z R b f p C o X y 9 P R V H W I W M 5 B Y l l V w a o J k U A A A A I R y Y f N Q y 6 9 a E y / 4 6 8 T l A x h b E D 0 Q R b + m X h w D A T + j G 1 E w 1 u K g C O 6 o + 1 z B Q u 1 x R Q j K J y T c 9 K 7 7 t w j l / C t P 2 Z T D o 1 x B S g 0 V E P e g v U K q v x X U R I H 0 Q A A A A K Z I u 0 q a I q N x I B b H k + 0 h n + a W 9 F + Z f S Q Z S l U K 6 B o 8 K I 2 7 2 4 R y o 4 E t n B O q n i 9 q 9 l V u v 5 P s 2 r I 0 K q h o 7 t G g + t h Y U S s = < / D a t a M a s h u p > 
</file>

<file path=customXml/item6.xml>��< ? x m l   v e r s i o n = " 1 . 0 "   e n c o d i n g = " U T F - 1 6 " ? > < G e m i n i   x m l n s = " h t t p : / / g e m i n i / p i v o t c u s t o m i z a t i o n / a e 0 a 6 a a 7 - 6 2 4 b - 4 0 8 b - a 1 a a - 8 5 8 1 4 c 7 a f a 8 1 " > < C u s t o m C o n t e n t > < ! [ C D A T A [ < ? x m l   v e r s i o n = " 1 . 0 "   e n c o d i n g = " u t f - 1 6 " ? > < S e t t i n g s > < C a l c u l a t e d F i e l d s > < i t e m > < M e a s u r e N a m e > T o t a l   O p e n   O p p o r t u n i t y < / M e a s u r e N a m e > < D i s p l a y N a m e > T o t a l   O p e n   O p p o r t u n i t y < / D i s p l a y N a m e > < V i s i b l e > F a l s e < / V i s i b l e > < / i t e m > < i t e m > < M e a s u r e N a m e > T o t a l   O p p o r t u n i t i e s < / M e a s u r e N a m e > < D i s p l a y N a m e > T o t a l   O p p o r t u n i t i e s < / D i s p l a y N a m e > < V i s i b l e > F a l s e < / V i s i b l e > < / i t e m > < i t e m > < M e a s u r e N a m e > C r o s s   S e l l   P l c d   A c h m t   % < / M e a s u r e N a m e > < D i s p l a y N a m e > C r o s s   S e l l   P l c d   A c h m t   % < / D i s p l a y N a m e > < V i s i b l e > F a l s e < / V i s i b l e > < / i t e m > < i t e m > < M e a s u r e N a m e > C r o s s   S e l l   I n v o i c e   A c h m t   % < / M e a s u r e N a m e > < D i s p l a y N a m e > C r o s s   S e l l   I n v o i c e   A c h m t   % < / D i s p l a y N a m e > < V i s i b l e > F a l s e < / V i s i b l e > < / i t e m > < i t e m > < M e a s u r e N a m e > N e w   P l c d   A c h m t   % < / M e a s u r e N a m e > < D i s p l a y N a m e > N e w   P l c d   A c h m t   % < / D i s p l a y N a m e > < V i s i b l e > F a l s e < / V i s i b l e > < / i t e m > < i t e m > < M e a s u r e N a m e > R e n e w a l   P l c d   A c h m t   % < / M e a s u r e N a m e > < D i s p l a y N a m e > R e n e w a l   P l c d   A c h m t   % < / D i s p l a y N a m e > < V i s i b l e > F a l s e < / V i s i b l e > < / i t e m > < i t e m > < M e a s u r e N a m e > N e w   I n v o i c e   A c h m t   % < / M e a s u r e N a m e > < D i s p l a y N a m e > N e w   I n v o i c e   A c h m t   % < / D i s p l a y N a m e > < V i s i b l e > F a l s e < / V i s i b l e > < / i t e m > < i t e m > < M e a s u r e N a m e > R e n e w a l   I n v o i c e   A c h m t   % < / M e a s u r e N a m e > < D i s p l a y N a m e > R e n e w a l   I n v o i c e   A c h m t   % < / D i s p l a y N a m e > < V i s i b l e > F a l s e < / V i s i b l e > < / i t e m > < / C a l c u l a t e d F i e l d s > < S A H o s t H a s h > 0 < / S A H o s t H a s h > < G e m i n i F i e l d L i s t V i s i b l e > T r u e < / G e m i n i F i e l d L i s t V i s i b l e > < / S e t t i n g s > ] ] > < / C u s t o m C o n t e n t > < / G e m i n i > 
</file>

<file path=customXml/item7.xml>��< ? x m l   v e r s i o n = " 1 . 0 "   e n c o d i n g = " U T F - 1 6 " ? > < G e m i n i   x m l n s = " h t t p : / / g e m i n i / p i v o t c u s t o m i z a t i o n / a 5 2 a e f c 9 - c 7 5 e - 4 e d a - b 3 6 b - 9 7 e 8 8 a f 6 1 7 b 8 " > < C u s t o m C o n t e n t > < ! [ C D A T A [ < ? x m l   v e r s i o n = " 1 . 0 "   e n c o d i n g = " u t f - 1 6 " ? > < S e t t i n g s > < C a l c u l a t e d F i e l d s > < i t e m > < M e a s u r e N a m e > T o t a l   O p e n   O p p o r t u n i t y < / M e a s u r e N a m e > < D i s p l a y N a m e > T o t a l   O p e n   O p p o r t u n i t y < / D i s p l a y N a m e > < V i s i b l e > F a l s e < / V i s i b l e > < / i t e m > < i t e m > < M e a s u r e N a m e > C r o s s   S e l l   P l c d   A c h m t   % < / M e a s u r e N a m e > < D i s p l a y N a m e > C r o s s   S e l l   P l c d   A c h m t   % < / D i s p l a y N a m e > < V i s i b l e > F a l s e < / V i s i b l e > < / i t e m > < i t e m > < M e a s u r e N a m e > C r o s s   S e l l   I n v o i c e   A c h m t   % < / M e a s u r e N a m e > < D i s p l a y N a m e > C r o s s   S e l l   I n v o i c e   A c h m t   % < / D i s p l a y N a m e > < V i s i b l e > F a l s e < / V i s i b l e > < / i t e m > < i t e m > < M e a s u r e N a m e > N e w   P l c d   A c h m t   % < / M e a s u r e N a m e > < D i s p l a y N a m e > N e w   P l c d   A c h m t   % < / D i s p l a y N a m e > < V i s i b l e > F a l s e < / V i s i b l e > < / i t e m > < i t e m > < M e a s u r e N a m e > R e n e w a l   P l c d   A c h m t   % < / M e a s u r e N a m e > < D i s p l a y N a m e > R e n e w a l   P l c d   A c h m t   % < / D i s p l a y N a m e > < V i s i b l e > F a l s e < / V i s i b l e > < / i t e m > < i t e m > < M e a s u r e N a m e > N e w   I n v o i c e   A c h m t   % < / M e a s u r e N a m e > < D i s p l a y N a m e > N e w   I n v o i c e   A c h m t   % < / D i s p l a y N a m e > < V i s i b l e > F a l s e < / V i s i b l e > < / i t e m > < i t e m > < M e a s u r e N a m e > R e n e w a l   I n v o i c e   A c h m t   % < / M e a s u r e N a m e > < D i s p l a y N a m e > R e n e w a l   I n v o i c e   A c h m t   % < / D i s p l a y N a m e > < V i s i b l e > F a l s e < / V i s i b l e > < / i t e m > < i t e m > < M e a s u r e N a m e > T o t a l   O p p o r t u n i t i e s < / M e a s u r e N a m e > < D i s p l a y N a m e > T o t a l   O p p o r t u n i t i e s < / D i s p l a y N a m e > < V i s i b l e > F a l s e < / V i s i b l e > < / i t e m > < / C a l c u l a t e d F i e l d s > < S A H o s t H a s h > 0 < / S A H o s t H a s h > < G e m i n i F i e l d L i s t V i s i b l e > T r u e < / G e m i n i F i e l d L i s t V i s i b l e > < / S e t t i n g s > ] ] > < / C u s t o m C o n t e n t > < / G e m i n i > 
</file>

<file path=customXml/item8.xml>��< ? x m l   v e r s i o n = " 1 . 0 "   e n c o d i n g = " U T F - 1 6 " ? > < G e m i n i   x m l n s = " h t t p : / / g e m i n i / p i v o t c u s t o m i z a t i o n / C l i e n t W i n d o w X M L " > < C u s t o m C o n t e n t > < ! [ C D A T A [ o p p o r t u n i t y ] ] > < / C u s t o m C o n t e n t > < / G e m i n i > 
</file>

<file path=customXml/item9.xml>��< ? x m l   v e r s i o n = " 1 . 0 "   e n c o d i n g = " U T F - 1 6 " ? > < G e m i n i   x m l n s = " h t t p : / / g e m i n i / p i v o t c u s t o m i z a t i o n / T a b l e X M L _ f e e s " > < 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 1 1 3 < / i n t > < / v a l u e > < / i t e m > < i t e m > < k e y > < s t r i n g > A c c o u n t   E x e   I D < / s t r i n g > < / k e y > < v a l u e > < i n t > 1 2 7 < / i n t > < / v a l u e > < / i t e m > < i t e m > < k e y > < s t r i n g > A c c o u n t   E x e c u t i v e < / s t r i n g > < / k e y > < v a l u e > < i n t > 1 4 8 < / i n t > < / v a l u e > < / i t e m > < i t e m > < k e y > < s t r i n g > A m o u n t < / s t r i n g > < / k e y > < v a l u e > < i n t > 8 6 < / i n t > < / v a l u e > < / i t e m > < i t e m > < k e y > < s t r i n g > i n c o m e _ c l a s s < / s t r i n g > < / k e y > < v a l u e > < i n t > 1 1 8 < / i n t > < / v a l u e > < / i t e m > < i t e m > < k e y > < s t r i n g > i n c o m e _ d u e _ d a t e < / s t r i n g > < / k e y > < v a l u e > < i n t > 1 4 8 < / i n t > < / v a l u e > < / i t e m > < i t e m > < k e y > < s t r i n g > r e v e n u e _ t r a n s a c t i o n _ t y p e < / s t r i n g > < / k e y > < v a l u e > < i n t > 1 9 8 < / i n t > < / v a l u e > < / i t e m > < / C o l u m n W i d t h s > < C o l u m n D i s p l a y I n d e x > < i t e m > < k e y > < s t r i n g > c l i e n t _ n a m e < / s t r i n g > < / k e y > < v a l u e > < i n t > 0 < / i n t > < / v a l u e > < / i t e m > < i t e m > < k e y > < s t r i n g > A c c o u n t   E x e   I D < / s t r i n g > < / k e y > < v a l u e > < i n t > 1 < / i n t > < / v a l u e > < / i t e m > < i t e m > < k e y > < s t r i n g > A c c o u n t   E x e c u t i v e < / s t r i n g > < / k e y > < v a l u e > < i n t > 2 < / i n t > < / v a l u e > < / i t e m > < i t e m > < k e y > < s t r i n g > A m o u n t < / s t r i n g > < / k e y > < v a l u e > < i n t > 3 < / i n t > < / v a l u e > < / i t e m > < i t e m > < k e y > < s t r i n g > i n c o m e _ c l a s s < / s t r i n g > < / k e y > < v a l u e > < i n t > 4 < / i n t > < / v a l u e > < / i t e m > < i t e m > < k e y > < s t r i n g > i n c o m e _ d u e _ d a t e < / s t r i n g > < / k e y > < v a l u e > < i n t > 5 < / i n t > < / v a l u e > < / i t e m > < i t e m > < k e y > < s t r i n g > r e v e n u e _ t r a n s a c t i o n _ t y p e < / 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7E6789F-641E-4B3B-B429-7DA5932DF530}">
  <ds:schemaRefs/>
</ds:datastoreItem>
</file>

<file path=customXml/itemProps10.xml><?xml version="1.0" encoding="utf-8"?>
<ds:datastoreItem xmlns:ds="http://schemas.openxmlformats.org/officeDocument/2006/customXml" ds:itemID="{FEB898E2-1208-4A0F-8983-89BDFC52DF2F}">
  <ds:schemaRefs/>
</ds:datastoreItem>
</file>

<file path=customXml/itemProps11.xml><?xml version="1.0" encoding="utf-8"?>
<ds:datastoreItem xmlns:ds="http://schemas.openxmlformats.org/officeDocument/2006/customXml" ds:itemID="{EEB13799-1787-422C-BF3B-8B4EAE1632E3}">
  <ds:schemaRefs/>
</ds:datastoreItem>
</file>

<file path=customXml/itemProps12.xml><?xml version="1.0" encoding="utf-8"?>
<ds:datastoreItem xmlns:ds="http://schemas.openxmlformats.org/officeDocument/2006/customXml" ds:itemID="{82D6E149-9DAC-426A-8CA8-F161D2AD915A}">
  <ds:schemaRefs/>
</ds:datastoreItem>
</file>

<file path=customXml/itemProps13.xml><?xml version="1.0" encoding="utf-8"?>
<ds:datastoreItem xmlns:ds="http://schemas.openxmlformats.org/officeDocument/2006/customXml" ds:itemID="{22B03BBD-A0EE-4390-9322-C4CC5C61A84A}">
  <ds:schemaRefs/>
</ds:datastoreItem>
</file>

<file path=customXml/itemProps14.xml><?xml version="1.0" encoding="utf-8"?>
<ds:datastoreItem xmlns:ds="http://schemas.openxmlformats.org/officeDocument/2006/customXml" ds:itemID="{7A344A91-E850-402D-8784-C3EB88A4A38F}">
  <ds:schemaRefs/>
</ds:datastoreItem>
</file>

<file path=customXml/itemProps15.xml><?xml version="1.0" encoding="utf-8"?>
<ds:datastoreItem xmlns:ds="http://schemas.openxmlformats.org/officeDocument/2006/customXml" ds:itemID="{215FDEC1-76B4-4B62-BC40-FCE986D95965}">
  <ds:schemaRefs/>
</ds:datastoreItem>
</file>

<file path=customXml/itemProps16.xml><?xml version="1.0" encoding="utf-8"?>
<ds:datastoreItem xmlns:ds="http://schemas.openxmlformats.org/officeDocument/2006/customXml" ds:itemID="{D17934A8-08D2-40F5-A1AB-5E56130DE21C}">
  <ds:schemaRefs/>
</ds:datastoreItem>
</file>

<file path=customXml/itemProps17.xml><?xml version="1.0" encoding="utf-8"?>
<ds:datastoreItem xmlns:ds="http://schemas.openxmlformats.org/officeDocument/2006/customXml" ds:itemID="{8B9B1400-5058-4F4F-8934-8F202095682A}">
  <ds:schemaRefs/>
</ds:datastoreItem>
</file>

<file path=customXml/itemProps18.xml><?xml version="1.0" encoding="utf-8"?>
<ds:datastoreItem xmlns:ds="http://schemas.openxmlformats.org/officeDocument/2006/customXml" ds:itemID="{459E5D79-AD5B-4D8A-829D-10CF1E000F60}">
  <ds:schemaRefs/>
</ds:datastoreItem>
</file>

<file path=customXml/itemProps19.xml><?xml version="1.0" encoding="utf-8"?>
<ds:datastoreItem xmlns:ds="http://schemas.openxmlformats.org/officeDocument/2006/customXml" ds:itemID="{03041799-F949-413D-A3C3-21D1B64A237F}">
  <ds:schemaRefs/>
</ds:datastoreItem>
</file>

<file path=customXml/itemProps2.xml><?xml version="1.0" encoding="utf-8"?>
<ds:datastoreItem xmlns:ds="http://schemas.openxmlformats.org/officeDocument/2006/customXml" ds:itemID="{C292E720-0F85-4ED2-8E4A-6742A5F4151C}">
  <ds:schemaRefs/>
</ds:datastoreItem>
</file>

<file path=customXml/itemProps20.xml><?xml version="1.0" encoding="utf-8"?>
<ds:datastoreItem xmlns:ds="http://schemas.openxmlformats.org/officeDocument/2006/customXml" ds:itemID="{FF26644B-4E6D-4892-BF44-B031745C4CC0}">
  <ds:schemaRefs/>
</ds:datastoreItem>
</file>

<file path=customXml/itemProps21.xml><?xml version="1.0" encoding="utf-8"?>
<ds:datastoreItem xmlns:ds="http://schemas.openxmlformats.org/officeDocument/2006/customXml" ds:itemID="{92DBCFE7-CFD7-47E6-AA6E-0282D0998985}">
  <ds:schemaRefs/>
</ds:datastoreItem>
</file>

<file path=customXml/itemProps22.xml><?xml version="1.0" encoding="utf-8"?>
<ds:datastoreItem xmlns:ds="http://schemas.openxmlformats.org/officeDocument/2006/customXml" ds:itemID="{913023E9-2EC7-43D2-B70D-241DEEF0145A}">
  <ds:schemaRefs/>
</ds:datastoreItem>
</file>

<file path=customXml/itemProps23.xml><?xml version="1.0" encoding="utf-8"?>
<ds:datastoreItem xmlns:ds="http://schemas.openxmlformats.org/officeDocument/2006/customXml" ds:itemID="{01DEFCFB-2750-40EA-B890-4525870BFCAA}">
  <ds:schemaRefs/>
</ds:datastoreItem>
</file>

<file path=customXml/itemProps24.xml><?xml version="1.0" encoding="utf-8"?>
<ds:datastoreItem xmlns:ds="http://schemas.openxmlformats.org/officeDocument/2006/customXml" ds:itemID="{EEB7AF0E-99F1-49AB-89A9-A20F703113BC}">
  <ds:schemaRefs/>
</ds:datastoreItem>
</file>

<file path=customXml/itemProps25.xml><?xml version="1.0" encoding="utf-8"?>
<ds:datastoreItem xmlns:ds="http://schemas.openxmlformats.org/officeDocument/2006/customXml" ds:itemID="{6F7DC12C-4147-40EA-8152-028EBC1D93E4}">
  <ds:schemaRefs/>
</ds:datastoreItem>
</file>

<file path=customXml/itemProps26.xml><?xml version="1.0" encoding="utf-8"?>
<ds:datastoreItem xmlns:ds="http://schemas.openxmlformats.org/officeDocument/2006/customXml" ds:itemID="{74AEBBD0-E3F2-485A-A45F-7F9EA416DE80}">
  <ds:schemaRefs/>
</ds:datastoreItem>
</file>

<file path=customXml/itemProps27.xml><?xml version="1.0" encoding="utf-8"?>
<ds:datastoreItem xmlns:ds="http://schemas.openxmlformats.org/officeDocument/2006/customXml" ds:itemID="{EC3289A7-707D-4382-91A4-D724B63A98C2}">
  <ds:schemaRefs/>
</ds:datastoreItem>
</file>

<file path=customXml/itemProps28.xml><?xml version="1.0" encoding="utf-8"?>
<ds:datastoreItem xmlns:ds="http://schemas.openxmlformats.org/officeDocument/2006/customXml" ds:itemID="{526C1411-3862-4302-BD6E-7B18F6F1A65A}">
  <ds:schemaRefs/>
</ds:datastoreItem>
</file>

<file path=customXml/itemProps29.xml><?xml version="1.0" encoding="utf-8"?>
<ds:datastoreItem xmlns:ds="http://schemas.openxmlformats.org/officeDocument/2006/customXml" ds:itemID="{BEDBC10A-3480-46D7-893D-3B70554B7956}">
  <ds:schemaRefs/>
</ds:datastoreItem>
</file>

<file path=customXml/itemProps3.xml><?xml version="1.0" encoding="utf-8"?>
<ds:datastoreItem xmlns:ds="http://schemas.openxmlformats.org/officeDocument/2006/customXml" ds:itemID="{65C6BA8D-3B9F-42AB-98E8-A16B7A7710A4}">
  <ds:schemaRefs/>
</ds:datastoreItem>
</file>

<file path=customXml/itemProps30.xml><?xml version="1.0" encoding="utf-8"?>
<ds:datastoreItem xmlns:ds="http://schemas.openxmlformats.org/officeDocument/2006/customXml" ds:itemID="{B58B1BF8-278A-4021-8DB4-2B744F00BFF5}">
  <ds:schemaRefs/>
</ds:datastoreItem>
</file>

<file path=customXml/itemProps31.xml><?xml version="1.0" encoding="utf-8"?>
<ds:datastoreItem xmlns:ds="http://schemas.openxmlformats.org/officeDocument/2006/customXml" ds:itemID="{66FE3AAB-FA39-45E5-9EC7-73266853CED1}">
  <ds:schemaRefs/>
</ds:datastoreItem>
</file>

<file path=customXml/itemProps32.xml><?xml version="1.0" encoding="utf-8"?>
<ds:datastoreItem xmlns:ds="http://schemas.openxmlformats.org/officeDocument/2006/customXml" ds:itemID="{6BA249F7-29F7-4509-BCA8-868E68B013E8}">
  <ds:schemaRefs/>
</ds:datastoreItem>
</file>

<file path=customXml/itemProps33.xml><?xml version="1.0" encoding="utf-8"?>
<ds:datastoreItem xmlns:ds="http://schemas.openxmlformats.org/officeDocument/2006/customXml" ds:itemID="{642166D9-727E-4EEE-B85B-C57F782468F8}">
  <ds:schemaRefs/>
</ds:datastoreItem>
</file>

<file path=customXml/itemProps34.xml><?xml version="1.0" encoding="utf-8"?>
<ds:datastoreItem xmlns:ds="http://schemas.openxmlformats.org/officeDocument/2006/customXml" ds:itemID="{8D8A1A66-464F-4CA9-9604-3DDE4F46B5D5}">
  <ds:schemaRefs/>
</ds:datastoreItem>
</file>

<file path=customXml/itemProps35.xml><?xml version="1.0" encoding="utf-8"?>
<ds:datastoreItem xmlns:ds="http://schemas.openxmlformats.org/officeDocument/2006/customXml" ds:itemID="{D25B16F9-F8E3-43A3-A277-532F0518E46C}">
  <ds:schemaRefs/>
</ds:datastoreItem>
</file>

<file path=customXml/itemProps36.xml><?xml version="1.0" encoding="utf-8"?>
<ds:datastoreItem xmlns:ds="http://schemas.openxmlformats.org/officeDocument/2006/customXml" ds:itemID="{AD944657-1C80-4309-9FFC-350E0BEFAA9F}">
  <ds:schemaRefs/>
</ds:datastoreItem>
</file>

<file path=customXml/itemProps37.xml><?xml version="1.0" encoding="utf-8"?>
<ds:datastoreItem xmlns:ds="http://schemas.openxmlformats.org/officeDocument/2006/customXml" ds:itemID="{43D56A6D-CCEC-4F8C-9314-6BCEC8318C91}">
  <ds:schemaRefs/>
</ds:datastoreItem>
</file>

<file path=customXml/itemProps38.xml><?xml version="1.0" encoding="utf-8"?>
<ds:datastoreItem xmlns:ds="http://schemas.openxmlformats.org/officeDocument/2006/customXml" ds:itemID="{2C613C98-C555-472C-9F94-F0CBE3707747}">
  <ds:schemaRefs/>
</ds:datastoreItem>
</file>

<file path=customXml/itemProps39.xml><?xml version="1.0" encoding="utf-8"?>
<ds:datastoreItem xmlns:ds="http://schemas.openxmlformats.org/officeDocument/2006/customXml" ds:itemID="{819E67F4-9CC7-43CA-BCAB-D1B67AE1EEC1}">
  <ds:schemaRefs/>
</ds:datastoreItem>
</file>

<file path=customXml/itemProps4.xml><?xml version="1.0" encoding="utf-8"?>
<ds:datastoreItem xmlns:ds="http://schemas.openxmlformats.org/officeDocument/2006/customXml" ds:itemID="{C558DFFB-B338-41F5-906B-B1917FB57A93}">
  <ds:schemaRefs/>
</ds:datastoreItem>
</file>

<file path=customXml/itemProps40.xml><?xml version="1.0" encoding="utf-8"?>
<ds:datastoreItem xmlns:ds="http://schemas.openxmlformats.org/officeDocument/2006/customXml" ds:itemID="{E910FE24-74AC-4BC9-8281-5DE5A646520D}">
  <ds:schemaRefs/>
</ds:datastoreItem>
</file>

<file path=customXml/itemProps41.xml><?xml version="1.0" encoding="utf-8"?>
<ds:datastoreItem xmlns:ds="http://schemas.openxmlformats.org/officeDocument/2006/customXml" ds:itemID="{AF0F3ADA-1BAA-4BBB-8788-C28B8475EDF2}">
  <ds:schemaRefs/>
</ds:datastoreItem>
</file>

<file path=customXml/itemProps42.xml><?xml version="1.0" encoding="utf-8"?>
<ds:datastoreItem xmlns:ds="http://schemas.openxmlformats.org/officeDocument/2006/customXml" ds:itemID="{F4BA74F4-4567-4165-9BC8-5C68A7385280}">
  <ds:schemaRefs/>
</ds:datastoreItem>
</file>

<file path=customXml/itemProps43.xml><?xml version="1.0" encoding="utf-8"?>
<ds:datastoreItem xmlns:ds="http://schemas.openxmlformats.org/officeDocument/2006/customXml" ds:itemID="{F15243A4-FFF0-42C1-B584-61B0CA8BD5D6}">
  <ds:schemaRefs/>
</ds:datastoreItem>
</file>

<file path=customXml/itemProps44.xml><?xml version="1.0" encoding="utf-8"?>
<ds:datastoreItem xmlns:ds="http://schemas.openxmlformats.org/officeDocument/2006/customXml" ds:itemID="{B05752FB-1BEE-4CF9-947E-C045FEEF9522}">
  <ds:schemaRefs/>
</ds:datastoreItem>
</file>

<file path=customXml/itemProps45.xml><?xml version="1.0" encoding="utf-8"?>
<ds:datastoreItem xmlns:ds="http://schemas.openxmlformats.org/officeDocument/2006/customXml" ds:itemID="{66C85329-C846-4E7E-B68F-98277219CED8}">
  <ds:schemaRefs/>
</ds:datastoreItem>
</file>

<file path=customXml/itemProps46.xml><?xml version="1.0" encoding="utf-8"?>
<ds:datastoreItem xmlns:ds="http://schemas.openxmlformats.org/officeDocument/2006/customXml" ds:itemID="{1CF0B595-A805-4480-8E33-728DAEF5FDD9}">
  <ds:schemaRefs/>
</ds:datastoreItem>
</file>

<file path=customXml/itemProps47.xml><?xml version="1.0" encoding="utf-8"?>
<ds:datastoreItem xmlns:ds="http://schemas.openxmlformats.org/officeDocument/2006/customXml" ds:itemID="{CDA7E3E7-3DEF-49C5-9708-A3CDFB453341}">
  <ds:schemaRefs/>
</ds:datastoreItem>
</file>

<file path=customXml/itemProps48.xml><?xml version="1.0" encoding="utf-8"?>
<ds:datastoreItem xmlns:ds="http://schemas.openxmlformats.org/officeDocument/2006/customXml" ds:itemID="{0ADA2C49-97E1-4A58-86B2-D7AFBBD8ABE7}">
  <ds:schemaRefs/>
</ds:datastoreItem>
</file>

<file path=customXml/itemProps49.xml><?xml version="1.0" encoding="utf-8"?>
<ds:datastoreItem xmlns:ds="http://schemas.openxmlformats.org/officeDocument/2006/customXml" ds:itemID="{50B515E1-039B-4310-A0D7-FAB7727FBDDD}">
  <ds:schemaRefs/>
</ds:datastoreItem>
</file>

<file path=customXml/itemProps5.xml><?xml version="1.0" encoding="utf-8"?>
<ds:datastoreItem xmlns:ds="http://schemas.openxmlformats.org/officeDocument/2006/customXml" ds:itemID="{708DE03F-45C2-40E8-AE05-A9F1D525DC75}">
  <ds:schemaRefs/>
</ds:datastoreItem>
</file>

<file path=customXml/itemProps50.xml><?xml version="1.0" encoding="utf-8"?>
<ds:datastoreItem xmlns:ds="http://schemas.openxmlformats.org/officeDocument/2006/customXml" ds:itemID="{F6843505-E80A-4042-B08B-452A766C4B50}">
  <ds:schemaRefs/>
</ds:datastoreItem>
</file>

<file path=customXml/itemProps51.xml><?xml version="1.0" encoding="utf-8"?>
<ds:datastoreItem xmlns:ds="http://schemas.openxmlformats.org/officeDocument/2006/customXml" ds:itemID="{DD070D97-4E10-46B7-B185-296E7C979A90}">
  <ds:schemaRefs>
    <ds:schemaRef ds:uri="http://schemas.microsoft.com/DataMashup"/>
  </ds:schemaRefs>
</ds:datastoreItem>
</file>

<file path=customXml/itemProps6.xml><?xml version="1.0" encoding="utf-8"?>
<ds:datastoreItem xmlns:ds="http://schemas.openxmlformats.org/officeDocument/2006/customXml" ds:itemID="{FEDE63E3-0F3B-4AD0-8B1F-9231EB907DB2}">
  <ds:schemaRefs/>
</ds:datastoreItem>
</file>

<file path=customXml/itemProps7.xml><?xml version="1.0" encoding="utf-8"?>
<ds:datastoreItem xmlns:ds="http://schemas.openxmlformats.org/officeDocument/2006/customXml" ds:itemID="{A2318FE9-DFC6-4827-AF3C-500E7691C2A0}">
  <ds:schemaRefs/>
</ds:datastoreItem>
</file>

<file path=customXml/itemProps8.xml><?xml version="1.0" encoding="utf-8"?>
<ds:datastoreItem xmlns:ds="http://schemas.openxmlformats.org/officeDocument/2006/customXml" ds:itemID="{132C5C13-2B93-45B3-BD0B-5822E1DDF757}">
  <ds:schemaRefs/>
</ds:datastoreItem>
</file>

<file path=customXml/itemProps9.xml><?xml version="1.0" encoding="utf-8"?>
<ds:datastoreItem xmlns:ds="http://schemas.openxmlformats.org/officeDocument/2006/customXml" ds:itemID="{DC9C3E43-74E2-43D9-BE2E-3651CBDC11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fees</vt:lpstr>
      <vt:lpstr>brokerage</vt:lpstr>
      <vt:lpstr>opportunity</vt:lpstr>
      <vt:lpstr>meeting_list</vt:lpstr>
      <vt:lpstr>invoice</vt:lpstr>
      <vt:lpstr>Indi bdgt</vt:lpstr>
      <vt:lpstr>Brok+Fee</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Yaseen Syed</cp:lastModifiedBy>
  <dcterms:created xsi:type="dcterms:W3CDTF">2015-06-05T18:17:20Z</dcterms:created>
  <dcterms:modified xsi:type="dcterms:W3CDTF">2025-05-13T08:14:56Z</dcterms:modified>
</cp:coreProperties>
</file>