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860" windowHeight="10180" tabRatio="600" firstSheet="0" activeTab="0" autoFilterDateGrouping="1"/>
  </bookViews>
  <sheets>
    <sheet name="日订购" sheetId="1" state="visible" r:id="rId1"/>
    <sheet name="频道订购" sheetId="2" state="visible" r:id="rId2"/>
    <sheet name="总订购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m/d;@"/>
    <numFmt numFmtId="166" formatCode="yyyy-mm-dd"/>
  </numFmts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4"/>
    </font>
    <font>
      <name val="微软雅黑"/>
      <charset val="134"/>
      <color theme="1"/>
      <sz val="10"/>
    </font>
    <font>
      <name val="微软雅黑"/>
      <charset val="134"/>
      <b val="1"/>
      <color theme="1"/>
      <sz val="11"/>
    </font>
    <font>
      <name val="微软雅黑"/>
      <charset val="134"/>
      <b val="1"/>
      <color theme="1"/>
      <sz val="10"/>
    </font>
    <font>
      <name val="微软雅黑"/>
      <charset val="134"/>
      <b val="1"/>
      <color rgb="FFFF0000"/>
      <sz val="10"/>
    </font>
    <font>
      <name val="宋体"/>
      <charset val="134"/>
      <color rgb="FFFF0000"/>
      <sz val="11"/>
      <scheme val="minor"/>
    </font>
    <font>
      <name val="微软雅黑"/>
      <charset val="134"/>
      <color rgb="FFFF0000"/>
      <sz val="11"/>
    </font>
    <font>
      <name val="微软雅黑"/>
      <charset val="134"/>
      <sz val="10"/>
    </font>
    <font>
      <name val="微软雅黑"/>
      <charset val="134"/>
      <color rgb="FF000000"/>
      <sz val="10"/>
    </font>
    <font>
      <name val="微软雅黑"/>
      <charset val="134"/>
      <b val="1"/>
      <color rgb="FF000000"/>
      <sz val="10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Segoe UI"/>
      <charset val="134"/>
      <color theme="1"/>
      <sz val="9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</fonts>
  <fills count="39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0">
    <xf numFmtId="0" fontId="0" fillId="0" borderId="0" applyAlignment="1">
      <alignment vertical="center"/>
    </xf>
    <xf numFmtId="0" fontId="18" fillId="0" borderId="0"/>
    <xf numFmtId="0" fontId="14" fillId="37" borderId="0" applyAlignment="1">
      <alignment vertical="center"/>
    </xf>
    <xf numFmtId="0" fontId="13" fillId="3" borderId="0" applyAlignment="1">
      <alignment vertical="center"/>
    </xf>
    <xf numFmtId="0" fontId="14" fillId="30" borderId="0" applyAlignment="1">
      <alignment vertical="center"/>
    </xf>
    <xf numFmtId="0" fontId="28" fillId="33" borderId="13" applyAlignment="1">
      <alignment vertical="center"/>
    </xf>
    <xf numFmtId="0" fontId="13" fillId="23" borderId="0" applyAlignment="1">
      <alignment vertical="center"/>
    </xf>
    <xf numFmtId="0" fontId="13" fillId="20" borderId="0" applyAlignment="1">
      <alignment vertical="center"/>
    </xf>
    <xf numFmtId="44" fontId="0" fillId="0" borderId="0" applyAlignment="1">
      <alignment vertical="center"/>
    </xf>
    <xf numFmtId="0" fontId="14" fillId="38" borderId="0" applyAlignment="1">
      <alignment vertical="center"/>
    </xf>
    <xf numFmtId="9" fontId="0" fillId="0" borderId="0" applyAlignment="1">
      <alignment vertical="center"/>
    </xf>
    <xf numFmtId="0" fontId="14" fillId="28" borderId="0" applyAlignment="1">
      <alignment vertical="center"/>
    </xf>
    <xf numFmtId="0" fontId="14" fillId="35" borderId="0" applyAlignment="1">
      <alignment vertical="center"/>
    </xf>
    <xf numFmtId="0" fontId="14" fillId="34" borderId="0" applyAlignment="1">
      <alignment vertical="center"/>
    </xf>
    <xf numFmtId="0" fontId="14" fillId="27" borderId="0" applyAlignment="1">
      <alignment vertical="center"/>
    </xf>
    <xf numFmtId="0" fontId="14" fillId="25" borderId="0" applyAlignment="1">
      <alignment vertical="center"/>
    </xf>
    <xf numFmtId="0" fontId="24" fillId="24" borderId="13" applyAlignment="1">
      <alignment vertical="center"/>
    </xf>
    <xf numFmtId="0" fontId="14" fillId="26" borderId="0" applyAlignment="1">
      <alignment vertical="center"/>
    </xf>
    <xf numFmtId="0" fontId="23" fillId="21" borderId="0" applyAlignment="1">
      <alignment vertical="center"/>
    </xf>
    <xf numFmtId="0" fontId="13" fillId="22" borderId="0" applyAlignment="1">
      <alignment vertical="center"/>
    </xf>
    <xf numFmtId="0" fontId="26" fillId="29" borderId="0" applyAlignment="1">
      <alignment vertical="center"/>
    </xf>
    <xf numFmtId="0" fontId="13" fillId="32" borderId="0" applyAlignment="1">
      <alignment vertical="center"/>
    </xf>
    <xf numFmtId="0" fontId="25" fillId="0" borderId="14" applyAlignment="1">
      <alignment vertical="center"/>
    </xf>
    <xf numFmtId="0" fontId="21" fillId="19" borderId="0" applyAlignment="1">
      <alignment vertical="center"/>
    </xf>
    <xf numFmtId="0" fontId="20" fillId="17" borderId="11" applyAlignment="1">
      <alignment vertical="center"/>
    </xf>
    <xf numFmtId="0" fontId="27" fillId="24" borderId="15" applyAlignment="1">
      <alignment vertical="center"/>
    </xf>
    <xf numFmtId="0" fontId="31" fillId="0" borderId="16" applyAlignment="1">
      <alignment vertical="center"/>
    </xf>
    <xf numFmtId="0" fontId="29" fillId="0" borderId="0" applyAlignment="1">
      <alignment vertical="center"/>
    </xf>
    <xf numFmtId="0" fontId="13" fillId="36" borderId="0" applyAlignment="1">
      <alignment vertical="center"/>
    </xf>
    <xf numFmtId="0" fontId="15" fillId="0" borderId="0" applyAlignment="1">
      <alignment vertical="center"/>
    </xf>
    <xf numFmtId="42" fontId="0" fillId="0" borderId="0" applyAlignment="1">
      <alignment vertical="center"/>
    </xf>
    <xf numFmtId="0" fontId="13" fillId="31" borderId="0" applyAlignment="1">
      <alignment vertical="center"/>
    </xf>
    <xf numFmtId="43" fontId="0" fillId="0" borderId="0" applyAlignment="1">
      <alignment vertical="center"/>
    </xf>
    <xf numFmtId="0" fontId="22" fillId="0" borderId="0" applyAlignment="1">
      <alignment vertical="center"/>
    </xf>
    <xf numFmtId="0" fontId="17" fillId="0" borderId="0" applyAlignment="1">
      <alignment vertical="center"/>
    </xf>
    <xf numFmtId="0" fontId="13" fillId="5" borderId="0" applyAlignment="1">
      <alignment vertical="center"/>
    </xf>
    <xf numFmtId="0" fontId="19" fillId="0" borderId="0" applyAlignment="1">
      <alignment vertical="center"/>
    </xf>
    <xf numFmtId="0" fontId="14" fillId="16" borderId="0" applyAlignment="1">
      <alignment vertical="center"/>
    </xf>
    <xf numFmtId="0" fontId="0" fillId="18" borderId="12" applyAlignment="1">
      <alignment vertical="center"/>
    </xf>
    <xf numFmtId="0" fontId="13" fillId="14" borderId="0" applyAlignment="1">
      <alignment vertical="center"/>
    </xf>
    <xf numFmtId="0" fontId="14" fillId="15" borderId="0" applyAlignment="1">
      <alignment vertical="center"/>
    </xf>
    <xf numFmtId="0" fontId="13" fillId="10" borderId="0" applyAlignment="1">
      <alignment vertical="center"/>
    </xf>
    <xf numFmtId="0" fontId="16" fillId="0" borderId="0" applyAlignment="1">
      <alignment vertical="center"/>
    </xf>
    <xf numFmtId="41" fontId="0" fillId="0" borderId="0" applyAlignment="1">
      <alignment vertical="center"/>
    </xf>
    <xf numFmtId="0" fontId="30" fillId="0" borderId="16" applyAlignment="1">
      <alignment vertical="center"/>
    </xf>
    <xf numFmtId="0" fontId="13" fillId="13" borderId="0" applyAlignment="1">
      <alignment vertical="center"/>
    </xf>
    <xf numFmtId="0" fontId="15" fillId="0" borderId="10" applyAlignment="1">
      <alignment vertical="center"/>
    </xf>
    <xf numFmtId="0" fontId="14" fillId="12" borderId="0" applyAlignment="1">
      <alignment vertical="center"/>
    </xf>
    <xf numFmtId="0" fontId="13" fillId="2" borderId="0" applyAlignment="1">
      <alignment vertical="center"/>
    </xf>
    <xf numFmtId="0" fontId="12" fillId="0" borderId="9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58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6" fillId="9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0" fontId="9" fillId="9" borderId="1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3" pivotButton="0" quotePrefix="0" xfId="0"/>
    <xf numFmtId="165" fontId="3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6" fontId="0" fillId="0" borderId="0" pivotButton="0" quotePrefix="0" xfId="0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9"/>
  <sheetViews>
    <sheetView tabSelected="1" topLeftCell="A101" workbookViewId="0">
      <selection activeCell="G13" sqref="G13"/>
    </sheetView>
  </sheetViews>
  <sheetFormatPr baseColWidth="8" defaultColWidth="9" defaultRowHeight="16.8"/>
  <cols>
    <col width="15.2211538461538" customWidth="1" style="42" min="1" max="1"/>
    <col width="9.25" customWidth="1" style="30" min="2" max="2"/>
    <col width="7.875" customWidth="1" style="30" min="3" max="3"/>
    <col width="5.5" customWidth="1" style="30" min="4" max="4"/>
    <col width="9.25" customWidth="1" style="30" min="5" max="5"/>
    <col width="7.875" customWidth="1" style="30" min="6" max="6"/>
    <col width="5.5" customWidth="1" style="30" min="7" max="7"/>
    <col width="9.25" customWidth="1" style="30" min="8" max="8"/>
    <col width="7.875" customWidth="1" style="30" min="9" max="9"/>
    <col width="9.25" customWidth="1" style="30" min="10" max="10"/>
    <col width="5.5" customWidth="1" style="30" min="11" max="11"/>
    <col width="9.25" customWidth="1" style="30" min="12" max="12"/>
    <col width="7.875" customWidth="1" style="30" min="13" max="13"/>
    <col width="5.5" customWidth="1" style="30" min="14" max="14"/>
    <col width="9.25" customWidth="1" style="30" min="15" max="15"/>
    <col width="7.875" customWidth="1" style="43" min="16" max="16"/>
    <col width="5.5" customWidth="1" style="43" min="17" max="17"/>
    <col width="12.5" customWidth="1" style="43" min="19" max="19"/>
    <col width="10" customWidth="1" style="43" min="21" max="21"/>
  </cols>
  <sheetData>
    <row r="1" ht="21" customHeight="1" s="43">
      <c r="A1" s="44" t="inlineStr">
        <is>
          <t>增值</t>
        </is>
      </c>
      <c r="B1" s="13" t="inlineStr">
        <is>
          <t>日订购数（单日新增订购）</t>
        </is>
      </c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5" t="n"/>
      <c r="U1" s="45" t="n"/>
      <c r="V1" s="45" t="n"/>
      <c r="W1" s="45" t="n"/>
      <c r="X1" s="46" t="n"/>
    </row>
    <row r="2">
      <c r="A2" s="47" t="n"/>
      <c r="B2" s="31" t="inlineStr">
        <is>
          <t>按次</t>
        </is>
      </c>
      <c r="C2" s="45" t="n"/>
      <c r="D2" s="45" t="n"/>
      <c r="E2" s="45" t="n"/>
      <c r="F2" s="45" t="n"/>
      <c r="G2" s="45" t="n"/>
      <c r="H2" s="45" t="n"/>
      <c r="I2" s="45" t="n"/>
      <c r="J2" s="45" t="n"/>
      <c r="K2" s="46" t="n"/>
      <c r="L2" s="31" t="inlineStr">
        <is>
          <t>包月</t>
        </is>
      </c>
      <c r="M2" s="45" t="n"/>
      <c r="N2" s="46" t="n"/>
      <c r="O2" s="31" t="inlineStr">
        <is>
          <t>包年</t>
        </is>
      </c>
      <c r="P2" s="45" t="n"/>
      <c r="Q2" s="46" t="n"/>
      <c r="R2" s="39" t="inlineStr">
        <is>
          <t>合计订购</t>
        </is>
      </c>
      <c r="S2" s="24" t="inlineStr">
        <is>
          <t>日包点播5元退订</t>
        </is>
      </c>
      <c r="T2" s="24" t="inlineStr">
        <is>
          <t>包月15元退订</t>
        </is>
      </c>
      <c r="U2" s="24" t="inlineStr">
        <is>
          <t>续订9.9元退订</t>
        </is>
      </c>
      <c r="V2" s="24" t="inlineStr">
        <is>
          <t>包年99元退订</t>
        </is>
      </c>
      <c r="W2" s="40" t="inlineStr">
        <is>
          <t>合计退订</t>
        </is>
      </c>
      <c r="X2" s="40" t="inlineStr">
        <is>
          <t>合计订购金额</t>
        </is>
      </c>
    </row>
    <row r="3" ht="24" customHeight="1" s="43">
      <c r="A3" s="47" t="n"/>
      <c r="B3" s="3" t="inlineStr">
        <is>
          <t>日包点播5元</t>
        </is>
      </c>
      <c r="C3" s="45" t="n"/>
      <c r="D3" s="46" t="n"/>
      <c r="E3" s="4" t="inlineStr">
        <is>
          <t>单片点播5元</t>
        </is>
      </c>
      <c r="F3" s="45" t="n"/>
      <c r="G3" s="46" t="n"/>
      <c r="H3" s="17" t="inlineStr">
        <is>
          <t>包月15元</t>
        </is>
      </c>
      <c r="I3" s="45" t="n"/>
      <c r="J3" s="45" t="n"/>
      <c r="K3" s="46" t="n"/>
      <c r="L3" s="9" t="inlineStr">
        <is>
          <t>续订9.9元</t>
        </is>
      </c>
      <c r="M3" s="45" t="n"/>
      <c r="N3" s="46" t="n"/>
      <c r="O3" s="18" t="inlineStr">
        <is>
          <t>包年99元</t>
        </is>
      </c>
      <c r="P3" s="45" t="n"/>
      <c r="Q3" s="46" t="n"/>
      <c r="R3" s="47" t="n"/>
      <c r="S3" s="47" t="n"/>
      <c r="T3" s="47" t="n"/>
      <c r="U3" s="47" t="n"/>
      <c r="V3" s="47" t="n"/>
      <c r="W3" s="47" t="n"/>
      <c r="X3" s="47" t="n"/>
    </row>
    <row r="4" ht="24.75" customHeight="1" s="43">
      <c r="A4" s="48" t="n"/>
      <c r="B4" s="7" t="inlineStr">
        <is>
          <t>鉴权接口</t>
        </is>
      </c>
      <c r="C4" s="7" t="inlineStr">
        <is>
          <t>C3接口</t>
        </is>
      </c>
      <c r="D4" s="14" t="inlineStr">
        <is>
          <t>差异</t>
        </is>
      </c>
      <c r="E4" s="7" t="inlineStr">
        <is>
          <t>鉴权接口</t>
        </is>
      </c>
      <c r="F4" s="7" t="inlineStr">
        <is>
          <t>C3接口</t>
        </is>
      </c>
      <c r="G4" s="14" t="inlineStr">
        <is>
          <t>差异</t>
        </is>
      </c>
      <c r="H4" s="7" t="inlineStr">
        <is>
          <t>鉴权接口</t>
        </is>
      </c>
      <c r="I4" s="7" t="inlineStr">
        <is>
          <t>C3接口</t>
        </is>
      </c>
      <c r="J4" s="7" t="inlineStr">
        <is>
          <t>新开赠送</t>
        </is>
      </c>
      <c r="K4" s="14" t="inlineStr">
        <is>
          <t>差异</t>
        </is>
      </c>
      <c r="L4" s="7" t="inlineStr">
        <is>
          <t>鉴权接口</t>
        </is>
      </c>
      <c r="M4" s="7" t="inlineStr">
        <is>
          <t>C3接口</t>
        </is>
      </c>
      <c r="N4" s="14" t="inlineStr">
        <is>
          <t>差异</t>
        </is>
      </c>
      <c r="O4" s="7" t="inlineStr">
        <is>
          <t>鉴权接口</t>
        </is>
      </c>
      <c r="P4" s="7" t="inlineStr">
        <is>
          <t>C3接口</t>
        </is>
      </c>
      <c r="Q4" s="14" t="inlineStr">
        <is>
          <t>差异</t>
        </is>
      </c>
      <c r="R4" s="48" t="n"/>
      <c r="S4" s="48" t="n"/>
      <c r="T4" s="48" t="n"/>
      <c r="U4" s="48" t="n"/>
      <c r="V4" s="48" t="n"/>
      <c r="W4" s="48" t="n"/>
      <c r="X4" s="48" t="n"/>
    </row>
    <row r="5" ht="20.1" customHeight="1" s="43">
      <c r="A5" s="49" t="n">
        <v>44197</v>
      </c>
      <c r="B5" s="7" t="n">
        <v>222</v>
      </c>
      <c r="C5" s="7" t="n">
        <v>222</v>
      </c>
      <c r="D5" s="16">
        <f>B5-C5</f>
        <v/>
      </c>
      <c r="E5" s="37" t="n">
        <v>0</v>
      </c>
      <c r="F5" s="37" t="n">
        <v>0</v>
      </c>
      <c r="G5" s="16">
        <f>E5-F5</f>
        <v/>
      </c>
      <c r="H5" s="7" t="n">
        <v>116</v>
      </c>
      <c r="I5" s="7" t="n">
        <v>116</v>
      </c>
      <c r="J5" s="7" t="n">
        <v>0</v>
      </c>
      <c r="K5" s="16">
        <f>H5-I5-J5</f>
        <v/>
      </c>
      <c r="L5" s="7" t="n">
        <v>91</v>
      </c>
      <c r="M5" s="7" t="n">
        <v>90</v>
      </c>
      <c r="N5" s="25">
        <f>L5-M5</f>
        <v/>
      </c>
      <c r="O5" s="7" t="n">
        <v>23</v>
      </c>
      <c r="P5" s="7" t="n">
        <v>23</v>
      </c>
      <c r="Q5" s="16">
        <f>O5-P5</f>
        <v/>
      </c>
      <c r="R5" s="23">
        <f>B5+H5-J5+L5+O5+E5</f>
        <v/>
      </c>
      <c r="S5" s="24" t="n">
        <v>117</v>
      </c>
      <c r="T5" s="24" t="n">
        <v>32</v>
      </c>
      <c r="U5" s="37" t="n">
        <v>23</v>
      </c>
      <c r="V5" s="24">
        <f>V6</f>
        <v/>
      </c>
      <c r="W5" s="27">
        <f>S5+T5+U5+V5</f>
        <v/>
      </c>
      <c r="X5" s="28">
        <f>B5*5+(H5-J5)*15+L5*9.9+O5*99+E5*5</f>
        <v/>
      </c>
    </row>
    <row r="6" ht="18.95" customHeight="1" s="43">
      <c r="A6" s="49" t="n">
        <v>44198</v>
      </c>
      <c r="B6" s="7" t="n">
        <v>189</v>
      </c>
      <c r="C6" s="7" t="n">
        <v>190</v>
      </c>
      <c r="D6" s="25">
        <f>B6-C6</f>
        <v/>
      </c>
      <c r="E6" s="37" t="n">
        <v>0</v>
      </c>
      <c r="F6" s="37" t="n">
        <v>0</v>
      </c>
      <c r="G6" s="16">
        <f>E6-F6</f>
        <v/>
      </c>
      <c r="H6" s="7" t="n">
        <v>90</v>
      </c>
      <c r="I6" s="7" t="n">
        <v>90</v>
      </c>
      <c r="J6" s="7" t="n">
        <v>0</v>
      </c>
      <c r="K6" s="16">
        <f>H6-I6-J6</f>
        <v/>
      </c>
      <c r="L6" s="7" t="n">
        <v>66</v>
      </c>
      <c r="M6" s="7" t="n">
        <v>64</v>
      </c>
      <c r="N6" s="25">
        <f>L6-M6</f>
        <v/>
      </c>
      <c r="O6" s="7" t="n">
        <v>13</v>
      </c>
      <c r="P6" s="7" t="n">
        <v>13</v>
      </c>
      <c r="Q6" s="16">
        <f>O6-P6</f>
        <v/>
      </c>
      <c r="R6" s="23">
        <f>B6+H6-J6+L6+O6+E6</f>
        <v/>
      </c>
      <c r="S6" s="24" t="n">
        <v>222</v>
      </c>
      <c r="T6" s="24" t="n">
        <v>31</v>
      </c>
      <c r="U6" s="37" t="n">
        <v>19</v>
      </c>
      <c r="V6" s="24">
        <f>V7</f>
        <v/>
      </c>
      <c r="W6" s="27">
        <f>S6+T6+U6+V6</f>
        <v/>
      </c>
      <c r="X6" s="28">
        <f>B6*5+(H6-J6)*15+L6*9.9+O6*99+E6*5</f>
        <v/>
      </c>
    </row>
    <row r="7" ht="21" customHeight="1" s="43">
      <c r="A7" s="49" t="n">
        <v>44199</v>
      </c>
      <c r="B7" s="7" t="n">
        <v>131</v>
      </c>
      <c r="C7" s="7" t="n">
        <v>130</v>
      </c>
      <c r="D7" s="25">
        <f>B7-C7</f>
        <v/>
      </c>
      <c r="E7" s="37" t="n">
        <v>0</v>
      </c>
      <c r="F7" s="37" t="n">
        <v>0</v>
      </c>
      <c r="G7" s="16">
        <f>E7-F7</f>
        <v/>
      </c>
      <c r="H7" s="7" t="n">
        <v>64</v>
      </c>
      <c r="I7" s="7" t="n">
        <v>64</v>
      </c>
      <c r="J7" s="7" t="n">
        <v>0</v>
      </c>
      <c r="K7" s="16">
        <f>H7-I7-J7</f>
        <v/>
      </c>
      <c r="L7" s="7" t="n">
        <v>36</v>
      </c>
      <c r="M7" s="7" t="n">
        <v>36</v>
      </c>
      <c r="N7" s="16">
        <f>L7-M7</f>
        <v/>
      </c>
      <c r="O7" s="7" t="n">
        <v>12</v>
      </c>
      <c r="P7" s="7" t="n">
        <v>12</v>
      </c>
      <c r="Q7" s="16">
        <f>O7-P7</f>
        <v/>
      </c>
      <c r="R7" s="23">
        <f>B7+H7-J7+L7+O7+E7</f>
        <v/>
      </c>
      <c r="S7" s="24" t="n">
        <v>190</v>
      </c>
      <c r="T7" s="24" t="n">
        <v>55</v>
      </c>
      <c r="U7" s="37" t="n">
        <v>25</v>
      </c>
      <c r="V7" s="24">
        <f>V8</f>
        <v/>
      </c>
      <c r="W7" s="27">
        <f>S7+T7+U7+V7</f>
        <v/>
      </c>
      <c r="X7" s="28">
        <f>B7*5+(H7-J7)*15+L7*9.9+O7*99+E7*5</f>
        <v/>
      </c>
    </row>
    <row r="8" ht="18" customHeight="1" s="43">
      <c r="A8" s="49" t="n">
        <v>44200</v>
      </c>
      <c r="B8" s="7" t="n">
        <v>66</v>
      </c>
      <c r="C8" s="7" t="n">
        <v>67</v>
      </c>
      <c r="D8" s="25">
        <f>B8-C8</f>
        <v/>
      </c>
      <c r="E8" s="37" t="n">
        <v>0</v>
      </c>
      <c r="F8" s="37" t="n">
        <v>0</v>
      </c>
      <c r="G8" s="16">
        <f>E8-F8</f>
        <v/>
      </c>
      <c r="H8" s="7" t="n">
        <v>23</v>
      </c>
      <c r="I8" s="7" t="n">
        <v>23</v>
      </c>
      <c r="J8" s="7" t="n">
        <v>0</v>
      </c>
      <c r="K8" s="16">
        <f>H8-I8-J8</f>
        <v/>
      </c>
      <c r="L8" s="7" t="n">
        <v>47</v>
      </c>
      <c r="M8" s="7" t="n">
        <v>46</v>
      </c>
      <c r="N8" s="25">
        <f>L8-M8</f>
        <v/>
      </c>
      <c r="O8" s="7" t="n">
        <v>10</v>
      </c>
      <c r="P8" s="7" t="n">
        <v>10</v>
      </c>
      <c r="Q8" s="16">
        <f>O8-P8</f>
        <v/>
      </c>
      <c r="R8" s="23">
        <f>B8+H8-J8+L8+O8+E8</f>
        <v/>
      </c>
      <c r="S8" s="24" t="n">
        <v>130</v>
      </c>
      <c r="T8" s="24" t="n">
        <v>64</v>
      </c>
      <c r="U8" s="37" t="n">
        <v>40</v>
      </c>
      <c r="V8" s="24">
        <f>V9</f>
        <v/>
      </c>
      <c r="W8" s="27">
        <f>S8+T8+U8+V8</f>
        <v/>
      </c>
      <c r="X8" s="28">
        <f>B8*5+(H8-J8)*15+L8*9.9+O8*99+E8*5</f>
        <v/>
      </c>
    </row>
    <row r="9" ht="18" customHeight="1" s="43">
      <c r="A9" s="49" t="n">
        <v>44201</v>
      </c>
      <c r="B9" s="7" t="n">
        <v>2</v>
      </c>
      <c r="C9" s="7" t="n">
        <v>2</v>
      </c>
      <c r="D9" s="16">
        <f>B9-C9</f>
        <v/>
      </c>
      <c r="E9" s="37" t="n">
        <v>0</v>
      </c>
      <c r="F9" s="37" t="n">
        <v>0</v>
      </c>
      <c r="G9" s="16">
        <f>E9-F9</f>
        <v/>
      </c>
      <c r="H9" s="7" t="n">
        <v>0</v>
      </c>
      <c r="I9" s="7" t="n">
        <v>0</v>
      </c>
      <c r="J9" s="7" t="n">
        <v>0</v>
      </c>
      <c r="K9" s="16">
        <f>H9-I9-J9</f>
        <v/>
      </c>
      <c r="L9" s="7" t="n">
        <v>2</v>
      </c>
      <c r="M9" s="7" t="n">
        <v>0</v>
      </c>
      <c r="N9" s="25">
        <f>L9-M9</f>
        <v/>
      </c>
      <c r="O9" s="7" t="n">
        <v>0</v>
      </c>
      <c r="P9" s="7" t="n">
        <v>0</v>
      </c>
      <c r="Q9" s="16">
        <f>O9-P9</f>
        <v/>
      </c>
      <c r="R9" s="23">
        <f>B9+H9-J9+L9+O9+E9</f>
        <v/>
      </c>
      <c r="S9" s="24" t="n">
        <v>66</v>
      </c>
      <c r="T9" s="24" t="n">
        <v>36</v>
      </c>
      <c r="U9" s="37" t="n">
        <v>3</v>
      </c>
      <c r="V9" s="24">
        <f>V10</f>
        <v/>
      </c>
      <c r="W9" s="27">
        <f>S9+T9+U9+V9</f>
        <v/>
      </c>
      <c r="X9" s="28">
        <f>B9*5+(H9-J9)*15+L9*9.9+O9*99+E9*5</f>
        <v/>
      </c>
    </row>
    <row r="10" ht="20.1" customHeight="1" s="43">
      <c r="A10" s="49" t="n">
        <v>44202</v>
      </c>
      <c r="B10" s="7" t="n">
        <v>78</v>
      </c>
      <c r="C10" s="7" t="n">
        <v>137</v>
      </c>
      <c r="D10" s="25">
        <f>B10-C10</f>
        <v/>
      </c>
      <c r="E10" s="37" t="n">
        <v>0</v>
      </c>
      <c r="F10" s="37" t="n">
        <v>0</v>
      </c>
      <c r="G10" s="16">
        <f>E10-F10</f>
        <v/>
      </c>
      <c r="H10" s="7" t="n">
        <v>72</v>
      </c>
      <c r="I10" s="7" t="n">
        <v>71</v>
      </c>
      <c r="J10" s="7" t="n">
        <v>1</v>
      </c>
      <c r="K10" s="16">
        <f>H10-I10-J10</f>
        <v/>
      </c>
      <c r="L10" s="7" t="n">
        <v>66</v>
      </c>
      <c r="M10" s="7" t="n">
        <v>65</v>
      </c>
      <c r="N10" s="25">
        <f>L10-M10</f>
        <v/>
      </c>
      <c r="O10" s="7" t="n">
        <v>20</v>
      </c>
      <c r="P10" s="7" t="n">
        <v>20</v>
      </c>
      <c r="Q10" s="16">
        <f>O10-P10</f>
        <v/>
      </c>
      <c r="R10" s="23">
        <f>B10+H10-J10+L10+O10+E10</f>
        <v/>
      </c>
      <c r="S10" s="24" t="n">
        <v>27</v>
      </c>
      <c r="T10" s="24" t="n">
        <v>27</v>
      </c>
      <c r="U10" s="37" t="n">
        <v>1</v>
      </c>
      <c r="V10" s="24">
        <f>V11</f>
        <v/>
      </c>
      <c r="W10" s="27">
        <f>S10+T10+U10+V10</f>
        <v/>
      </c>
      <c r="X10" s="28">
        <f>B10*5+(H10-J10)*15+L10*9.9+O10*99+E10*5</f>
        <v/>
      </c>
    </row>
    <row r="11" ht="18.95" customHeight="1" s="43">
      <c r="A11" s="49" t="n">
        <v>44203</v>
      </c>
      <c r="B11" s="7" t="n">
        <v>39</v>
      </c>
      <c r="C11" s="7" t="n">
        <v>39</v>
      </c>
      <c r="D11" s="16">
        <f>B11-C11</f>
        <v/>
      </c>
      <c r="E11" s="37" t="n">
        <v>0</v>
      </c>
      <c r="F11" s="37" t="n">
        <v>0</v>
      </c>
      <c r="G11" s="16">
        <f>E11-F11</f>
        <v/>
      </c>
      <c r="H11" s="7" t="n">
        <v>39</v>
      </c>
      <c r="I11" s="7" t="n">
        <v>39</v>
      </c>
      <c r="J11" s="7" t="n">
        <v>0</v>
      </c>
      <c r="K11" s="16">
        <f>H11-I11-J11</f>
        <v/>
      </c>
      <c r="L11" s="7" t="n">
        <v>34</v>
      </c>
      <c r="M11" s="7" t="n">
        <v>33</v>
      </c>
      <c r="N11" s="25">
        <f>L11-M11</f>
        <v/>
      </c>
      <c r="O11" s="7" t="n">
        <v>7</v>
      </c>
      <c r="P11" s="7" t="n">
        <v>7</v>
      </c>
      <c r="Q11" s="16">
        <f>O11-P11</f>
        <v/>
      </c>
      <c r="R11" s="23">
        <f>B11+H11-J11+L11+O11+E11</f>
        <v/>
      </c>
      <c r="S11" s="24" t="n">
        <v>53</v>
      </c>
      <c r="T11" s="24" t="n">
        <v>24</v>
      </c>
      <c r="U11" s="37" t="n">
        <v>19</v>
      </c>
      <c r="V11" s="24">
        <f>V12</f>
        <v/>
      </c>
      <c r="W11" s="27">
        <f>S11+T11+U11+V11</f>
        <v/>
      </c>
      <c r="X11" s="28">
        <f>B11*5+(H11-J11)*15+L11*9.9+O11*99+E11*5</f>
        <v/>
      </c>
    </row>
    <row r="12" ht="18" customHeight="1" s="43">
      <c r="A12" s="49" t="n">
        <v>44204</v>
      </c>
      <c r="B12" s="7" t="n">
        <v>62</v>
      </c>
      <c r="C12" s="7" t="n">
        <v>62</v>
      </c>
      <c r="D12" s="16">
        <f>B12-C12</f>
        <v/>
      </c>
      <c r="E12" s="37" t="n">
        <v>0</v>
      </c>
      <c r="F12" s="37" t="n">
        <v>0</v>
      </c>
      <c r="G12" s="16">
        <f>E12-F12</f>
        <v/>
      </c>
      <c r="H12" s="7" t="n">
        <v>178</v>
      </c>
      <c r="I12" s="7" t="n">
        <v>54</v>
      </c>
      <c r="J12" s="7" t="n">
        <v>164</v>
      </c>
      <c r="K12" s="25">
        <f>H12-I12-J12</f>
        <v/>
      </c>
      <c r="L12" s="7" t="n">
        <v>35</v>
      </c>
      <c r="M12" s="7" t="n">
        <v>35</v>
      </c>
      <c r="N12" s="16">
        <f>L12-M12</f>
        <v/>
      </c>
      <c r="O12" s="7" t="n">
        <v>7</v>
      </c>
      <c r="P12" s="7" t="n">
        <v>7</v>
      </c>
      <c r="Q12" s="16">
        <f>O12-P12</f>
        <v/>
      </c>
      <c r="R12" s="23">
        <f>B12+H12-J12+L12+O12+E12</f>
        <v/>
      </c>
      <c r="S12" s="24" t="n">
        <v>39</v>
      </c>
      <c r="T12" s="24" t="n">
        <v>30</v>
      </c>
      <c r="U12" s="37" t="n">
        <v>22</v>
      </c>
      <c r="V12" s="24">
        <f>V13</f>
        <v/>
      </c>
      <c r="W12" s="27">
        <f>S12+T12+U12+V12</f>
        <v/>
      </c>
      <c r="X12" s="28">
        <f>B12*5+(H12-J12)*15+L12*9.9+O12*99+E12*5</f>
        <v/>
      </c>
    </row>
    <row r="13" ht="20.1" customHeight="1" s="43">
      <c r="A13" s="49" t="n">
        <v>44205</v>
      </c>
      <c r="B13" s="7" t="n">
        <v>73</v>
      </c>
      <c r="C13" s="7" t="n">
        <v>73</v>
      </c>
      <c r="D13" s="16">
        <f>B13-C13</f>
        <v/>
      </c>
      <c r="E13" s="37" t="n">
        <v>0</v>
      </c>
      <c r="F13" s="37" t="n">
        <v>0</v>
      </c>
      <c r="G13" s="16">
        <f>E13-F13</f>
        <v/>
      </c>
      <c r="H13" s="7" t="n">
        <v>279</v>
      </c>
      <c r="I13" s="7" t="n">
        <v>62</v>
      </c>
      <c r="J13" s="7" t="n">
        <v>264</v>
      </c>
      <c r="K13" s="25">
        <f>H13-I13-J13</f>
        <v/>
      </c>
      <c r="L13" s="7" t="n">
        <v>45</v>
      </c>
      <c r="M13" s="7" t="n">
        <v>41</v>
      </c>
      <c r="N13" s="25">
        <f>L13-M13</f>
        <v/>
      </c>
      <c r="O13" s="7" t="n">
        <v>10</v>
      </c>
      <c r="P13" s="7" t="n">
        <v>10</v>
      </c>
      <c r="Q13" s="16">
        <f>O13-P13</f>
        <v/>
      </c>
      <c r="R13" s="23">
        <f>B13+H13-J13+L13+O13+E13</f>
        <v/>
      </c>
      <c r="S13" s="24" t="n">
        <v>62</v>
      </c>
      <c r="T13" s="24" t="n">
        <v>38</v>
      </c>
      <c r="U13" s="37" t="n">
        <v>14</v>
      </c>
      <c r="V13" s="24">
        <f>V14</f>
        <v/>
      </c>
      <c r="W13" s="27">
        <f>S13+T13+U13+V13</f>
        <v/>
      </c>
      <c r="X13" s="28">
        <f>B13*5+(H13-J13)*15+L13*9.9+O13*99+E13*5</f>
        <v/>
      </c>
    </row>
    <row r="14" ht="17.1" customHeight="1" s="43">
      <c r="A14" s="49" t="n">
        <v>44206</v>
      </c>
      <c r="B14" s="7" t="n">
        <v>81</v>
      </c>
      <c r="C14" s="7" t="n">
        <v>81</v>
      </c>
      <c r="D14" s="16">
        <f>B14-C14</f>
        <v/>
      </c>
      <c r="E14" s="37" t="n">
        <v>0</v>
      </c>
      <c r="F14" s="37" t="n">
        <v>0</v>
      </c>
      <c r="G14" s="16">
        <f>E14-F14</f>
        <v/>
      </c>
      <c r="H14" s="7" t="n">
        <v>244</v>
      </c>
      <c r="I14" s="7" t="n">
        <v>52</v>
      </c>
      <c r="J14" s="7" t="n">
        <v>238</v>
      </c>
      <c r="K14" s="25">
        <f>H14-I14-J14</f>
        <v/>
      </c>
      <c r="L14" s="7" t="n">
        <v>47</v>
      </c>
      <c r="M14" s="7" t="n">
        <v>46</v>
      </c>
      <c r="N14" s="25">
        <f>L14-M14</f>
        <v/>
      </c>
      <c r="O14" s="7" t="n">
        <v>7</v>
      </c>
      <c r="P14" s="7" t="n">
        <v>7</v>
      </c>
      <c r="Q14" s="16">
        <f>O14-P14</f>
        <v/>
      </c>
      <c r="R14" s="23">
        <f>B14+H14-J14+L14+O14+E14</f>
        <v/>
      </c>
      <c r="S14" s="24" t="n">
        <v>73</v>
      </c>
      <c r="T14" s="24" t="n">
        <v>51</v>
      </c>
      <c r="U14" s="37" t="n">
        <v>27</v>
      </c>
      <c r="V14" s="24">
        <f>V15</f>
        <v/>
      </c>
      <c r="W14" s="27">
        <f>S14+T14+U14+V14</f>
        <v/>
      </c>
      <c r="X14" s="28">
        <f>B14*5+(H14-J14)*15+L14*9.9+O14*99+E14*5</f>
        <v/>
      </c>
    </row>
    <row r="15" ht="18" customHeight="1" s="43">
      <c r="A15" s="49" t="n">
        <v>44207</v>
      </c>
      <c r="B15" s="7" t="n">
        <v>72</v>
      </c>
      <c r="C15" s="7" t="n">
        <v>72</v>
      </c>
      <c r="D15" s="16">
        <f>B15-C15</f>
        <v/>
      </c>
      <c r="E15" s="37" t="n">
        <v>0</v>
      </c>
      <c r="F15" s="37" t="n">
        <v>0</v>
      </c>
      <c r="G15" s="16">
        <f>E15-F15</f>
        <v/>
      </c>
      <c r="H15" s="7" t="n">
        <v>259</v>
      </c>
      <c r="I15" s="7" t="n">
        <v>34</v>
      </c>
      <c r="J15" s="7" t="n">
        <v>304</v>
      </c>
      <c r="K15" s="25">
        <f>H15-I15-J15</f>
        <v/>
      </c>
      <c r="L15" s="7" t="n">
        <v>35</v>
      </c>
      <c r="M15" s="7" t="n">
        <v>34</v>
      </c>
      <c r="N15" s="25">
        <f>L15-M15</f>
        <v/>
      </c>
      <c r="O15" s="7" t="n">
        <v>11</v>
      </c>
      <c r="P15" s="7" t="n">
        <v>11</v>
      </c>
      <c r="Q15" s="16">
        <f>O15-P15</f>
        <v/>
      </c>
      <c r="R15" s="23">
        <f>B15+H15-J15+L15+O15+E15</f>
        <v/>
      </c>
      <c r="S15" s="24" t="n">
        <v>81</v>
      </c>
      <c r="T15" s="24" t="n">
        <v>93</v>
      </c>
      <c r="U15" s="37" t="n">
        <v>24</v>
      </c>
      <c r="V15" s="24">
        <f>V16</f>
        <v/>
      </c>
      <c r="W15" s="27">
        <f>S15+T15+U15+V15</f>
        <v/>
      </c>
      <c r="X15" s="28">
        <f>B15*5+(H15-J15)*15+L15*9.9+O15*99+E15*5</f>
        <v/>
      </c>
    </row>
    <row r="16">
      <c r="A16" s="49" t="n">
        <v>44208</v>
      </c>
      <c r="B16" s="37" t="n">
        <v>48</v>
      </c>
      <c r="C16" s="37" t="n">
        <v>48</v>
      </c>
      <c r="D16" s="16">
        <f>B16-C16</f>
        <v/>
      </c>
      <c r="E16" s="37" t="n">
        <v>0</v>
      </c>
      <c r="F16" s="37" t="n">
        <v>0</v>
      </c>
      <c r="G16" s="16">
        <f>E16-F16</f>
        <v/>
      </c>
      <c r="H16" s="37" t="n">
        <v>346</v>
      </c>
      <c r="I16" s="37" t="n">
        <v>39</v>
      </c>
      <c r="J16" s="37" t="n">
        <v>316</v>
      </c>
      <c r="K16" s="25">
        <f>H16-I16-J16</f>
        <v/>
      </c>
      <c r="L16" s="37" t="n">
        <v>27</v>
      </c>
      <c r="M16" s="37" t="n">
        <v>27</v>
      </c>
      <c r="N16" s="16">
        <f>L16-M16</f>
        <v/>
      </c>
      <c r="O16" s="37" t="n">
        <v>9</v>
      </c>
      <c r="P16" s="37" t="n">
        <v>9</v>
      </c>
      <c r="Q16" s="16">
        <f>O16-P16</f>
        <v/>
      </c>
      <c r="R16" s="23">
        <f>B16+H16-J16+L16+O16+E16</f>
        <v/>
      </c>
      <c r="S16" s="37" t="n">
        <v>72</v>
      </c>
      <c r="T16" s="37" t="n">
        <v>60</v>
      </c>
      <c r="U16" s="37" t="n">
        <v>26</v>
      </c>
      <c r="V16" s="37" t="n">
        <v>0</v>
      </c>
      <c r="W16" s="27">
        <f>S16+T16+U16+V16</f>
        <v/>
      </c>
      <c r="X16" s="28">
        <f>B16*5+(H16-J16)*15+L16*9.9+O16*99+E16*5</f>
        <v/>
      </c>
    </row>
    <row r="17">
      <c r="A17" s="49" t="n">
        <v>44209</v>
      </c>
      <c r="B17" s="37" t="n">
        <v>59</v>
      </c>
      <c r="C17" s="37" t="n">
        <v>59</v>
      </c>
      <c r="D17" s="16">
        <f>B17-C17</f>
        <v/>
      </c>
      <c r="E17" s="37" t="n">
        <v>0</v>
      </c>
      <c r="F17" s="37" t="n">
        <v>0</v>
      </c>
      <c r="G17" s="16">
        <f>E17-F17</f>
        <v/>
      </c>
      <c r="H17" s="37" t="n">
        <v>405</v>
      </c>
      <c r="I17" s="37" t="n">
        <v>49</v>
      </c>
      <c r="J17" s="37" t="n">
        <v>356</v>
      </c>
      <c r="K17" s="16">
        <f>H17-I17-J17</f>
        <v/>
      </c>
      <c r="L17" s="37" t="n">
        <v>31</v>
      </c>
      <c r="M17" s="37" t="n">
        <v>30</v>
      </c>
      <c r="N17" s="25">
        <f>L17-M17</f>
        <v/>
      </c>
      <c r="O17" s="37" t="n">
        <v>4</v>
      </c>
      <c r="P17" s="37" t="n">
        <v>4</v>
      </c>
      <c r="Q17" s="16">
        <f>O17-P17</f>
        <v/>
      </c>
      <c r="R17" s="23">
        <f>B17+H17-J17+L17+O17+E17</f>
        <v/>
      </c>
      <c r="S17" s="37" t="n">
        <v>48</v>
      </c>
      <c r="T17" s="37" t="n">
        <v>34</v>
      </c>
      <c r="U17" s="37" t="n">
        <v>20</v>
      </c>
      <c r="V17" s="37" t="n">
        <v>0</v>
      </c>
      <c r="W17" s="27">
        <f>S17+T17+U17+V17</f>
        <v/>
      </c>
      <c r="X17" s="28">
        <f>B17*5+(H17-J17)*15+L17*9.9+O17*99+E17*5</f>
        <v/>
      </c>
    </row>
    <row r="18">
      <c r="A18" s="49" t="n">
        <v>44210</v>
      </c>
      <c r="B18" s="37" t="n">
        <v>65</v>
      </c>
      <c r="C18" s="37" t="n">
        <v>65</v>
      </c>
      <c r="D18" s="16">
        <f>B18-C18</f>
        <v/>
      </c>
      <c r="E18" s="37" t="n">
        <v>0</v>
      </c>
      <c r="F18" s="37" t="n">
        <v>0</v>
      </c>
      <c r="G18" s="16">
        <f>E18-F18</f>
        <v/>
      </c>
      <c r="H18" s="37" t="n">
        <v>392</v>
      </c>
      <c r="I18" s="37" t="n">
        <v>33</v>
      </c>
      <c r="J18" s="37" t="n">
        <v>359</v>
      </c>
      <c r="K18" s="16">
        <f>H18-I18-J18</f>
        <v/>
      </c>
      <c r="L18" s="37" t="n">
        <v>39</v>
      </c>
      <c r="M18" s="37" t="n">
        <v>38</v>
      </c>
      <c r="N18" s="25">
        <f>L18-M18</f>
        <v/>
      </c>
      <c r="O18" s="37" t="n">
        <v>4</v>
      </c>
      <c r="P18" s="37" t="n">
        <v>4</v>
      </c>
      <c r="Q18" s="16">
        <f>O18-P18</f>
        <v/>
      </c>
      <c r="R18" s="23">
        <f>B18+H18-J18+L18+O18+E18</f>
        <v/>
      </c>
      <c r="S18" s="37" t="n">
        <v>59</v>
      </c>
      <c r="T18" s="37" t="n">
        <v>36</v>
      </c>
      <c r="U18" s="37" t="n">
        <v>14</v>
      </c>
      <c r="V18" s="37" t="n">
        <v>0</v>
      </c>
      <c r="W18" s="27">
        <f>S18+T18+U18+V18</f>
        <v/>
      </c>
      <c r="X18" s="28">
        <f>B18*5+(H18-J18)*15+L18*9.9+O18*99+E18*5</f>
        <v/>
      </c>
    </row>
    <row r="19">
      <c r="A19" s="49" t="n">
        <v>44211</v>
      </c>
      <c r="B19" s="37" t="n">
        <v>63</v>
      </c>
      <c r="C19" s="37" t="n">
        <v>63</v>
      </c>
      <c r="D19" s="16">
        <f>B19-C19</f>
        <v/>
      </c>
      <c r="E19" s="37" t="n">
        <v>0</v>
      </c>
      <c r="F19" s="37" t="n">
        <v>0</v>
      </c>
      <c r="G19" s="16">
        <f>E19-F19</f>
        <v/>
      </c>
      <c r="H19" s="37" t="n">
        <v>415</v>
      </c>
      <c r="I19" s="37" t="n">
        <v>55</v>
      </c>
      <c r="J19" s="37" t="n">
        <v>360</v>
      </c>
      <c r="K19" s="16">
        <f>H19-I19-J19</f>
        <v/>
      </c>
      <c r="L19" s="37" t="n">
        <v>50</v>
      </c>
      <c r="M19" s="37" t="n">
        <v>49</v>
      </c>
      <c r="N19" s="25">
        <f>L19-M19</f>
        <v/>
      </c>
      <c r="O19" s="37" t="n">
        <v>3</v>
      </c>
      <c r="P19" s="37" t="n">
        <v>3</v>
      </c>
      <c r="Q19" s="16">
        <f>O19-P19</f>
        <v/>
      </c>
      <c r="R19" s="23">
        <f>B19+H19-J19+L19+O19+E19</f>
        <v/>
      </c>
      <c r="S19" s="37" t="n">
        <v>65</v>
      </c>
      <c r="T19" s="37" t="n">
        <v>26</v>
      </c>
      <c r="U19" s="37" t="n">
        <v>27</v>
      </c>
      <c r="V19" s="37" t="n">
        <v>0</v>
      </c>
      <c r="W19" s="27">
        <f>S19+T19+U19+V19</f>
        <v/>
      </c>
      <c r="X19" s="28">
        <f>B19*5+(H19-J19)*15+L19*9.9+O19*99+E19*5</f>
        <v/>
      </c>
    </row>
    <row r="20">
      <c r="A20" s="49" t="n">
        <v>44212</v>
      </c>
      <c r="B20" s="37" t="n">
        <v>108</v>
      </c>
      <c r="C20" s="37" t="n">
        <v>108</v>
      </c>
      <c r="D20" s="16">
        <f>B20-C20</f>
        <v/>
      </c>
      <c r="E20" s="37" t="n">
        <v>0</v>
      </c>
      <c r="F20" s="37" t="n">
        <v>0</v>
      </c>
      <c r="G20" s="16">
        <f>E20-F20</f>
        <v/>
      </c>
      <c r="H20" s="37" t="n">
        <v>478</v>
      </c>
      <c r="I20" s="37" t="n">
        <v>78</v>
      </c>
      <c r="J20" s="37" t="n">
        <v>400</v>
      </c>
      <c r="K20" s="16">
        <f>H20-I20-J20</f>
        <v/>
      </c>
      <c r="L20" s="37" t="n">
        <v>63</v>
      </c>
      <c r="M20" s="37" t="n">
        <v>62</v>
      </c>
      <c r="N20" s="25">
        <f>L20-M20</f>
        <v/>
      </c>
      <c r="O20" s="37" t="n">
        <v>8</v>
      </c>
      <c r="P20" s="37" t="n">
        <v>8</v>
      </c>
      <c r="Q20" s="16">
        <f>O20-P20</f>
        <v/>
      </c>
      <c r="R20" s="23">
        <f>B20+H20-J20+L20+O20+E20</f>
        <v/>
      </c>
      <c r="S20" s="37" t="n">
        <v>63</v>
      </c>
      <c r="T20" s="37" t="n">
        <v>34</v>
      </c>
      <c r="U20" s="37" t="n">
        <v>20</v>
      </c>
      <c r="V20" s="37" t="n">
        <v>0</v>
      </c>
      <c r="W20" s="27">
        <f>S20+T20+U20+V20</f>
        <v/>
      </c>
      <c r="X20" s="28">
        <f>B20*5+(H20-J20)*15+L20*9.9+O20*99+E20*5</f>
        <v/>
      </c>
    </row>
    <row r="21">
      <c r="A21" s="49" t="n">
        <v>44213</v>
      </c>
      <c r="B21" s="37" t="n">
        <v>68</v>
      </c>
      <c r="C21" s="37" t="n">
        <v>68</v>
      </c>
      <c r="D21" s="16">
        <f>B21-C21</f>
        <v/>
      </c>
      <c r="E21" s="37" t="n">
        <v>0</v>
      </c>
      <c r="F21" s="37" t="n">
        <v>0</v>
      </c>
      <c r="G21" s="16">
        <f>E21-F21</f>
        <v/>
      </c>
      <c r="H21" s="37" t="n">
        <v>415</v>
      </c>
      <c r="I21" s="37" t="n">
        <v>51</v>
      </c>
      <c r="J21" s="37" t="n">
        <v>364</v>
      </c>
      <c r="K21" s="16">
        <f>H21-I21-J21</f>
        <v/>
      </c>
      <c r="L21" s="37" t="n">
        <v>41</v>
      </c>
      <c r="M21" s="37" t="n">
        <v>41</v>
      </c>
      <c r="N21" s="16">
        <f>L21-M21</f>
        <v/>
      </c>
      <c r="O21" s="37" t="n">
        <v>4</v>
      </c>
      <c r="P21" s="37" t="n">
        <v>4</v>
      </c>
      <c r="Q21" s="16">
        <f>O21-P21</f>
        <v/>
      </c>
      <c r="R21" s="23">
        <f>B21+H21-J21+L21+O21+E21</f>
        <v/>
      </c>
      <c r="S21" s="37" t="n">
        <v>108</v>
      </c>
      <c r="T21" s="37" t="n">
        <v>48</v>
      </c>
      <c r="U21" s="37" t="n">
        <v>20</v>
      </c>
      <c r="V21" s="37" t="n">
        <v>0</v>
      </c>
      <c r="W21" s="27">
        <f>S21+T21+U21+V21</f>
        <v/>
      </c>
      <c r="X21" s="28">
        <f>B21*5+(H21-J21)*15+L21*9.9+O21*99+E21*5</f>
        <v/>
      </c>
    </row>
    <row r="22">
      <c r="A22" s="49" t="n">
        <v>44214</v>
      </c>
      <c r="B22" s="37" t="n">
        <v>43</v>
      </c>
      <c r="C22" s="37" t="n">
        <v>43</v>
      </c>
      <c r="D22" s="16">
        <f>B22-C22</f>
        <v/>
      </c>
      <c r="E22" s="37" t="n">
        <v>0</v>
      </c>
      <c r="F22" s="37" t="n">
        <v>0</v>
      </c>
      <c r="G22" s="16">
        <f>E22-F22</f>
        <v/>
      </c>
      <c r="H22" s="37" t="n">
        <v>434</v>
      </c>
      <c r="I22" s="37" t="n">
        <v>36</v>
      </c>
      <c r="J22" s="38" t="n">
        <v>398</v>
      </c>
      <c r="K22" s="16">
        <f>H22-I22-J22</f>
        <v/>
      </c>
      <c r="L22" s="37" t="n">
        <v>32</v>
      </c>
      <c r="M22" s="37" t="n">
        <v>31</v>
      </c>
      <c r="N22" s="25">
        <f>L22-M22</f>
        <v/>
      </c>
      <c r="O22" s="37" t="n">
        <v>4</v>
      </c>
      <c r="P22" s="37" t="n">
        <v>4</v>
      </c>
      <c r="Q22" s="16">
        <f>O22-P22</f>
        <v/>
      </c>
      <c r="R22" s="23">
        <f>B22+H22-J22+L22+O22+E22</f>
        <v/>
      </c>
      <c r="S22" s="37" t="n">
        <v>68</v>
      </c>
      <c r="T22" s="37" t="n">
        <v>64</v>
      </c>
      <c r="U22" s="37" t="n">
        <v>25</v>
      </c>
      <c r="V22" s="37" t="n">
        <v>0</v>
      </c>
      <c r="W22" s="27">
        <f>S22+T22+U22+V22</f>
        <v/>
      </c>
      <c r="X22" s="28">
        <f>B22*5+(H22-J22)*15+L22*9.9+O22*99+E22*5</f>
        <v/>
      </c>
    </row>
    <row r="23">
      <c r="A23" s="50" t="n">
        <v>44215</v>
      </c>
      <c r="B23" s="37" t="n">
        <v>37</v>
      </c>
      <c r="C23" s="37" t="n">
        <v>37</v>
      </c>
      <c r="D23" s="16">
        <f>B23-C23</f>
        <v/>
      </c>
      <c r="E23" s="37" t="n">
        <v>0</v>
      </c>
      <c r="F23" s="37" t="n">
        <v>0</v>
      </c>
      <c r="G23" s="16">
        <f>E23-F23</f>
        <v/>
      </c>
      <c r="H23" s="37" t="n">
        <v>484</v>
      </c>
      <c r="I23" s="37" t="n">
        <v>44</v>
      </c>
      <c r="J23" s="37" t="n">
        <v>440</v>
      </c>
      <c r="K23" s="16">
        <f>H23-I23-J23</f>
        <v/>
      </c>
      <c r="L23" s="37" t="n">
        <v>43</v>
      </c>
      <c r="M23" s="37" t="n">
        <v>41</v>
      </c>
      <c r="N23" s="25">
        <f>L23-M23</f>
        <v/>
      </c>
      <c r="O23" s="37" t="n">
        <v>12</v>
      </c>
      <c r="P23" s="37" t="n">
        <v>12</v>
      </c>
      <c r="Q23" s="16">
        <f>O23-P23</f>
        <v/>
      </c>
      <c r="R23" s="23">
        <f>B23+H23-J23+L23+O23+E23</f>
        <v/>
      </c>
      <c r="S23" s="38" t="n">
        <v>43</v>
      </c>
      <c r="T23" s="38" t="n">
        <v>56</v>
      </c>
      <c r="U23" s="38" t="n">
        <v>26</v>
      </c>
      <c r="V23" s="38" t="n">
        <v>0</v>
      </c>
      <c r="W23" s="41" t="n">
        <v>99</v>
      </c>
      <c r="X23" s="28">
        <f>B23*5+(H23-J23)*15+L23*9.9+O23*99+E23*5</f>
        <v/>
      </c>
    </row>
    <row r="24">
      <c r="A24" s="50" t="n">
        <v>44216</v>
      </c>
      <c r="B24" s="37" t="n">
        <v>55</v>
      </c>
      <c r="C24" s="37" t="n">
        <v>55</v>
      </c>
      <c r="D24" s="16">
        <f>B24-C24</f>
        <v/>
      </c>
      <c r="E24" s="37" t="n">
        <v>0</v>
      </c>
      <c r="F24" s="37" t="n">
        <v>0</v>
      </c>
      <c r="G24" s="16">
        <f>E24-F24</f>
        <v/>
      </c>
      <c r="H24" s="37" t="n">
        <v>607</v>
      </c>
      <c r="I24" s="37" t="n">
        <v>55</v>
      </c>
      <c r="J24" s="37" t="n">
        <v>552</v>
      </c>
      <c r="K24" s="16">
        <f>H24-I24-J24</f>
        <v/>
      </c>
      <c r="L24" s="37" t="n">
        <v>38</v>
      </c>
      <c r="M24" s="37" t="n">
        <v>37</v>
      </c>
      <c r="N24" s="25">
        <f>L24-M24</f>
        <v/>
      </c>
      <c r="O24" s="37" t="n">
        <v>3</v>
      </c>
      <c r="P24" s="37" t="n">
        <v>3</v>
      </c>
      <c r="Q24" s="16">
        <f>O24-P24</f>
        <v/>
      </c>
      <c r="R24" s="23">
        <f>B24+H24-J24+L24+O24+E24</f>
        <v/>
      </c>
      <c r="S24" s="37" t="n">
        <v>37</v>
      </c>
      <c r="T24" s="37" t="n">
        <v>26</v>
      </c>
      <c r="U24" s="37" t="n">
        <v>23</v>
      </c>
      <c r="V24" s="37" t="n">
        <v>0</v>
      </c>
      <c r="W24" s="27">
        <f>SUM(S24,T24,U24,V24)</f>
        <v/>
      </c>
      <c r="X24" s="28">
        <f>B24*5+(H24-J24)*15+L24*9.9+O24*99+E24*5</f>
        <v/>
      </c>
    </row>
    <row r="25">
      <c r="A25" s="50" t="n">
        <v>44217</v>
      </c>
      <c r="B25" s="37" t="n">
        <v>67</v>
      </c>
      <c r="C25" s="37" t="n">
        <v>67</v>
      </c>
      <c r="D25" s="16">
        <f>B25-C25</f>
        <v/>
      </c>
      <c r="E25" s="37" t="n">
        <v>0</v>
      </c>
      <c r="F25" s="37" t="n">
        <v>0</v>
      </c>
      <c r="G25" s="16">
        <f>E25-F25</f>
        <v/>
      </c>
      <c r="H25" s="37" t="n">
        <v>594</v>
      </c>
      <c r="I25" s="37" t="n">
        <v>71</v>
      </c>
      <c r="J25" s="37" t="n">
        <v>524</v>
      </c>
      <c r="K25" s="25">
        <f>H25-I25-J25</f>
        <v/>
      </c>
      <c r="L25" s="37" t="n">
        <v>38</v>
      </c>
      <c r="M25" s="37" t="n">
        <v>37</v>
      </c>
      <c r="N25" s="25">
        <f>L25-M25</f>
        <v/>
      </c>
      <c r="O25" s="37" t="n">
        <v>7</v>
      </c>
      <c r="P25" s="37" t="n">
        <v>7</v>
      </c>
      <c r="Q25" s="16">
        <f>O25-P25</f>
        <v/>
      </c>
      <c r="R25" s="23">
        <f>B25+H25-J25+L25+O25+E25</f>
        <v/>
      </c>
      <c r="S25" s="37" t="n">
        <v>55</v>
      </c>
      <c r="T25" s="37" t="n">
        <v>33</v>
      </c>
      <c r="U25" s="37" t="n">
        <v>18</v>
      </c>
      <c r="V25" s="37" t="n">
        <v>0</v>
      </c>
      <c r="W25" s="27">
        <f>SUM(S25,T25,U25,V25)</f>
        <v/>
      </c>
      <c r="X25" s="28">
        <f>B25*5+(H25-J25)*15+L25*9.9+O25*99+E25*5</f>
        <v/>
      </c>
    </row>
    <row r="26">
      <c r="A26" s="50" t="n">
        <v>44218</v>
      </c>
      <c r="B26" s="37" t="n">
        <v>82</v>
      </c>
      <c r="C26" s="37" t="n">
        <v>82</v>
      </c>
      <c r="D26" s="16">
        <f>B26-C26</f>
        <v/>
      </c>
      <c r="E26" s="37" t="n">
        <v>0</v>
      </c>
      <c r="F26" s="37" t="n">
        <v>0</v>
      </c>
      <c r="G26" s="16">
        <f>E26-F26</f>
        <v/>
      </c>
      <c r="H26" s="37" t="n">
        <v>519</v>
      </c>
      <c r="I26" s="37" t="n">
        <v>117</v>
      </c>
      <c r="J26" s="37" t="n">
        <v>412</v>
      </c>
      <c r="K26" s="25">
        <f>H26-I26-J26</f>
        <v/>
      </c>
      <c r="L26" s="37" t="n">
        <v>72</v>
      </c>
      <c r="M26" s="37" t="n">
        <v>71</v>
      </c>
      <c r="N26" s="25">
        <f>L26-M26</f>
        <v/>
      </c>
      <c r="O26" s="37" t="n">
        <v>8</v>
      </c>
      <c r="P26" s="37" t="n">
        <v>8</v>
      </c>
      <c r="Q26" s="16">
        <f>O26-P26</f>
        <v/>
      </c>
      <c r="R26" s="23">
        <f>B26+H26-J26+L26+O26+E26</f>
        <v/>
      </c>
      <c r="S26" s="37" t="n">
        <v>67</v>
      </c>
      <c r="T26" s="37" t="n">
        <v>27</v>
      </c>
      <c r="U26" s="37" t="n">
        <v>16</v>
      </c>
      <c r="V26" s="37" t="n">
        <v>0</v>
      </c>
      <c r="W26" s="27">
        <f>SUM(S26,T26,U26,V26)</f>
        <v/>
      </c>
      <c r="X26" s="28">
        <f>B26*5+(H26-J26)*15+L26*9.9+O26*99+E26*5</f>
        <v/>
      </c>
    </row>
    <row r="27">
      <c r="A27" s="50" t="n">
        <v>44219</v>
      </c>
      <c r="B27" s="37" t="n">
        <v>100</v>
      </c>
      <c r="C27" s="37" t="n">
        <v>100</v>
      </c>
      <c r="D27" s="16">
        <f>B27-C27</f>
        <v/>
      </c>
      <c r="E27" s="37" t="n">
        <v>0</v>
      </c>
      <c r="F27" s="37" t="n">
        <v>0</v>
      </c>
      <c r="G27" s="16">
        <f>E27-F27</f>
        <v/>
      </c>
      <c r="H27" s="37" t="n">
        <v>697</v>
      </c>
      <c r="I27" s="37" t="n">
        <v>104</v>
      </c>
      <c r="J27" s="37" t="n">
        <v>592</v>
      </c>
      <c r="K27" s="25">
        <f>H27-I27-J27</f>
        <v/>
      </c>
      <c r="L27" s="37" t="n">
        <v>76</v>
      </c>
      <c r="M27" s="37" t="n">
        <v>75</v>
      </c>
      <c r="N27" s="25">
        <f>L27-M27</f>
        <v/>
      </c>
      <c r="O27" s="37" t="n">
        <v>13</v>
      </c>
      <c r="P27" s="37" t="n">
        <v>13</v>
      </c>
      <c r="Q27" s="16">
        <f>O27-P27</f>
        <v/>
      </c>
      <c r="R27" s="23">
        <f>B27+H27-J27+L27+O27+E27</f>
        <v/>
      </c>
      <c r="S27" s="37" t="n">
        <v>82</v>
      </c>
      <c r="T27" s="37" t="n">
        <v>21</v>
      </c>
      <c r="U27" s="37" t="n">
        <v>20</v>
      </c>
      <c r="V27" s="37" t="n">
        <v>0</v>
      </c>
      <c r="W27" s="27">
        <f>SUM(S27,T27,U27,V27)</f>
        <v/>
      </c>
      <c r="X27" s="28">
        <f>B27*5+(H27-J27)*15+L27*9.9+O27*99+E27*5</f>
        <v/>
      </c>
    </row>
    <row r="28">
      <c r="A28" s="50" t="n">
        <v>44220</v>
      </c>
      <c r="B28" s="37" t="n">
        <v>84</v>
      </c>
      <c r="C28" s="37" t="n">
        <v>84</v>
      </c>
      <c r="D28" s="16">
        <f>B28-C28</f>
        <v/>
      </c>
      <c r="E28" s="37" t="n">
        <v>0</v>
      </c>
      <c r="F28" s="37" t="n">
        <v>0</v>
      </c>
      <c r="G28" s="16">
        <f>E28-F28</f>
        <v/>
      </c>
      <c r="H28" s="37" t="n">
        <v>678</v>
      </c>
      <c r="I28" s="37" t="n">
        <v>87</v>
      </c>
      <c r="J28" s="37" t="n">
        <v>591</v>
      </c>
      <c r="K28" s="16">
        <f>H28-I28-J28</f>
        <v/>
      </c>
      <c r="L28" s="37" t="n">
        <v>57</v>
      </c>
      <c r="M28" s="37" t="n">
        <v>56</v>
      </c>
      <c r="N28" s="25">
        <f>L28-M28</f>
        <v/>
      </c>
      <c r="O28" s="37" t="n">
        <v>7</v>
      </c>
      <c r="P28" s="37" t="n">
        <v>7</v>
      </c>
      <c r="Q28" s="16">
        <f>O28-P28</f>
        <v/>
      </c>
      <c r="R28" s="23">
        <f>B28+H28-J28+L28+O28+E28</f>
        <v/>
      </c>
      <c r="S28" s="37" t="n">
        <v>100</v>
      </c>
      <c r="T28" s="37" t="n">
        <v>37</v>
      </c>
      <c r="U28" s="37" t="n">
        <v>21</v>
      </c>
      <c r="V28" s="37" t="n">
        <v>0</v>
      </c>
      <c r="W28" s="27">
        <f>SUM(S28,T28,U28,V28)</f>
        <v/>
      </c>
      <c r="X28" s="28">
        <f>B28*5+(H28-J28)*15+L28*9.9+O28*99+E28*5</f>
        <v/>
      </c>
    </row>
    <row r="29">
      <c r="A29" s="50" t="n">
        <v>44221</v>
      </c>
      <c r="B29" s="37" t="n">
        <v>72</v>
      </c>
      <c r="C29" s="37" t="n">
        <v>72</v>
      </c>
      <c r="D29" s="16">
        <f>B29-C29</f>
        <v/>
      </c>
      <c r="E29" s="37" t="n">
        <v>0</v>
      </c>
      <c r="F29" s="37" t="n">
        <v>0</v>
      </c>
      <c r="G29" s="16">
        <f>E29-F29</f>
        <v/>
      </c>
      <c r="H29" s="37" t="n">
        <v>576</v>
      </c>
      <c r="I29" s="37" t="n">
        <v>98</v>
      </c>
      <c r="J29" s="37" t="n">
        <v>478</v>
      </c>
      <c r="K29" s="16">
        <f>H29-I29-J29</f>
        <v/>
      </c>
      <c r="L29" s="37" t="n">
        <v>57</v>
      </c>
      <c r="M29" s="37" t="n">
        <v>53</v>
      </c>
      <c r="N29" s="25">
        <f>L29-M29</f>
        <v/>
      </c>
      <c r="O29" s="37" t="n">
        <v>11</v>
      </c>
      <c r="P29" s="37" t="n">
        <v>11</v>
      </c>
      <c r="Q29" s="16">
        <f>O29-P29</f>
        <v/>
      </c>
      <c r="R29" s="23">
        <f>B29+H29-J29+L29+O29+E29</f>
        <v/>
      </c>
      <c r="S29" s="37" t="n">
        <v>84</v>
      </c>
      <c r="T29" s="37" t="n">
        <v>57</v>
      </c>
      <c r="U29" s="37" t="n">
        <v>31</v>
      </c>
      <c r="V29" s="37" t="n">
        <v>0</v>
      </c>
      <c r="W29" s="27">
        <f>SUM(S29,T29,U29,V29)</f>
        <v/>
      </c>
      <c r="X29" s="28">
        <f>B29*5+(H29-J29)*15+L29*9.9+O29*99+E29*5</f>
        <v/>
      </c>
    </row>
    <row r="30">
      <c r="A30" s="50" t="n">
        <v>44222</v>
      </c>
      <c r="B30" s="37" t="n">
        <v>64</v>
      </c>
      <c r="C30" s="37" t="n">
        <v>65</v>
      </c>
      <c r="D30" s="25">
        <f>B30-C30</f>
        <v/>
      </c>
      <c r="E30" s="37" t="n">
        <v>0</v>
      </c>
      <c r="F30" s="37" t="n">
        <v>0</v>
      </c>
      <c r="G30" s="16">
        <f>E30-F30</f>
        <v/>
      </c>
      <c r="H30" s="37" t="n">
        <v>669</v>
      </c>
      <c r="I30" s="37" t="n">
        <v>87</v>
      </c>
      <c r="J30" s="37" t="n">
        <v>582</v>
      </c>
      <c r="K30" s="16">
        <f>H30-I30-J30</f>
        <v/>
      </c>
      <c r="L30" s="37" t="n">
        <v>55</v>
      </c>
      <c r="M30" s="37" t="n">
        <v>54</v>
      </c>
      <c r="N30" s="25">
        <f>L30-M30</f>
        <v/>
      </c>
      <c r="O30" s="37" t="n">
        <v>4</v>
      </c>
      <c r="P30" s="37" t="n">
        <v>4</v>
      </c>
      <c r="Q30" s="16">
        <f>O30-P30</f>
        <v/>
      </c>
      <c r="R30" s="23">
        <f>B30+H30-J30+L30+O30+E30</f>
        <v/>
      </c>
      <c r="S30" s="37" t="n">
        <v>72</v>
      </c>
      <c r="T30" s="37" t="n">
        <v>39</v>
      </c>
      <c r="U30" s="37" t="n">
        <v>18</v>
      </c>
      <c r="V30" s="37" t="n">
        <v>0</v>
      </c>
      <c r="W30" s="27">
        <f>SUM(S30,T30,U30,V30)</f>
        <v/>
      </c>
      <c r="X30" s="28">
        <f>B30*5+(H30-J30)*15+L30*9.9+O30*99+E30*5</f>
        <v/>
      </c>
    </row>
    <row r="31">
      <c r="A31" s="50" t="n">
        <v>44223</v>
      </c>
      <c r="B31" s="37" t="n">
        <v>92</v>
      </c>
      <c r="C31" s="37" t="n">
        <v>92</v>
      </c>
      <c r="D31" s="33">
        <f>B31-C31</f>
        <v/>
      </c>
      <c r="E31" s="37" t="n">
        <v>0</v>
      </c>
      <c r="F31" s="37" t="n">
        <v>0</v>
      </c>
      <c r="G31" s="16">
        <f>E31-F31</f>
        <v/>
      </c>
      <c r="H31" s="37" t="n">
        <v>868</v>
      </c>
      <c r="I31" s="37" t="n">
        <v>117</v>
      </c>
      <c r="J31" s="37" t="n">
        <v>751</v>
      </c>
      <c r="K31" s="16">
        <f>H31-I31-J31</f>
        <v/>
      </c>
      <c r="L31" s="37" t="n">
        <v>72</v>
      </c>
      <c r="M31" s="37" t="n">
        <v>69</v>
      </c>
      <c r="N31" s="25">
        <f>L31-M31</f>
        <v/>
      </c>
      <c r="O31" s="37" t="n">
        <v>20</v>
      </c>
      <c r="P31" s="37" t="n">
        <v>20</v>
      </c>
      <c r="Q31" s="16">
        <f>O31-P31</f>
        <v/>
      </c>
      <c r="R31" s="23">
        <f>B31+H31-J31+L31+O31+E31</f>
        <v/>
      </c>
      <c r="S31" s="37" t="n">
        <v>64</v>
      </c>
      <c r="T31" s="37" t="n">
        <v>28</v>
      </c>
      <c r="U31" s="37" t="n">
        <v>17</v>
      </c>
      <c r="V31" s="37" t="n">
        <v>0</v>
      </c>
      <c r="W31" s="27">
        <f>SUM(S31,T31,U31,V31)</f>
        <v/>
      </c>
      <c r="X31" s="28">
        <f>B31*5+(H31-J31)*15+L31*9.9+O31*99+E31*5</f>
        <v/>
      </c>
    </row>
    <row r="32">
      <c r="A32" s="50" t="n">
        <v>44224</v>
      </c>
      <c r="B32" s="37" t="n">
        <v>112</v>
      </c>
      <c r="C32" s="37" t="n">
        <v>113</v>
      </c>
      <c r="D32" s="25">
        <f>B32-C32</f>
        <v/>
      </c>
      <c r="E32" s="37" t="n">
        <v>0</v>
      </c>
      <c r="F32" s="37" t="n">
        <v>0</v>
      </c>
      <c r="G32" s="16">
        <f>E32-F32</f>
        <v/>
      </c>
      <c r="H32" s="37" t="n">
        <v>885</v>
      </c>
      <c r="I32" s="37" t="n">
        <v>115</v>
      </c>
      <c r="J32" s="37" t="n">
        <v>770</v>
      </c>
      <c r="K32" s="16">
        <f>H32-I32-J32</f>
        <v/>
      </c>
      <c r="L32" s="37" t="n">
        <v>65</v>
      </c>
      <c r="M32" s="37" t="n">
        <v>62</v>
      </c>
      <c r="N32" s="25">
        <f>L32-M32</f>
        <v/>
      </c>
      <c r="O32" s="37" t="n">
        <v>15</v>
      </c>
      <c r="P32" s="37" t="n">
        <v>15</v>
      </c>
      <c r="Q32" s="16">
        <f>O32-P32</f>
        <v/>
      </c>
      <c r="R32" s="23">
        <f>B32+H32-J32+L32+O32+E32</f>
        <v/>
      </c>
      <c r="S32" s="37" t="n">
        <v>92</v>
      </c>
      <c r="T32" s="37" t="n">
        <v>38</v>
      </c>
      <c r="U32" s="37" t="n">
        <v>29</v>
      </c>
      <c r="V32" s="37" t="n">
        <v>0</v>
      </c>
      <c r="W32" s="27">
        <f>SUM(S32,T32,U32,V32)</f>
        <v/>
      </c>
      <c r="X32" s="28">
        <f>B32*5+(H32-J32)*15+L32*9.9+O32*99+E32*5</f>
        <v/>
      </c>
    </row>
    <row r="33">
      <c r="A33" s="50" t="n">
        <v>44225</v>
      </c>
      <c r="B33" s="37" t="n">
        <v>92</v>
      </c>
      <c r="C33" s="37" t="n">
        <v>91</v>
      </c>
      <c r="D33" s="25">
        <f>B33-C33</f>
        <v/>
      </c>
      <c r="E33" s="37" t="n">
        <v>0</v>
      </c>
      <c r="F33" s="37" t="n">
        <v>0</v>
      </c>
      <c r="G33" s="16">
        <f>E33-F33</f>
        <v/>
      </c>
      <c r="H33" s="37" t="n">
        <v>843</v>
      </c>
      <c r="I33" s="37" t="n">
        <v>130</v>
      </c>
      <c r="J33" s="37" t="n">
        <v>713</v>
      </c>
      <c r="K33" s="16">
        <f>H33-I33-J33</f>
        <v/>
      </c>
      <c r="L33" s="37" t="n">
        <v>70</v>
      </c>
      <c r="M33" s="37" t="n">
        <v>69</v>
      </c>
      <c r="N33" s="25">
        <f>L33-M33</f>
        <v/>
      </c>
      <c r="O33" s="37" t="n">
        <v>14</v>
      </c>
      <c r="P33" s="37" t="n">
        <v>14</v>
      </c>
      <c r="Q33" s="16">
        <f>O33-P33</f>
        <v/>
      </c>
      <c r="R33" s="23">
        <f>B33+H33-J33+L33+O33+E33</f>
        <v/>
      </c>
      <c r="S33" s="37" t="n">
        <v>113</v>
      </c>
      <c r="T33" s="37" t="n">
        <v>44</v>
      </c>
      <c r="U33" s="37" t="n">
        <v>21</v>
      </c>
      <c r="V33" s="37" t="n">
        <v>0</v>
      </c>
      <c r="W33" s="27">
        <f>SUM(S33,T33,U33,V33)</f>
        <v/>
      </c>
      <c r="X33" s="28">
        <f>B33*5+(H33-J33)*15+L33*9.9+O33*99+E33*5</f>
        <v/>
      </c>
    </row>
    <row r="34">
      <c r="A34" s="50" t="n">
        <v>44226</v>
      </c>
      <c r="B34" s="37" t="n">
        <v>79</v>
      </c>
      <c r="C34" s="37" t="n">
        <v>79</v>
      </c>
      <c r="D34" s="16">
        <f>B34-C34</f>
        <v/>
      </c>
      <c r="E34" s="37" t="n">
        <v>0</v>
      </c>
      <c r="F34" s="37" t="n">
        <v>0</v>
      </c>
      <c r="G34" s="16">
        <f>E34-F34</f>
        <v/>
      </c>
      <c r="H34" s="37" t="n">
        <v>822</v>
      </c>
      <c r="I34" s="37" t="n">
        <v>120</v>
      </c>
      <c r="J34" s="37" t="n">
        <v>702</v>
      </c>
      <c r="K34" s="16">
        <f>H34-I34-J34</f>
        <v/>
      </c>
      <c r="L34" s="37" t="n">
        <v>65</v>
      </c>
      <c r="M34" s="37" t="n">
        <v>65</v>
      </c>
      <c r="N34" s="16">
        <f>L34-M34</f>
        <v/>
      </c>
      <c r="O34" s="37" t="n">
        <v>16</v>
      </c>
      <c r="P34" s="37" t="n">
        <v>16</v>
      </c>
      <c r="Q34" s="16">
        <f>O34-P34</f>
        <v/>
      </c>
      <c r="R34" s="23">
        <f>B34+H34-J34+L34+O34+E34</f>
        <v/>
      </c>
      <c r="S34" s="37" t="n">
        <v>91</v>
      </c>
      <c r="T34" s="37" t="n">
        <v>69</v>
      </c>
      <c r="U34" s="37" t="n">
        <v>23</v>
      </c>
      <c r="V34" s="37" t="n">
        <v>0</v>
      </c>
      <c r="W34" s="27">
        <f>SUM(S34,T34,U34,V34)</f>
        <v/>
      </c>
      <c r="X34" s="28">
        <f>B34*5+(H34-J34)*15+L34*9.9+O34*99+E34*5</f>
        <v/>
      </c>
    </row>
    <row r="35">
      <c r="A35" s="50" t="n">
        <v>44227</v>
      </c>
      <c r="B35" s="37" t="n">
        <v>95</v>
      </c>
      <c r="C35" s="37" t="n">
        <v>95</v>
      </c>
      <c r="D35" s="16">
        <f>B35-C35</f>
        <v/>
      </c>
      <c r="E35" s="37" t="n">
        <v>0</v>
      </c>
      <c r="F35" s="37" t="n">
        <v>0</v>
      </c>
      <c r="G35" s="16">
        <f>E35-F35</f>
        <v/>
      </c>
      <c r="H35" s="37" t="n">
        <v>809</v>
      </c>
      <c r="I35" s="37" t="n">
        <v>108</v>
      </c>
      <c r="J35" s="37" t="n">
        <v>701</v>
      </c>
      <c r="K35" s="16">
        <f>H35-I35-J35</f>
        <v/>
      </c>
      <c r="L35" s="37" t="n">
        <v>77</v>
      </c>
      <c r="M35" s="37" t="n">
        <v>76</v>
      </c>
      <c r="N35" s="25">
        <f>L35-M35</f>
        <v/>
      </c>
      <c r="O35" s="37" t="n">
        <v>10</v>
      </c>
      <c r="P35" s="37" t="n">
        <v>10</v>
      </c>
      <c r="Q35" s="16">
        <f>O35-P35</f>
        <v/>
      </c>
      <c r="R35" s="23">
        <f>B35+H35-J35+L35+O35+E35</f>
        <v/>
      </c>
      <c r="S35" s="37" t="n">
        <v>79</v>
      </c>
      <c r="T35" s="37" t="n">
        <v>116</v>
      </c>
      <c r="U35" s="37" t="n">
        <v>47</v>
      </c>
      <c r="V35" s="37" t="n">
        <v>0</v>
      </c>
      <c r="W35" s="27">
        <f>SUM(S35,T35,U35,V35)</f>
        <v/>
      </c>
      <c r="X35" s="28">
        <f>B35*5+(H35-J35)*15+L35*9.9+O35*99+E35*5</f>
        <v/>
      </c>
    </row>
    <row r="36">
      <c r="A36" s="50" t="n">
        <v>44228</v>
      </c>
      <c r="B36" s="37" t="n">
        <v>95</v>
      </c>
      <c r="C36" s="37" t="n">
        <v>95</v>
      </c>
      <c r="D36" s="16">
        <f>B36-C36</f>
        <v/>
      </c>
      <c r="E36" s="37" t="n">
        <v>0</v>
      </c>
      <c r="F36" s="37" t="n">
        <v>0</v>
      </c>
      <c r="G36" s="16">
        <f>E36-F36</f>
        <v/>
      </c>
      <c r="H36" s="37" t="n">
        <v>905</v>
      </c>
      <c r="I36" s="37" t="n">
        <v>171</v>
      </c>
      <c r="J36" s="37" t="n">
        <v>734</v>
      </c>
      <c r="K36" s="16">
        <f>H36-I36-J36</f>
        <v/>
      </c>
      <c r="L36" s="37" t="n">
        <v>77</v>
      </c>
      <c r="M36" s="37" t="n">
        <v>74</v>
      </c>
      <c r="N36" s="25">
        <f>L36-M36</f>
        <v/>
      </c>
      <c r="O36" s="37" t="n">
        <v>9</v>
      </c>
      <c r="P36" s="37" t="n">
        <v>9</v>
      </c>
      <c r="Q36" s="16">
        <f>O36-P36</f>
        <v/>
      </c>
      <c r="R36" s="23">
        <f>B36+H36-J36+L36+O36+E36</f>
        <v/>
      </c>
      <c r="S36" s="37" t="n">
        <v>95</v>
      </c>
      <c r="T36" s="37" t="n">
        <v>90</v>
      </c>
      <c r="U36" s="37" t="n">
        <v>30</v>
      </c>
      <c r="V36" s="37" t="n">
        <v>0</v>
      </c>
      <c r="W36" s="27">
        <f>SUM(S36,T36,U36,V36)</f>
        <v/>
      </c>
      <c r="X36" s="28">
        <f>B36*5+(H36-J36)*15+L36*9.9+O36*99+E36*5</f>
        <v/>
      </c>
    </row>
    <row r="37">
      <c r="A37" s="50" t="n">
        <v>44229</v>
      </c>
      <c r="B37" s="37" t="n">
        <v>85</v>
      </c>
      <c r="C37" s="37" t="n">
        <v>85</v>
      </c>
      <c r="D37" s="16">
        <f>B37-C37</f>
        <v/>
      </c>
      <c r="E37" s="37" t="n">
        <v>0</v>
      </c>
      <c r="F37" s="37" t="n">
        <v>0</v>
      </c>
      <c r="G37" s="16">
        <f>E37-F37</f>
        <v/>
      </c>
      <c r="H37" s="37" t="n">
        <v>928</v>
      </c>
      <c r="I37" s="37" t="n">
        <v>115</v>
      </c>
      <c r="J37" s="37" t="n">
        <v>812</v>
      </c>
      <c r="K37" s="25">
        <f>H37-I37-J37</f>
        <v/>
      </c>
      <c r="L37" s="37" t="n">
        <v>89</v>
      </c>
      <c r="M37" s="37" t="n">
        <v>92</v>
      </c>
      <c r="N37" s="25">
        <f>L37-M37</f>
        <v/>
      </c>
      <c r="O37" s="37" t="n">
        <v>10</v>
      </c>
      <c r="P37" s="37" t="n">
        <v>10</v>
      </c>
      <c r="Q37" s="16">
        <f>O37-P37</f>
        <v/>
      </c>
      <c r="R37" s="23">
        <f>B37+H37-J37+L37+O37+E37</f>
        <v/>
      </c>
      <c r="S37" s="37" t="n">
        <v>95</v>
      </c>
      <c r="T37" s="37" t="n">
        <v>64</v>
      </c>
      <c r="U37" s="37" t="n">
        <v>38</v>
      </c>
      <c r="V37" s="37" t="n">
        <v>0</v>
      </c>
      <c r="W37" s="27">
        <f>SUM(S37,T37,U37,V37)</f>
        <v/>
      </c>
      <c r="X37" s="28">
        <f>B37*5+(H37-J37)*15+L37*9.9+O37*99+E37*5</f>
        <v/>
      </c>
    </row>
    <row r="38">
      <c r="A38" s="50" t="n">
        <v>44230</v>
      </c>
      <c r="B38" s="37" t="n">
        <v>86</v>
      </c>
      <c r="C38" s="37" t="n">
        <v>86</v>
      </c>
      <c r="D38" s="16">
        <f>B38-C38</f>
        <v/>
      </c>
      <c r="E38" s="37" t="n">
        <v>0</v>
      </c>
      <c r="F38" s="37" t="n">
        <v>0</v>
      </c>
      <c r="G38" s="16">
        <f>E38-F38</f>
        <v/>
      </c>
      <c r="H38" s="37" t="n">
        <v>837</v>
      </c>
      <c r="I38" s="37" t="n">
        <v>110</v>
      </c>
      <c r="J38" s="37" t="n">
        <v>727</v>
      </c>
      <c r="K38" s="16">
        <f>H38-I38-J38</f>
        <v/>
      </c>
      <c r="L38" s="37" t="n">
        <v>80</v>
      </c>
      <c r="M38" s="37" t="n">
        <v>90</v>
      </c>
      <c r="N38" s="25">
        <f>L38-M38</f>
        <v/>
      </c>
      <c r="O38" s="37" t="n">
        <v>13</v>
      </c>
      <c r="P38" s="37" t="n">
        <v>13</v>
      </c>
      <c r="Q38" s="16">
        <f>O38-P38</f>
        <v/>
      </c>
      <c r="R38" s="23">
        <f>B38+H38-J38+L38+O38+E38</f>
        <v/>
      </c>
      <c r="S38" s="37" t="n">
        <v>85</v>
      </c>
      <c r="T38" s="37" t="n">
        <v>23</v>
      </c>
      <c r="U38" s="37" t="n">
        <v>21</v>
      </c>
      <c r="V38" s="37" t="n">
        <v>0</v>
      </c>
      <c r="W38" s="27">
        <f>SUM(S38,T38,U38,V38)</f>
        <v/>
      </c>
      <c r="X38" s="28">
        <f>B38*5+(H38-J38)*15+L38*9.9+O38*99+E38*5</f>
        <v/>
      </c>
    </row>
    <row r="39">
      <c r="A39" s="50" t="n">
        <v>44231</v>
      </c>
      <c r="B39" s="37" t="n">
        <v>69</v>
      </c>
      <c r="C39" s="37" t="n">
        <v>69</v>
      </c>
      <c r="D39" s="16">
        <f>B39-C39</f>
        <v/>
      </c>
      <c r="E39" s="37" t="n">
        <v>0</v>
      </c>
      <c r="F39" s="37" t="n">
        <v>0</v>
      </c>
      <c r="G39" s="16">
        <f>E39-F39</f>
        <v/>
      </c>
      <c r="H39" s="37" t="n">
        <v>934</v>
      </c>
      <c r="I39" s="37" t="n">
        <v>120</v>
      </c>
      <c r="J39" s="37" t="n">
        <v>814</v>
      </c>
      <c r="K39" s="16">
        <f>H39-I39-J39</f>
        <v/>
      </c>
      <c r="L39" s="37" t="n">
        <v>59</v>
      </c>
      <c r="M39" s="37" t="n">
        <v>67</v>
      </c>
      <c r="N39" s="25">
        <f>L39-M39</f>
        <v/>
      </c>
      <c r="O39" s="37" t="n">
        <v>9</v>
      </c>
      <c r="P39" s="37" t="n">
        <v>9</v>
      </c>
      <c r="Q39" s="16">
        <f>O39-P39</f>
        <v/>
      </c>
      <c r="R39" s="23">
        <f>B39+H39-J39+L39+O39+E39</f>
        <v/>
      </c>
      <c r="S39" s="37" t="n">
        <v>86</v>
      </c>
      <c r="T39" s="37" t="n">
        <v>41</v>
      </c>
      <c r="U39" s="37" t="n">
        <v>30</v>
      </c>
      <c r="V39" s="37" t="n">
        <v>0</v>
      </c>
      <c r="W39" s="27">
        <f>SUM(S39,T39,U39,V39)</f>
        <v/>
      </c>
      <c r="X39" s="28">
        <f>B39*5+(H39-J39)*15+L39*9.9+O39*99+E39*5</f>
        <v/>
      </c>
    </row>
    <row r="40">
      <c r="A40" s="50" t="n">
        <v>44232</v>
      </c>
      <c r="B40" s="37" t="n">
        <v>90</v>
      </c>
      <c r="C40" s="37" t="n">
        <v>90</v>
      </c>
      <c r="D40" s="16">
        <f>B40-C40</f>
        <v/>
      </c>
      <c r="E40" s="37" t="n">
        <v>21</v>
      </c>
      <c r="F40" s="37" t="n">
        <v>21</v>
      </c>
      <c r="G40" s="16">
        <f>E40-F40</f>
        <v/>
      </c>
      <c r="H40" s="37" t="n">
        <v>845</v>
      </c>
      <c r="I40" s="37" t="n">
        <v>122</v>
      </c>
      <c r="J40" s="37" t="n">
        <v>723</v>
      </c>
      <c r="K40" s="16">
        <f>H40-I40-J40</f>
        <v/>
      </c>
      <c r="L40" s="37" t="n">
        <v>85</v>
      </c>
      <c r="M40" s="37" t="n">
        <v>96</v>
      </c>
      <c r="N40" s="25">
        <f>L40-M40</f>
        <v/>
      </c>
      <c r="O40" s="37" t="n">
        <v>62</v>
      </c>
      <c r="P40" s="37" t="n">
        <v>62</v>
      </c>
      <c r="Q40" s="16">
        <f>O40-P40</f>
        <v/>
      </c>
      <c r="R40" s="23">
        <f>B40+H40-J40+L40+O40+E40</f>
        <v/>
      </c>
      <c r="S40" s="37" t="n">
        <v>69</v>
      </c>
      <c r="T40" s="37" t="n">
        <v>31</v>
      </c>
      <c r="U40" s="37" t="n">
        <v>25</v>
      </c>
      <c r="V40" s="37" t="n">
        <v>0</v>
      </c>
      <c r="W40" s="27">
        <f>SUM(S40,T40,U40,V40)</f>
        <v/>
      </c>
      <c r="X40" s="28">
        <f>B40*5+(H40-J40)*15+L40*9.9+O40*99+E40*5</f>
        <v/>
      </c>
    </row>
    <row r="41">
      <c r="A41" s="50" t="n">
        <v>44233</v>
      </c>
      <c r="B41" s="37" t="n">
        <v>71</v>
      </c>
      <c r="C41" s="37" t="n">
        <v>71</v>
      </c>
      <c r="D41" s="16">
        <f>B41-C41</f>
        <v/>
      </c>
      <c r="E41" s="37" t="n">
        <v>36</v>
      </c>
      <c r="F41" s="37" t="n">
        <v>36</v>
      </c>
      <c r="G41" s="16">
        <f>E41-F41</f>
        <v/>
      </c>
      <c r="H41" s="37" t="n">
        <v>883</v>
      </c>
      <c r="I41" s="37" t="n">
        <v>125</v>
      </c>
      <c r="J41" s="37" t="n">
        <v>758</v>
      </c>
      <c r="K41" s="16">
        <f>H41-I41-J41</f>
        <v/>
      </c>
      <c r="L41" s="37" t="n">
        <v>64</v>
      </c>
      <c r="M41" s="37" t="n">
        <v>74</v>
      </c>
      <c r="N41" s="25">
        <f>L41-M41</f>
        <v/>
      </c>
      <c r="O41" s="37" t="n">
        <v>13</v>
      </c>
      <c r="P41" s="37" t="n">
        <v>13</v>
      </c>
      <c r="Q41" s="16">
        <f>O41-P41</f>
        <v/>
      </c>
      <c r="R41" s="23">
        <f>B41+H41-J41+L41+O41+E41</f>
        <v/>
      </c>
      <c r="S41" s="37" t="n">
        <v>90</v>
      </c>
      <c r="T41" s="37" t="n">
        <v>39</v>
      </c>
      <c r="U41" s="37" t="n">
        <v>23</v>
      </c>
      <c r="V41" s="37" t="n">
        <v>0</v>
      </c>
      <c r="W41" s="27">
        <f>SUM(S41,T41,U41,V41)</f>
        <v/>
      </c>
      <c r="X41" s="28">
        <f>B41*5+(H41-J41)*15+L41*9.9+O41*99+E41*5</f>
        <v/>
      </c>
    </row>
    <row r="42">
      <c r="A42" s="50" t="n">
        <v>44234</v>
      </c>
      <c r="B42" s="37" t="n">
        <v>74</v>
      </c>
      <c r="C42" s="37" t="n">
        <v>74</v>
      </c>
      <c r="D42" s="16">
        <f>B42-C42</f>
        <v/>
      </c>
      <c r="E42" s="37" t="n">
        <v>30</v>
      </c>
      <c r="F42" s="37" t="n">
        <v>30</v>
      </c>
      <c r="G42" s="16">
        <f>E42-F42</f>
        <v/>
      </c>
      <c r="H42" s="37" t="n">
        <v>899</v>
      </c>
      <c r="I42" s="37" t="n">
        <v>122</v>
      </c>
      <c r="J42" s="37" t="n">
        <v>777</v>
      </c>
      <c r="K42" s="16">
        <f>H42-I42-J42</f>
        <v/>
      </c>
      <c r="L42" s="37" t="n">
        <v>68</v>
      </c>
      <c r="M42" s="37" t="n">
        <v>75</v>
      </c>
      <c r="N42" s="25">
        <f>L42-M42</f>
        <v/>
      </c>
      <c r="O42" s="37" t="n">
        <v>12</v>
      </c>
      <c r="P42" s="37" t="n">
        <v>12</v>
      </c>
      <c r="Q42" s="16">
        <f>O42-P42</f>
        <v/>
      </c>
      <c r="R42" s="23">
        <f>B42+H42-J42+L42+O42+E42</f>
        <v/>
      </c>
      <c r="S42" s="37" t="n">
        <v>71</v>
      </c>
      <c r="T42" s="37" t="n">
        <v>178</v>
      </c>
      <c r="U42" s="37" t="n">
        <v>18</v>
      </c>
      <c r="V42" s="37" t="n">
        <v>0</v>
      </c>
      <c r="W42" s="27">
        <f>SUM(S42,T42,U42,V42)</f>
        <v/>
      </c>
      <c r="X42" s="28">
        <f>B42*5+(H42-J42)*15+L42*9.9+O42*99+E42*5</f>
        <v/>
      </c>
    </row>
    <row r="43">
      <c r="A43" s="50" t="n">
        <v>44235</v>
      </c>
      <c r="B43" s="37" t="n">
        <v>99</v>
      </c>
      <c r="C43" s="37" t="n">
        <v>99</v>
      </c>
      <c r="D43" s="16">
        <f>B43-C43</f>
        <v/>
      </c>
      <c r="E43" s="37" t="n">
        <v>19</v>
      </c>
      <c r="F43" s="37" t="n">
        <v>19</v>
      </c>
      <c r="G43" s="16">
        <f>E43-F43</f>
        <v/>
      </c>
      <c r="H43" s="37" t="n">
        <v>770</v>
      </c>
      <c r="I43" s="37" t="n">
        <v>131</v>
      </c>
      <c r="J43" s="37" t="n">
        <v>639</v>
      </c>
      <c r="K43" s="16">
        <f>H43-I43-J43</f>
        <v/>
      </c>
      <c r="L43" s="37" t="n">
        <v>79</v>
      </c>
      <c r="M43" s="37" t="n">
        <v>89</v>
      </c>
      <c r="N43" s="25">
        <f>L43-M43</f>
        <v/>
      </c>
      <c r="O43" s="37" t="n">
        <v>14</v>
      </c>
      <c r="P43" s="37" t="n">
        <v>14</v>
      </c>
      <c r="Q43" s="16">
        <f>O43-P43</f>
        <v/>
      </c>
      <c r="R43" s="23">
        <f>B43+H43-J43+L43+O43+E43</f>
        <v/>
      </c>
      <c r="S43" s="37" t="n">
        <v>74</v>
      </c>
      <c r="T43" s="37" t="n">
        <v>279</v>
      </c>
      <c r="U43" s="37" t="n">
        <v>28</v>
      </c>
      <c r="V43" s="37" t="n">
        <v>0</v>
      </c>
      <c r="W43" s="27">
        <f>SUM(S43,T43,U43,V43)</f>
        <v/>
      </c>
      <c r="X43" s="28">
        <f>B43*5+(H43-J43)*15+L43*9.9+O43*99+E43*5</f>
        <v/>
      </c>
    </row>
    <row r="44">
      <c r="A44" s="50" t="n">
        <v>44236</v>
      </c>
      <c r="B44" s="37" t="n">
        <v>81</v>
      </c>
      <c r="C44" s="37" t="n">
        <v>81</v>
      </c>
      <c r="D44" s="16">
        <f>B44-C44</f>
        <v/>
      </c>
      <c r="E44" s="37" t="n">
        <v>19</v>
      </c>
      <c r="F44" s="37" t="n">
        <v>19</v>
      </c>
      <c r="G44" s="16">
        <f>E44-F44</f>
        <v/>
      </c>
      <c r="H44" s="37" t="n">
        <v>835</v>
      </c>
      <c r="I44" s="37" t="n">
        <v>127</v>
      </c>
      <c r="J44" s="37" t="n">
        <v>709</v>
      </c>
      <c r="K44" s="25">
        <f>H44-I44-J44</f>
        <v/>
      </c>
      <c r="L44" s="37" t="n">
        <v>59</v>
      </c>
      <c r="M44" s="37" t="n">
        <v>67</v>
      </c>
      <c r="N44" s="25">
        <f>L44-M44</f>
        <v/>
      </c>
      <c r="O44" s="37" t="n">
        <v>11</v>
      </c>
      <c r="P44" s="37" t="n">
        <v>11</v>
      </c>
      <c r="Q44" s="16">
        <f>O44-P44</f>
        <v/>
      </c>
      <c r="R44" s="23">
        <f>B44+H44-J44+L44+O44+E44</f>
        <v/>
      </c>
      <c r="S44" s="37" t="n">
        <v>99</v>
      </c>
      <c r="T44" s="37" t="n">
        <v>244</v>
      </c>
      <c r="U44" s="37" t="n">
        <v>25</v>
      </c>
      <c r="V44" s="37" t="n">
        <v>0</v>
      </c>
      <c r="W44" s="27">
        <f>SUM(S44,T44,U44,V44)</f>
        <v/>
      </c>
      <c r="X44" s="28">
        <f>B44*5+(H44-J44)*15+L44*9.9+O44*99+E44*5</f>
        <v/>
      </c>
    </row>
    <row r="45">
      <c r="A45" s="50" t="n">
        <v>44237</v>
      </c>
      <c r="B45" s="37" t="n">
        <v>76</v>
      </c>
      <c r="C45" s="37" t="n">
        <v>76</v>
      </c>
      <c r="D45" s="16">
        <f>B45-C45</f>
        <v/>
      </c>
      <c r="E45" s="37" t="n">
        <v>12</v>
      </c>
      <c r="F45" s="37" t="n">
        <v>12</v>
      </c>
      <c r="G45" s="16">
        <f>E45-F45</f>
        <v/>
      </c>
      <c r="H45" s="37" t="n">
        <v>795</v>
      </c>
      <c r="I45" s="37" t="n">
        <v>164</v>
      </c>
      <c r="J45" s="37" t="n">
        <v>631</v>
      </c>
      <c r="K45" s="16">
        <f>H45-I45-J45</f>
        <v/>
      </c>
      <c r="L45" s="37" t="n">
        <v>86</v>
      </c>
      <c r="M45" s="37" t="n">
        <v>97</v>
      </c>
      <c r="N45" s="25">
        <f>L45-M45</f>
        <v/>
      </c>
      <c r="O45" s="37" t="n">
        <v>11</v>
      </c>
      <c r="P45" s="37" t="n">
        <v>11</v>
      </c>
      <c r="Q45" s="16">
        <f>O45-P45</f>
        <v/>
      </c>
      <c r="R45" s="23">
        <f>B45+H45-J45+L45+O45+E45</f>
        <v/>
      </c>
      <c r="S45" s="37" t="n">
        <v>81</v>
      </c>
      <c r="T45" s="37" t="n">
        <v>259</v>
      </c>
      <c r="U45" s="37" t="n">
        <v>19</v>
      </c>
      <c r="V45" s="37" t="n">
        <v>0</v>
      </c>
      <c r="W45" s="27">
        <f>SUM(S45,T45,U45,V45)</f>
        <v/>
      </c>
      <c r="X45" s="28">
        <f>B45*5+(H45-J45)*15+L45*9.9+O45*99+E45*5</f>
        <v/>
      </c>
    </row>
    <row r="46">
      <c r="A46" s="50" t="n">
        <v>44238</v>
      </c>
      <c r="B46" s="37" t="n">
        <v>136</v>
      </c>
      <c r="C46" s="37" t="n">
        <v>136</v>
      </c>
      <c r="D46" s="16">
        <f>B46-C46</f>
        <v/>
      </c>
      <c r="E46" s="37" t="n">
        <v>6</v>
      </c>
      <c r="F46" s="37" t="n">
        <v>6</v>
      </c>
      <c r="G46" s="16">
        <f>E46-F46</f>
        <v/>
      </c>
      <c r="H46" s="37" t="n">
        <v>349</v>
      </c>
      <c r="I46" s="37" t="n">
        <v>169</v>
      </c>
      <c r="J46" s="37" t="n">
        <v>180</v>
      </c>
      <c r="K46" s="16">
        <f>H46-I46-J46</f>
        <v/>
      </c>
      <c r="L46" s="37" t="n">
        <v>88</v>
      </c>
      <c r="M46" s="37" t="n">
        <v>96</v>
      </c>
      <c r="N46" s="25">
        <f>L46-M46</f>
        <v/>
      </c>
      <c r="O46" s="37" t="n">
        <v>25</v>
      </c>
      <c r="P46" s="37" t="n">
        <v>25</v>
      </c>
      <c r="Q46" s="16">
        <f>O46-P46</f>
        <v/>
      </c>
      <c r="R46" s="23">
        <f>B46+H46-J46+L46+O46+E46</f>
        <v/>
      </c>
      <c r="S46" s="37" t="n">
        <v>76</v>
      </c>
      <c r="T46" s="37" t="n">
        <v>346</v>
      </c>
      <c r="U46" s="37" t="n">
        <v>25</v>
      </c>
      <c r="V46" s="37" t="n">
        <v>0</v>
      </c>
      <c r="W46" s="27">
        <f>SUM(S46,T46,U46,V46)</f>
        <v/>
      </c>
      <c r="X46" s="28">
        <f>B46*5+(H46-J46)*15+L46*9.9+O46*99+E46*5</f>
        <v/>
      </c>
    </row>
    <row r="47">
      <c r="A47" s="50" t="n">
        <v>44239</v>
      </c>
      <c r="B47" s="37" t="n">
        <v>173</v>
      </c>
      <c r="C47" s="37" t="n">
        <v>173</v>
      </c>
      <c r="D47" s="16">
        <f>B47-C47</f>
        <v/>
      </c>
      <c r="E47" s="37" t="n">
        <v>7</v>
      </c>
      <c r="F47" s="37" t="n">
        <v>7</v>
      </c>
      <c r="G47" s="16">
        <f>E47-F47</f>
        <v/>
      </c>
      <c r="H47" s="37" t="n">
        <v>220</v>
      </c>
      <c r="I47" s="37" t="n">
        <v>189</v>
      </c>
      <c r="J47" s="37" t="n">
        <v>31</v>
      </c>
      <c r="K47" s="16">
        <f>H47-I47-J47</f>
        <v/>
      </c>
      <c r="L47" s="37" t="n">
        <v>100</v>
      </c>
      <c r="M47" s="37" t="n">
        <v>117</v>
      </c>
      <c r="N47" s="25">
        <f>L47-M47</f>
        <v/>
      </c>
      <c r="O47" s="37" t="n">
        <v>16</v>
      </c>
      <c r="P47" s="37" t="n">
        <v>16</v>
      </c>
      <c r="Q47" s="16">
        <f>O47-P47</f>
        <v/>
      </c>
      <c r="R47" s="23">
        <f>B47+H47-J47+L47+O47+E47</f>
        <v/>
      </c>
      <c r="S47" s="37" t="n">
        <v>136</v>
      </c>
      <c r="T47" s="37" t="n">
        <v>405</v>
      </c>
      <c r="U47" s="37" t="n">
        <v>16</v>
      </c>
      <c r="V47" s="37" t="n">
        <v>0</v>
      </c>
      <c r="W47" s="27">
        <f>SUM(S47,T47,U47,V47)</f>
        <v/>
      </c>
      <c r="X47" s="28">
        <f>B47*5+(H47-J47)*15+L47*9.9+O47*99+E47*5</f>
        <v/>
      </c>
    </row>
    <row r="48">
      <c r="A48" s="50" t="n">
        <v>44240</v>
      </c>
      <c r="B48" s="37" t="n">
        <v>156</v>
      </c>
      <c r="C48" s="37" t="n">
        <v>156</v>
      </c>
      <c r="D48" s="16">
        <f>B48-C48</f>
        <v/>
      </c>
      <c r="E48" s="37" t="n">
        <v>4</v>
      </c>
      <c r="F48" s="37" t="n">
        <v>4</v>
      </c>
      <c r="G48" s="16">
        <f>E48-F48</f>
        <v/>
      </c>
      <c r="H48" s="37" t="n">
        <v>159</v>
      </c>
      <c r="I48" s="37" t="n">
        <v>125</v>
      </c>
      <c r="J48" s="37" t="n">
        <v>34</v>
      </c>
      <c r="K48" s="16">
        <f>H48-I48-J48</f>
        <v/>
      </c>
      <c r="L48" s="37" t="n">
        <v>63</v>
      </c>
      <c r="M48" s="37" t="n">
        <v>72</v>
      </c>
      <c r="N48" s="25">
        <f>L48-M48</f>
        <v/>
      </c>
      <c r="O48" s="37" t="n">
        <v>10</v>
      </c>
      <c r="P48" s="37" t="n">
        <v>10</v>
      </c>
      <c r="Q48" s="16">
        <f>O48-P48</f>
        <v/>
      </c>
      <c r="R48" s="23">
        <f>B48+H48-J48+L48+O48+E48</f>
        <v/>
      </c>
      <c r="S48" s="37" t="n">
        <v>173</v>
      </c>
      <c r="T48" s="37" t="n">
        <v>392</v>
      </c>
      <c r="U48" s="37" t="n">
        <v>35</v>
      </c>
      <c r="V48" s="37" t="n">
        <v>0</v>
      </c>
      <c r="W48" s="27">
        <f>SUM(S48,T48,U48,V48)</f>
        <v/>
      </c>
      <c r="X48" s="28">
        <f>B48*5+(H48-J48)*15+L48*9.9+O48*99+E48*5</f>
        <v/>
      </c>
    </row>
    <row r="49">
      <c r="A49" s="50" t="n">
        <v>44241</v>
      </c>
      <c r="B49" s="37" t="n">
        <v>165</v>
      </c>
      <c r="C49" s="37" t="n">
        <v>165</v>
      </c>
      <c r="D49" s="16">
        <f>B49-C49</f>
        <v/>
      </c>
      <c r="E49" s="37" t="n">
        <v>11</v>
      </c>
      <c r="F49" s="37" t="n">
        <v>11</v>
      </c>
      <c r="G49" s="16">
        <f>E49-F49</f>
        <v/>
      </c>
      <c r="H49" s="37" t="n">
        <v>144</v>
      </c>
      <c r="I49" s="37" t="n">
        <v>95</v>
      </c>
      <c r="J49" s="37" t="n">
        <v>49</v>
      </c>
      <c r="K49" s="16">
        <f>H49-I49-J49</f>
        <v/>
      </c>
      <c r="L49" s="37" t="n">
        <v>60</v>
      </c>
      <c r="M49" s="37" t="n">
        <v>64</v>
      </c>
      <c r="N49" s="25">
        <f>L49-M49</f>
        <v/>
      </c>
      <c r="O49" s="37" t="n">
        <v>19</v>
      </c>
      <c r="P49" s="37" t="n">
        <v>19</v>
      </c>
      <c r="Q49" s="16">
        <f>O49-P49</f>
        <v/>
      </c>
      <c r="R49" s="23">
        <f>B49+H49-J49+L49+O49+E49</f>
        <v/>
      </c>
      <c r="S49" s="37" t="n">
        <v>156</v>
      </c>
      <c r="T49" s="37" t="n">
        <v>415</v>
      </c>
      <c r="U49" s="37" t="n">
        <v>29</v>
      </c>
      <c r="V49" s="37" t="n">
        <v>0</v>
      </c>
      <c r="W49" s="27">
        <f>SUM(S49,T49,U49,V49)</f>
        <v/>
      </c>
      <c r="X49" s="28">
        <f>B49*5+(H49-J49)*15+L49*9.9+O49*99+E49*5</f>
        <v/>
      </c>
    </row>
    <row r="50">
      <c r="A50" s="50" t="n">
        <v>44242</v>
      </c>
      <c r="B50" s="37" t="n">
        <v>144</v>
      </c>
      <c r="C50" s="37" t="n">
        <v>144</v>
      </c>
      <c r="D50" s="16">
        <f>B50-C50</f>
        <v/>
      </c>
      <c r="E50" s="37" t="n">
        <v>8</v>
      </c>
      <c r="F50" s="37" t="n">
        <v>8</v>
      </c>
      <c r="G50" s="16">
        <f>E50-F50</f>
        <v/>
      </c>
      <c r="H50" s="37" t="n">
        <v>179</v>
      </c>
      <c r="I50" s="37" t="n">
        <v>106</v>
      </c>
      <c r="J50" s="37" t="n">
        <v>73</v>
      </c>
      <c r="K50" s="16">
        <f>H50-I50-J50</f>
        <v/>
      </c>
      <c r="L50" s="37" t="n">
        <v>57</v>
      </c>
      <c r="M50" s="37" t="n">
        <v>72</v>
      </c>
      <c r="N50" s="25">
        <f>L50-M50</f>
        <v/>
      </c>
      <c r="O50" s="37" t="n">
        <v>15</v>
      </c>
      <c r="P50" s="37" t="n">
        <v>15</v>
      </c>
      <c r="Q50" s="16">
        <f>O50-P50</f>
        <v/>
      </c>
      <c r="R50" s="23">
        <f>B50+H50-J50+L50+O50+E50</f>
        <v/>
      </c>
      <c r="S50" s="37" t="n">
        <v>165</v>
      </c>
      <c r="T50" s="37" t="n">
        <v>478</v>
      </c>
      <c r="U50" s="37" t="n">
        <v>36</v>
      </c>
      <c r="V50" s="37" t="n">
        <v>0</v>
      </c>
      <c r="W50" s="27">
        <f>SUM(S50,T50,U50,V50)</f>
        <v/>
      </c>
      <c r="X50" s="28">
        <f>B50*5+(H50-J50)*15+L50*9.9+O50*99+E50*5</f>
        <v/>
      </c>
    </row>
    <row r="51">
      <c r="A51" s="50" t="n">
        <v>44243</v>
      </c>
      <c r="B51" s="37" t="n">
        <v>181</v>
      </c>
      <c r="C51" s="37" t="n">
        <v>183</v>
      </c>
      <c r="D51" s="25">
        <f>B51-C51</f>
        <v/>
      </c>
      <c r="E51" s="37" t="n">
        <v>4</v>
      </c>
      <c r="F51" s="37" t="n">
        <v>4</v>
      </c>
      <c r="G51" s="16">
        <f>E51-F51</f>
        <v/>
      </c>
      <c r="H51" s="37" t="n">
        <v>178</v>
      </c>
      <c r="I51" s="37" t="n">
        <v>84</v>
      </c>
      <c r="J51" s="37" t="n">
        <v>94</v>
      </c>
      <c r="K51" s="16">
        <f>H51-I51-J51</f>
        <v/>
      </c>
      <c r="L51" s="37" t="n">
        <v>67</v>
      </c>
      <c r="M51" s="37" t="n">
        <v>75</v>
      </c>
      <c r="N51" s="25">
        <f>L51-M51</f>
        <v/>
      </c>
      <c r="O51" s="37" t="n">
        <v>14</v>
      </c>
      <c r="P51" s="37" t="n">
        <v>14</v>
      </c>
      <c r="Q51" s="16">
        <f>O51-P51</f>
        <v/>
      </c>
      <c r="R51" s="23">
        <f>B51+H51-J51+L51+O51+E51</f>
        <v/>
      </c>
      <c r="S51" s="37" t="n">
        <v>144</v>
      </c>
      <c r="T51" s="37" t="n">
        <v>415</v>
      </c>
      <c r="U51" s="37" t="n">
        <v>33</v>
      </c>
      <c r="V51" s="37" t="n">
        <v>0</v>
      </c>
      <c r="W51" s="27">
        <f>SUM(S51,T51,U51,V51)</f>
        <v/>
      </c>
      <c r="X51" s="28">
        <f>B51*5+(H51-J51)*15+L51*9.9+O51*99+E51*5</f>
        <v/>
      </c>
    </row>
    <row r="52">
      <c r="A52" s="50" t="n">
        <v>44244</v>
      </c>
      <c r="B52" s="37" t="n">
        <v>143</v>
      </c>
      <c r="C52" s="37" t="n">
        <v>143</v>
      </c>
      <c r="D52" s="16">
        <f>B52-C52</f>
        <v/>
      </c>
      <c r="E52" s="37" t="n">
        <v>3</v>
      </c>
      <c r="F52" s="37" t="n">
        <v>3</v>
      </c>
      <c r="G52" s="16">
        <f>E52-F52</f>
        <v/>
      </c>
      <c r="H52" s="37" t="n">
        <v>197</v>
      </c>
      <c r="I52" s="37" t="n">
        <v>79</v>
      </c>
      <c r="J52" s="37" t="n">
        <v>118</v>
      </c>
      <c r="K52" s="16">
        <f>H52-I52-J52</f>
        <v/>
      </c>
      <c r="L52" s="37" t="n">
        <v>56</v>
      </c>
      <c r="M52" s="37" t="n">
        <v>66</v>
      </c>
      <c r="N52" s="25">
        <f>L52-M52</f>
        <v/>
      </c>
      <c r="O52" s="37" t="n">
        <v>20</v>
      </c>
      <c r="P52" s="37" t="n">
        <v>20</v>
      </c>
      <c r="Q52" s="16">
        <f>O52-P52</f>
        <v/>
      </c>
      <c r="R52" s="23">
        <f>B52+H52-J52+L52+O52+E52</f>
        <v/>
      </c>
      <c r="S52" s="37" t="n">
        <v>181</v>
      </c>
      <c r="T52" s="37" t="n">
        <v>434</v>
      </c>
      <c r="U52" s="37" t="n">
        <v>19</v>
      </c>
      <c r="V52" s="37" t="n">
        <v>0</v>
      </c>
      <c r="W52" s="27">
        <f>SUM(S52,T52,U52,V52)</f>
        <v/>
      </c>
      <c r="X52" s="28">
        <f>B52*5+(H52-J52)*15+L52*9.9+O52*99+E52*5</f>
        <v/>
      </c>
    </row>
    <row r="53">
      <c r="A53" s="50" t="n">
        <v>44245</v>
      </c>
      <c r="B53" s="37" t="n">
        <v>142</v>
      </c>
      <c r="C53" s="37" t="n">
        <v>142</v>
      </c>
      <c r="D53" s="16">
        <f>B53-C53</f>
        <v/>
      </c>
      <c r="E53" s="37" t="n">
        <v>2</v>
      </c>
      <c r="F53" s="37" t="n">
        <v>2</v>
      </c>
      <c r="G53" s="16">
        <f>E53-F53</f>
        <v/>
      </c>
      <c r="H53" s="37" t="n">
        <v>275</v>
      </c>
      <c r="I53" s="37" t="n">
        <v>89</v>
      </c>
      <c r="J53" s="37" t="n">
        <v>186</v>
      </c>
      <c r="K53" s="16">
        <f>H53-I53-J53</f>
        <v/>
      </c>
      <c r="L53" s="37" t="n">
        <v>46</v>
      </c>
      <c r="M53" s="37" t="n">
        <v>50</v>
      </c>
      <c r="N53" s="25">
        <f>L53-M53</f>
        <v/>
      </c>
      <c r="O53" s="37" t="n">
        <v>22</v>
      </c>
      <c r="P53" s="37" t="n">
        <v>22</v>
      </c>
      <c r="Q53" s="16">
        <f>O53-P53</f>
        <v/>
      </c>
      <c r="R53" s="23">
        <f>B53+H53-J53+L53+O53+E53</f>
        <v/>
      </c>
      <c r="S53" s="37" t="n">
        <v>143</v>
      </c>
      <c r="T53" s="37" t="n">
        <v>484</v>
      </c>
      <c r="U53" s="37" t="n">
        <v>34</v>
      </c>
      <c r="V53" s="37" t="n">
        <v>0</v>
      </c>
      <c r="W53" s="27">
        <f>SUM(S53,T53,U53,V53)</f>
        <v/>
      </c>
      <c r="X53" s="28">
        <f>B53*5+(H53-J53)*15+L53*9.9+O53*99+E53*5</f>
        <v/>
      </c>
    </row>
    <row r="54">
      <c r="A54" s="50" t="n">
        <v>44246</v>
      </c>
      <c r="B54" s="37" t="n">
        <v>145</v>
      </c>
      <c r="C54" s="37" t="n">
        <v>145</v>
      </c>
      <c r="D54" s="16">
        <f>B54-C54</f>
        <v/>
      </c>
      <c r="E54" s="37" t="n">
        <v>4</v>
      </c>
      <c r="F54" s="37" t="n">
        <v>4</v>
      </c>
      <c r="G54" s="16">
        <f>E54-F54</f>
        <v/>
      </c>
      <c r="H54" s="37" t="n">
        <v>311</v>
      </c>
      <c r="I54" s="37" t="n">
        <v>84</v>
      </c>
      <c r="J54" s="37" t="n">
        <v>227</v>
      </c>
      <c r="K54" s="16">
        <f>H54-I54-J54</f>
        <v/>
      </c>
      <c r="L54" s="37" t="n">
        <v>52</v>
      </c>
      <c r="M54" s="37" t="n">
        <v>59</v>
      </c>
      <c r="N54" s="25">
        <f>L54-M54</f>
        <v/>
      </c>
      <c r="O54" s="37" t="n">
        <v>9</v>
      </c>
      <c r="P54" s="37" t="n">
        <v>9</v>
      </c>
      <c r="Q54" s="16">
        <f>O54-P54</f>
        <v/>
      </c>
      <c r="R54" s="23">
        <f>B54+H54-J54+L54+O54+E54</f>
        <v/>
      </c>
      <c r="S54" s="37" t="n">
        <v>142</v>
      </c>
      <c r="T54" s="37" t="n">
        <v>607</v>
      </c>
      <c r="U54" s="37" t="n">
        <v>28</v>
      </c>
      <c r="V54" s="37" t="n">
        <v>0</v>
      </c>
      <c r="W54" s="27">
        <f>SUM(S54,T54,U54,V54)</f>
        <v/>
      </c>
      <c r="X54" s="28">
        <f>B54*5+(H54-J54)*15+L54*9.9+O54*99+E54*5</f>
        <v/>
      </c>
    </row>
    <row r="55">
      <c r="A55" s="50" t="n">
        <v>44247</v>
      </c>
      <c r="B55" s="37" t="n">
        <v>136</v>
      </c>
      <c r="C55" s="37" t="n">
        <v>136</v>
      </c>
      <c r="D55" s="16">
        <f>B55-C55</f>
        <v/>
      </c>
      <c r="E55" s="37" t="n">
        <v>0</v>
      </c>
      <c r="F55" s="37" t="n">
        <v>0</v>
      </c>
      <c r="G55" s="16">
        <f>E55-F55</f>
        <v/>
      </c>
      <c r="H55" s="37" t="n">
        <v>268</v>
      </c>
      <c r="I55" s="37" t="n">
        <v>73</v>
      </c>
      <c r="J55" s="37" t="n">
        <v>195</v>
      </c>
      <c r="K55" s="16">
        <f>H55-I55-J55</f>
        <v/>
      </c>
      <c r="L55" s="37" t="n">
        <v>44</v>
      </c>
      <c r="M55" s="37" t="n">
        <v>50</v>
      </c>
      <c r="N55" s="25">
        <f>L55-M55</f>
        <v/>
      </c>
      <c r="O55" s="37" t="n">
        <v>15</v>
      </c>
      <c r="P55" s="37" t="n">
        <v>15</v>
      </c>
      <c r="Q55" s="16">
        <f>O55-P55</f>
        <v/>
      </c>
      <c r="R55" s="23">
        <f>B55+H55-J55+L55+O55+E55</f>
        <v/>
      </c>
      <c r="S55" s="37" t="n">
        <v>145</v>
      </c>
      <c r="T55" s="37" t="n">
        <v>594</v>
      </c>
      <c r="U55" s="37" t="n">
        <v>32</v>
      </c>
      <c r="V55" s="37" t="n">
        <v>0</v>
      </c>
      <c r="W55" s="27">
        <f>SUM(S55,T55,U55,V55)</f>
        <v/>
      </c>
      <c r="X55" s="28">
        <f>B55*5+(H55-J55)*15+L55*9.9+O55*99+E55*5</f>
        <v/>
      </c>
    </row>
    <row r="56">
      <c r="A56" s="50" t="n">
        <v>44248</v>
      </c>
      <c r="B56" s="37" t="n">
        <v>124</v>
      </c>
      <c r="C56" s="37" t="n">
        <v>124</v>
      </c>
      <c r="D56" s="16">
        <f>B56-C56</f>
        <v/>
      </c>
      <c r="E56" s="37" t="n">
        <v>0</v>
      </c>
      <c r="F56" s="37" t="n">
        <v>0</v>
      </c>
      <c r="G56" s="16">
        <f>E56-F56</f>
        <v/>
      </c>
      <c r="H56" s="37" t="n">
        <v>266</v>
      </c>
      <c r="I56" s="37" t="n">
        <v>54</v>
      </c>
      <c r="J56" s="37" t="n">
        <v>212</v>
      </c>
      <c r="K56" s="16">
        <f>H56-I56-J56</f>
        <v/>
      </c>
      <c r="L56" s="37" t="n">
        <v>51</v>
      </c>
      <c r="M56" s="37" t="n">
        <v>56</v>
      </c>
      <c r="N56" s="25">
        <f>L56-M56</f>
        <v/>
      </c>
      <c r="O56" s="37" t="n">
        <v>12</v>
      </c>
      <c r="P56" s="37" t="n">
        <v>12</v>
      </c>
      <c r="Q56" s="16">
        <f>O56-P56</f>
        <v/>
      </c>
      <c r="R56" s="23">
        <f>B56+H56-J56+L56+O56+E56</f>
        <v/>
      </c>
      <c r="S56" s="37" t="n">
        <v>136</v>
      </c>
      <c r="T56" s="37" t="n">
        <v>519</v>
      </c>
      <c r="U56" s="37" t="n">
        <v>41</v>
      </c>
      <c r="V56" s="37" t="n">
        <v>0</v>
      </c>
      <c r="W56" s="27">
        <f>SUM(S56,T56,U56,V56)</f>
        <v/>
      </c>
      <c r="X56" s="28">
        <f>B56*5+(H56-J56)*15+L56*9.9+O56*99+E56*5</f>
        <v/>
      </c>
    </row>
    <row r="57">
      <c r="A57" s="50" t="n">
        <v>44249</v>
      </c>
      <c r="B57" s="37" t="n">
        <v>101</v>
      </c>
      <c r="C57" s="37" t="n">
        <v>101</v>
      </c>
      <c r="D57" s="16">
        <f>B57-C57</f>
        <v/>
      </c>
      <c r="E57" s="37" t="n">
        <v>0</v>
      </c>
      <c r="F57" s="37" t="n">
        <v>0</v>
      </c>
      <c r="G57" s="16">
        <f>E57-F57</f>
        <v/>
      </c>
      <c r="H57" s="37" t="n">
        <v>315</v>
      </c>
      <c r="I57" s="37" t="n">
        <v>60</v>
      </c>
      <c r="J57" s="37" t="n">
        <v>256</v>
      </c>
      <c r="K57" s="25">
        <f>H57-I57-J57</f>
        <v/>
      </c>
      <c r="L57" s="37" t="n">
        <v>39</v>
      </c>
      <c r="M57" s="37" t="n">
        <v>39</v>
      </c>
      <c r="N57" s="16">
        <f>L57-M57</f>
        <v/>
      </c>
      <c r="O57" s="37" t="n">
        <v>12</v>
      </c>
      <c r="P57" s="37" t="n">
        <v>12</v>
      </c>
      <c r="Q57" s="16">
        <f>O57-P57</f>
        <v/>
      </c>
      <c r="R57" s="23">
        <f>B57+H57-J57+L57+O57+E57</f>
        <v/>
      </c>
      <c r="S57" s="37" t="n">
        <v>124</v>
      </c>
      <c r="T57" s="37" t="n">
        <v>697</v>
      </c>
      <c r="U57" s="37" t="n">
        <v>46</v>
      </c>
      <c r="V57" s="37" t="n">
        <v>0</v>
      </c>
      <c r="W57" s="27">
        <f>SUM(S57,T57,U57,V57)</f>
        <v/>
      </c>
      <c r="X57" s="28">
        <f>B57*5+(H57-J57)*15+L57*9.9+O57*99+E57*5</f>
        <v/>
      </c>
    </row>
    <row r="58">
      <c r="A58" s="50" t="n">
        <v>44250</v>
      </c>
      <c r="B58" s="37" t="n">
        <v>70</v>
      </c>
      <c r="C58" s="37" t="n">
        <v>70</v>
      </c>
      <c r="D58" s="16">
        <f>B58-C58</f>
        <v/>
      </c>
      <c r="E58" s="37" t="n">
        <v>0</v>
      </c>
      <c r="F58" s="37" t="n">
        <v>0</v>
      </c>
      <c r="G58" s="16">
        <f>E58-F58</f>
        <v/>
      </c>
      <c r="H58" s="37" t="n">
        <v>299</v>
      </c>
      <c r="I58" s="37" t="n">
        <v>56</v>
      </c>
      <c r="J58" s="37" t="n">
        <v>246</v>
      </c>
      <c r="K58" s="25">
        <f>H58-I58-J58</f>
        <v/>
      </c>
      <c r="L58" s="37" t="n">
        <v>40</v>
      </c>
      <c r="M58" s="37" t="n">
        <v>46</v>
      </c>
      <c r="N58" s="25">
        <f>L58-M58</f>
        <v/>
      </c>
      <c r="O58" s="37" t="n">
        <v>4</v>
      </c>
      <c r="P58" s="37" t="n">
        <v>4</v>
      </c>
      <c r="Q58" s="16">
        <f>O58-P58</f>
        <v/>
      </c>
      <c r="R58" s="23">
        <f>B58+H58-J58+L58+O58+E58</f>
        <v/>
      </c>
      <c r="S58" s="37" t="n">
        <v>101</v>
      </c>
      <c r="T58" s="37" t="n">
        <v>678</v>
      </c>
      <c r="U58" s="37" t="n">
        <v>37</v>
      </c>
      <c r="V58" s="37" t="n">
        <v>0</v>
      </c>
      <c r="W58" s="27">
        <f>SUM(S58,T58,U58,V58)</f>
        <v/>
      </c>
      <c r="X58" s="28">
        <f>B58*5+(H58-J58)*15+L58*9.9+O58*99+E58*5</f>
        <v/>
      </c>
    </row>
    <row r="59">
      <c r="A59" s="50" t="n">
        <v>44251</v>
      </c>
      <c r="B59" s="37" t="n">
        <v>73</v>
      </c>
      <c r="C59" s="37" t="n">
        <v>73</v>
      </c>
      <c r="D59" s="16">
        <f>B59-C59</f>
        <v/>
      </c>
      <c r="E59" s="37" t="n">
        <v>0</v>
      </c>
      <c r="F59" s="37" t="n">
        <v>0</v>
      </c>
      <c r="G59" s="16">
        <f>E59-F59</f>
        <v/>
      </c>
      <c r="H59" s="37" t="n">
        <v>324</v>
      </c>
      <c r="I59" s="37" t="n">
        <v>48</v>
      </c>
      <c r="J59" s="37" t="n">
        <v>276</v>
      </c>
      <c r="K59" s="16">
        <f>H59-I59-J59</f>
        <v/>
      </c>
      <c r="L59" s="37" t="n">
        <v>44</v>
      </c>
      <c r="M59" s="37" t="n">
        <v>46</v>
      </c>
      <c r="N59" s="25">
        <f>L59-M59</f>
        <v/>
      </c>
      <c r="O59" s="37" t="n">
        <v>12</v>
      </c>
      <c r="P59" s="37" t="n">
        <v>12</v>
      </c>
      <c r="Q59" s="16">
        <f>O59-P59</f>
        <v/>
      </c>
      <c r="R59" s="23">
        <f>B59+H59-J59+L59+O59+E59</f>
        <v/>
      </c>
      <c r="S59" s="37" t="n">
        <v>70</v>
      </c>
      <c r="T59" s="37" t="n">
        <v>576</v>
      </c>
      <c r="U59" s="37" t="n">
        <v>32</v>
      </c>
      <c r="V59" s="37" t="n">
        <v>0</v>
      </c>
      <c r="W59" s="27">
        <f>SUM(S59,T59,U59,V59)</f>
        <v/>
      </c>
      <c r="X59" s="28">
        <f>B59*5+(H59-J59)*15+L59*9.9+O59*99+E59*5</f>
        <v/>
      </c>
    </row>
    <row r="60">
      <c r="A60" s="50" t="n">
        <v>44252</v>
      </c>
      <c r="B60" s="37" t="n">
        <v>76</v>
      </c>
      <c r="C60" s="37" t="n">
        <v>76</v>
      </c>
      <c r="D60" s="16">
        <f>B60-C60</f>
        <v/>
      </c>
      <c r="E60" s="37" t="n">
        <v>3</v>
      </c>
      <c r="F60" s="37" t="n">
        <v>3</v>
      </c>
      <c r="G60" s="16">
        <f>E60-F60</f>
        <v/>
      </c>
      <c r="H60" s="37" t="n">
        <v>295</v>
      </c>
      <c r="I60" s="37" t="n">
        <v>56</v>
      </c>
      <c r="J60" s="37" t="n">
        <v>239</v>
      </c>
      <c r="K60" s="16">
        <f>H60-I60-J60</f>
        <v/>
      </c>
      <c r="L60" s="37" t="n">
        <v>46</v>
      </c>
      <c r="M60" s="37" t="n">
        <v>52</v>
      </c>
      <c r="N60" s="25">
        <f>L60-M60</f>
        <v/>
      </c>
      <c r="O60" s="37" t="n">
        <v>14</v>
      </c>
      <c r="P60" s="37" t="n">
        <v>14</v>
      </c>
      <c r="Q60" s="16">
        <f>O60-P60</f>
        <v/>
      </c>
      <c r="R60" s="23">
        <f>B60+H60-J60+L60+O60+E60</f>
        <v/>
      </c>
      <c r="S60" s="37" t="n">
        <v>73</v>
      </c>
      <c r="T60" s="37" t="n">
        <v>669</v>
      </c>
      <c r="U60" s="37" t="n">
        <v>38</v>
      </c>
      <c r="V60" s="37" t="n">
        <v>0</v>
      </c>
      <c r="W60" s="27">
        <f>SUM(S60,T60,U60,V60)</f>
        <v/>
      </c>
      <c r="X60" s="28">
        <f>B60*5+(H60-J60)*15+L60*9.9+O60*99+E60*5</f>
        <v/>
      </c>
    </row>
    <row r="61">
      <c r="A61" s="50" t="n">
        <v>44253</v>
      </c>
      <c r="B61" s="37" t="n">
        <v>140</v>
      </c>
      <c r="C61" s="37" t="n">
        <v>140</v>
      </c>
      <c r="D61" s="16">
        <f>B61-C61</f>
        <v/>
      </c>
      <c r="E61" s="37" t="n">
        <v>17</v>
      </c>
      <c r="F61" s="37" t="n">
        <v>17</v>
      </c>
      <c r="G61" s="16">
        <f>E61-F61</f>
        <v/>
      </c>
      <c r="H61" s="37" t="n">
        <v>236</v>
      </c>
      <c r="I61" s="37" t="n">
        <v>72</v>
      </c>
      <c r="J61" s="37" t="n">
        <v>164</v>
      </c>
      <c r="K61" s="16">
        <f>H61-I61-J61</f>
        <v/>
      </c>
      <c r="L61" s="37" t="n">
        <v>48</v>
      </c>
      <c r="M61" s="37" t="n">
        <v>60</v>
      </c>
      <c r="N61" s="25">
        <f>L61-M61</f>
        <v/>
      </c>
      <c r="O61" s="37" t="n">
        <v>10</v>
      </c>
      <c r="P61" s="37" t="n">
        <v>10</v>
      </c>
      <c r="Q61" s="16">
        <f>O61-P61</f>
        <v/>
      </c>
      <c r="R61" s="23">
        <f>B61+H61-J61+L61+O61+E61</f>
        <v/>
      </c>
      <c r="S61" s="37" t="n">
        <v>76</v>
      </c>
      <c r="T61" s="37" t="n">
        <v>868</v>
      </c>
      <c r="U61" s="37" t="n">
        <v>45</v>
      </c>
      <c r="V61" s="37" t="n">
        <v>0</v>
      </c>
      <c r="W61" s="27">
        <f>SUM(S61,T61,U61,V61)</f>
        <v/>
      </c>
      <c r="X61" s="28">
        <f>B61*5+(H61-J61)*15+L61*9.9+O61*99+E61*5</f>
        <v/>
      </c>
    </row>
    <row r="62">
      <c r="A62" s="50" t="n">
        <v>44254</v>
      </c>
      <c r="B62" s="37" t="n">
        <v>141</v>
      </c>
      <c r="C62" s="37" t="n">
        <v>141</v>
      </c>
      <c r="D62" s="16">
        <f>B62-C62</f>
        <v/>
      </c>
      <c r="E62" s="37" t="n">
        <v>23</v>
      </c>
      <c r="F62" s="37" t="n">
        <v>23</v>
      </c>
      <c r="G62" s="16">
        <f>E62-F62</f>
        <v/>
      </c>
      <c r="H62" s="37" t="n">
        <v>232</v>
      </c>
      <c r="I62" s="37" t="n">
        <v>78</v>
      </c>
      <c r="J62" s="37" t="n">
        <v>154</v>
      </c>
      <c r="K62" s="16">
        <f>H62-I62-J62</f>
        <v/>
      </c>
      <c r="L62" s="37" t="n">
        <v>55</v>
      </c>
      <c r="M62" s="37" t="n">
        <v>56</v>
      </c>
      <c r="N62" s="25">
        <f>L62-M62</f>
        <v/>
      </c>
      <c r="O62" s="37" t="n">
        <v>14</v>
      </c>
      <c r="P62" s="37" t="n">
        <v>14</v>
      </c>
      <c r="Q62" s="16">
        <f>O62-P62</f>
        <v/>
      </c>
      <c r="R62" s="23">
        <f>B62+H62-J62+L62+O62+E62</f>
        <v/>
      </c>
      <c r="S62" s="37" t="n">
        <v>140</v>
      </c>
      <c r="T62" s="37" t="n">
        <v>885</v>
      </c>
      <c r="U62" s="37" t="n">
        <v>45</v>
      </c>
      <c r="V62" s="37" t="n">
        <v>0</v>
      </c>
      <c r="W62" s="27">
        <f>SUM(S62,T62,U62,V62)</f>
        <v/>
      </c>
      <c r="X62" s="28">
        <f>B62*5+(H62-J62)*15+L62*9.9+O62*99+E62*5</f>
        <v/>
      </c>
    </row>
    <row r="63">
      <c r="A63" s="50" t="n">
        <v>44255</v>
      </c>
      <c r="B63" s="37" t="n">
        <v>112</v>
      </c>
      <c r="C63" s="37" t="n">
        <v>112</v>
      </c>
      <c r="D63" s="16">
        <f>B63-C63</f>
        <v/>
      </c>
      <c r="E63" s="37" t="n">
        <v>13</v>
      </c>
      <c r="F63" s="37" t="n">
        <v>13</v>
      </c>
      <c r="G63" s="16">
        <f>E63-F63</f>
        <v/>
      </c>
      <c r="H63" s="37" t="n">
        <v>275</v>
      </c>
      <c r="I63" s="37" t="n">
        <v>66</v>
      </c>
      <c r="J63" s="37" t="n">
        <v>209</v>
      </c>
      <c r="K63" s="16">
        <f>H63-I63-J63</f>
        <v/>
      </c>
      <c r="L63" s="37" t="n">
        <v>57</v>
      </c>
      <c r="M63" s="37" t="n">
        <v>64</v>
      </c>
      <c r="N63" s="25">
        <f>L63-M63</f>
        <v/>
      </c>
      <c r="O63" s="37" t="n">
        <v>7</v>
      </c>
      <c r="P63" s="37" t="n">
        <v>7</v>
      </c>
      <c r="Q63" s="16">
        <f>O63-P63</f>
        <v/>
      </c>
      <c r="R63" s="23">
        <f>B63+H63-J63+L63+O63+E63</f>
        <v/>
      </c>
      <c r="S63" s="37" t="n">
        <v>141</v>
      </c>
      <c r="T63" s="37" t="n">
        <v>1242</v>
      </c>
      <c r="U63" s="37" t="n">
        <v>191</v>
      </c>
      <c r="V63" s="37" t="n">
        <v>0</v>
      </c>
      <c r="W63" s="27">
        <f>SUM(S63,T63,U63,V63)</f>
        <v/>
      </c>
      <c r="X63" s="28">
        <f>B63*5+(H63-J63)*15+L63*9.9+O63*99+E63*5</f>
        <v/>
      </c>
    </row>
    <row r="64">
      <c r="A64" s="50" t="n">
        <v>44256</v>
      </c>
      <c r="B64" s="37" t="n">
        <v>57</v>
      </c>
      <c r="C64" s="37" t="n">
        <v>57</v>
      </c>
      <c r="D64" s="16">
        <f>B64-C64</f>
        <v/>
      </c>
      <c r="E64" s="37" t="n">
        <v>3</v>
      </c>
      <c r="F64" s="37" t="n">
        <v>3</v>
      </c>
      <c r="G64" s="16">
        <f>E64-F64</f>
        <v/>
      </c>
      <c r="H64" s="37" t="n">
        <v>297</v>
      </c>
      <c r="I64" s="37" t="n">
        <v>64</v>
      </c>
      <c r="J64" s="37" t="n">
        <v>233</v>
      </c>
      <c r="K64" s="16">
        <f>H64-I64-J64</f>
        <v/>
      </c>
      <c r="L64" s="37" t="n">
        <v>56</v>
      </c>
      <c r="M64" s="37" t="n">
        <v>59</v>
      </c>
      <c r="N64" s="25">
        <f>L64-M64</f>
        <v/>
      </c>
      <c r="O64" s="37" t="n">
        <v>12</v>
      </c>
      <c r="P64" s="37" t="n">
        <v>12</v>
      </c>
      <c r="Q64" s="16">
        <f>O64-P64</f>
        <v/>
      </c>
      <c r="R64" s="23">
        <f>B64+H64-J64+L64+O64+E64</f>
        <v/>
      </c>
      <c r="S64" s="37" t="n">
        <v>112</v>
      </c>
      <c r="T64" s="37" t="n">
        <v>818</v>
      </c>
      <c r="U64" s="37" t="n">
        <v>64</v>
      </c>
      <c r="V64" s="37" t="n">
        <v>0</v>
      </c>
      <c r="W64" s="27">
        <f>SUM(S64,T64,U64,V64)</f>
        <v/>
      </c>
      <c r="X64" s="28">
        <f>B64*5+(H64-J64)*15+L64*9.9+O64*99+E64*5</f>
        <v/>
      </c>
    </row>
    <row r="65">
      <c r="A65" s="50" t="n">
        <v>44257</v>
      </c>
      <c r="B65" s="37" t="n">
        <v>47</v>
      </c>
      <c r="C65" s="37" t="n">
        <v>47</v>
      </c>
      <c r="D65" s="16">
        <f>B65-C65</f>
        <v/>
      </c>
      <c r="E65" s="37" t="n">
        <v>4</v>
      </c>
      <c r="F65" s="37" t="n">
        <v>4</v>
      </c>
      <c r="G65" s="16">
        <f>E65-F65</f>
        <v/>
      </c>
      <c r="H65" s="37" t="n">
        <v>342</v>
      </c>
      <c r="I65" s="37" t="n">
        <v>49</v>
      </c>
      <c r="J65" s="37" t="n">
        <v>293</v>
      </c>
      <c r="K65" s="16">
        <f>H65-I65-J65</f>
        <v/>
      </c>
      <c r="L65" s="37" t="n">
        <v>28</v>
      </c>
      <c r="M65" s="37" t="n">
        <v>29</v>
      </c>
      <c r="N65" s="25">
        <f>L65-M65</f>
        <v/>
      </c>
      <c r="O65" s="37" t="n">
        <v>33</v>
      </c>
      <c r="P65" s="37" t="n">
        <v>33</v>
      </c>
      <c r="Q65" s="16">
        <f>O65-P65</f>
        <v/>
      </c>
      <c r="R65" s="23">
        <f>B65+H65-J65+L65+O65+E65</f>
        <v/>
      </c>
      <c r="S65" s="37" t="n">
        <v>57</v>
      </c>
      <c r="T65" s="37" t="n">
        <v>811</v>
      </c>
      <c r="U65" s="37" t="n">
        <v>58</v>
      </c>
      <c r="V65" s="37" t="n">
        <v>0</v>
      </c>
      <c r="W65" s="27">
        <f>SUM(S65,T65,U65,V65)</f>
        <v/>
      </c>
      <c r="X65" s="28">
        <f>B65*5+(H65-J65)*15+L65*9.9+O65*99+E65*5</f>
        <v/>
      </c>
    </row>
    <row r="66">
      <c r="A66" s="50" t="n">
        <v>44258</v>
      </c>
      <c r="B66" s="37" t="n">
        <v>44</v>
      </c>
      <c r="C66" s="37" t="n">
        <v>44</v>
      </c>
      <c r="D66" s="16">
        <f>B66-C66</f>
        <v/>
      </c>
      <c r="E66" s="37" t="n">
        <v>0</v>
      </c>
      <c r="F66" s="37" t="n">
        <v>0</v>
      </c>
      <c r="G66" s="16">
        <f>E66-F66</f>
        <v/>
      </c>
      <c r="H66" s="37" t="n">
        <v>308</v>
      </c>
      <c r="I66" s="37" t="n">
        <v>30</v>
      </c>
      <c r="J66" s="37" t="n">
        <v>278</v>
      </c>
      <c r="K66" s="16">
        <f>H66-I66-J66</f>
        <v/>
      </c>
      <c r="L66" s="37" t="n">
        <v>18</v>
      </c>
      <c r="M66" s="37" t="n">
        <v>20</v>
      </c>
      <c r="N66" s="25">
        <f>L66-M66</f>
        <v/>
      </c>
      <c r="O66" s="37" t="n">
        <v>8</v>
      </c>
      <c r="P66" s="37" t="n">
        <v>8</v>
      </c>
      <c r="Q66" s="16">
        <f>O66-P66</f>
        <v/>
      </c>
      <c r="R66" s="23">
        <f>B66+H66-J66+L66+O66+E66</f>
        <v/>
      </c>
      <c r="S66" s="37" t="n">
        <v>47</v>
      </c>
      <c r="T66" s="37" t="n">
        <v>854</v>
      </c>
      <c r="U66" s="37" t="n">
        <v>48</v>
      </c>
      <c r="V66" s="37" t="n">
        <v>0</v>
      </c>
      <c r="W66" s="27">
        <f>SUM(S66,T66,U66,V66)</f>
        <v/>
      </c>
      <c r="X66" s="28">
        <f>B66*5+(H66-J66)*15+L66*9.9+O66*99+E66*5</f>
        <v/>
      </c>
    </row>
    <row r="67">
      <c r="A67" s="50" t="n">
        <v>44259</v>
      </c>
      <c r="B67" s="37" t="n">
        <v>48</v>
      </c>
      <c r="C67" s="37" t="n">
        <v>48</v>
      </c>
      <c r="D67" s="16">
        <f>B67-C67</f>
        <v/>
      </c>
      <c r="E67" s="37" t="n">
        <v>1</v>
      </c>
      <c r="F67" s="37" t="n">
        <v>1</v>
      </c>
      <c r="G67" s="16">
        <f>E67-F67</f>
        <v/>
      </c>
      <c r="H67" s="37" t="n">
        <v>291</v>
      </c>
      <c r="I67" s="37" t="n">
        <v>42</v>
      </c>
      <c r="J67" s="37" t="n">
        <v>249</v>
      </c>
      <c r="K67" s="16">
        <f>H67-I67-J67</f>
        <v/>
      </c>
      <c r="L67" s="37" t="n">
        <v>25</v>
      </c>
      <c r="M67" s="37" t="n">
        <v>26</v>
      </c>
      <c r="N67" s="25">
        <f>L67-M67</f>
        <v/>
      </c>
      <c r="O67" s="37" t="n">
        <v>5</v>
      </c>
      <c r="P67" s="37" t="n">
        <v>5</v>
      </c>
      <c r="Q67" s="16">
        <f>O67-P67</f>
        <v/>
      </c>
      <c r="R67" s="23">
        <f>B67+H67-J67+L67+O67+E67</f>
        <v/>
      </c>
      <c r="S67" s="37" t="n">
        <v>44</v>
      </c>
      <c r="T67" s="37" t="n">
        <v>934</v>
      </c>
      <c r="U67" s="37" t="n">
        <v>55</v>
      </c>
      <c r="V67" s="37" t="n">
        <v>0</v>
      </c>
      <c r="W67" s="27">
        <f>SUM(S67,T67,U67,V67)</f>
        <v/>
      </c>
      <c r="X67" s="28">
        <f>B67*5+(H67-J67)*15+L67*9.9+O67*99+E67*5</f>
        <v/>
      </c>
    </row>
    <row r="68">
      <c r="A68" s="50" t="n">
        <v>44260</v>
      </c>
      <c r="B68" s="37" t="n">
        <v>80</v>
      </c>
      <c r="C68" s="37" t="n">
        <v>80</v>
      </c>
      <c r="D68" s="16">
        <f>B68-C68</f>
        <v/>
      </c>
      <c r="E68" s="37" t="n">
        <v>3</v>
      </c>
      <c r="F68" s="37" t="n">
        <v>3</v>
      </c>
      <c r="G68" s="16">
        <f>E68-F68</f>
        <v/>
      </c>
      <c r="H68" s="37" t="n">
        <v>256</v>
      </c>
      <c r="I68" s="37" t="n">
        <v>67</v>
      </c>
      <c r="J68" s="37" t="n">
        <v>189</v>
      </c>
      <c r="K68" s="16">
        <f>H68-I68-J68</f>
        <v/>
      </c>
      <c r="L68" s="37" t="n">
        <v>57</v>
      </c>
      <c r="M68" s="37" t="n">
        <v>58</v>
      </c>
      <c r="N68" s="25">
        <f>L68-M68</f>
        <v/>
      </c>
      <c r="O68" s="37" t="n">
        <v>15</v>
      </c>
      <c r="P68" s="37" t="n">
        <v>15</v>
      </c>
      <c r="Q68" s="16">
        <f>O68-P68</f>
        <v/>
      </c>
      <c r="R68" s="23">
        <f>B68+H68-J68+L68+O68+E68</f>
        <v/>
      </c>
      <c r="S68" s="37" t="n">
        <v>48</v>
      </c>
      <c r="T68" s="37" t="n">
        <v>852</v>
      </c>
      <c r="U68" s="37" t="n">
        <v>48</v>
      </c>
      <c r="V68" s="37" t="n">
        <v>0</v>
      </c>
      <c r="W68" s="27">
        <f>SUM(S68,T68,U68,V68)</f>
        <v/>
      </c>
      <c r="X68" s="28">
        <f>B68*5+(H68-J68)*15+L68*9.9+O68*99+E68*5</f>
        <v/>
      </c>
    </row>
    <row r="69">
      <c r="A69" s="50" t="n">
        <v>44261</v>
      </c>
      <c r="B69" s="37" t="n">
        <v>157</v>
      </c>
      <c r="C69" s="37" t="n">
        <v>157</v>
      </c>
      <c r="D69" s="16">
        <f>B69-C69</f>
        <v/>
      </c>
      <c r="E69" s="37" t="n">
        <v>3</v>
      </c>
      <c r="F69" s="37" t="n">
        <v>3</v>
      </c>
      <c r="G69" s="16">
        <f>E69-F69</f>
        <v/>
      </c>
      <c r="H69" s="37" t="n">
        <v>318</v>
      </c>
      <c r="I69" s="37" t="n">
        <v>97</v>
      </c>
      <c r="J69" s="37" t="n">
        <v>221</v>
      </c>
      <c r="K69" s="16">
        <f>H69-I69-J69</f>
        <v/>
      </c>
      <c r="L69" s="37" t="n">
        <v>72</v>
      </c>
      <c r="M69" s="37" t="n">
        <v>74</v>
      </c>
      <c r="N69" s="25">
        <f>L69-M69</f>
        <v/>
      </c>
      <c r="O69" s="37" t="n">
        <v>17</v>
      </c>
      <c r="P69" s="37" t="n">
        <v>17</v>
      </c>
      <c r="Q69" s="16">
        <f>O69-P69</f>
        <v/>
      </c>
      <c r="R69" s="23">
        <f>B69+H69-J69+L69+O69+E69</f>
        <v/>
      </c>
      <c r="S69" s="37" t="n">
        <v>80</v>
      </c>
      <c r="T69" s="37" t="n">
        <v>936</v>
      </c>
      <c r="U69" s="37" t="n">
        <v>45</v>
      </c>
      <c r="V69" s="37" t="n">
        <v>0</v>
      </c>
      <c r="W69" s="27">
        <f>SUM(S69,T69,U69,V69)</f>
        <v/>
      </c>
      <c r="X69" s="28">
        <f>B69*5+(H69-J69)*15+L69*9.9+O69*99+E69*5</f>
        <v/>
      </c>
    </row>
    <row r="70">
      <c r="A70" s="50" t="n">
        <v>44262</v>
      </c>
      <c r="B70" s="37" t="n">
        <v>94</v>
      </c>
      <c r="C70" s="37" t="n">
        <v>94</v>
      </c>
      <c r="D70" s="16">
        <f>B70-C70</f>
        <v/>
      </c>
      <c r="E70" s="37" t="n">
        <v>0</v>
      </c>
      <c r="F70" s="37" t="n">
        <v>0</v>
      </c>
      <c r="G70" s="16">
        <f>E70-F70</f>
        <v/>
      </c>
      <c r="H70" s="37" t="n">
        <v>222</v>
      </c>
      <c r="I70" s="37" t="n">
        <v>62</v>
      </c>
      <c r="J70" s="37" t="n">
        <v>160</v>
      </c>
      <c r="K70" s="16">
        <f>H70-I70-J70</f>
        <v/>
      </c>
      <c r="L70" s="37" t="n">
        <v>42</v>
      </c>
      <c r="M70" s="37" t="n">
        <v>45</v>
      </c>
      <c r="N70" s="25">
        <f>L70-M70</f>
        <v/>
      </c>
      <c r="O70" s="37" t="n">
        <v>7</v>
      </c>
      <c r="P70" s="37" t="n">
        <v>7</v>
      </c>
      <c r="Q70" s="16">
        <f>O70-P70</f>
        <v/>
      </c>
      <c r="R70" s="23">
        <f>B70+H70-J70+L70+O70+E70</f>
        <v/>
      </c>
      <c r="S70" s="37" t="n">
        <v>157</v>
      </c>
      <c r="T70" s="37" t="n">
        <v>854</v>
      </c>
      <c r="U70" s="37" t="n">
        <v>59</v>
      </c>
      <c r="V70" s="37" t="n">
        <v>0</v>
      </c>
      <c r="W70" s="27">
        <f>SUM(S70,T70,U70,V70)</f>
        <v/>
      </c>
      <c r="X70" s="28">
        <f>B70*5+(H70-J70)*15+L70*9.9+O70*99+E70*5</f>
        <v/>
      </c>
    </row>
    <row r="71">
      <c r="A71" s="50" t="n">
        <v>44263</v>
      </c>
      <c r="B71" s="37" t="n">
        <v>53</v>
      </c>
      <c r="C71" s="37" t="n">
        <v>53</v>
      </c>
      <c r="D71" s="16">
        <f>B71-C71</f>
        <v/>
      </c>
      <c r="E71" s="37" t="n">
        <v>0</v>
      </c>
      <c r="F71" s="37" t="n">
        <v>0</v>
      </c>
      <c r="G71" s="16">
        <f>E71-F71</f>
        <v/>
      </c>
      <c r="H71" s="37" t="n">
        <v>200</v>
      </c>
      <c r="I71" s="37" t="n">
        <v>43</v>
      </c>
      <c r="J71" s="37" t="n">
        <v>157</v>
      </c>
      <c r="K71" s="16">
        <f>H71-I71-J71</f>
        <v/>
      </c>
      <c r="L71" s="37" t="n">
        <v>30</v>
      </c>
      <c r="M71" s="37" t="n">
        <v>31</v>
      </c>
      <c r="N71" s="25">
        <f>L71-M71</f>
        <v/>
      </c>
      <c r="O71" s="37" t="n">
        <v>6</v>
      </c>
      <c r="P71" s="37" t="n">
        <v>6</v>
      </c>
      <c r="Q71" s="16">
        <f>O71-P71</f>
        <v/>
      </c>
      <c r="R71" s="23">
        <f>B71+H71-J71+L71+O71+E71</f>
        <v/>
      </c>
      <c r="S71" s="37" t="n">
        <v>94</v>
      </c>
      <c r="T71" s="37" t="n">
        <v>885</v>
      </c>
      <c r="U71" s="37" t="n">
        <v>45</v>
      </c>
      <c r="V71" s="37" t="n">
        <v>0</v>
      </c>
      <c r="W71" s="27">
        <f>SUM(S71,T71,U71,V71)</f>
        <v/>
      </c>
      <c r="X71" s="28">
        <f>B71*5+(H71-J71)*15+L71*9.9+O71*99+E71*5</f>
        <v/>
      </c>
    </row>
    <row r="72">
      <c r="A72" s="50" t="n">
        <v>44264</v>
      </c>
      <c r="B72" s="37" t="n">
        <v>43</v>
      </c>
      <c r="C72" s="37" t="n">
        <v>43</v>
      </c>
      <c r="D72" s="16">
        <f>B72-C72</f>
        <v/>
      </c>
      <c r="E72" s="37" t="n">
        <v>0</v>
      </c>
      <c r="F72" s="37" t="n">
        <v>0</v>
      </c>
      <c r="G72" s="16">
        <f>E72-F72</f>
        <v/>
      </c>
      <c r="H72" s="37" t="n">
        <v>212</v>
      </c>
      <c r="I72" s="37" t="n">
        <v>24</v>
      </c>
      <c r="J72" s="37" t="n">
        <v>188</v>
      </c>
      <c r="K72" s="16">
        <f>H72-I72-J72</f>
        <v/>
      </c>
      <c r="L72" s="37" t="n">
        <v>30</v>
      </c>
      <c r="M72" s="37" t="n">
        <v>34</v>
      </c>
      <c r="N72" s="25">
        <f>L72-M72</f>
        <v/>
      </c>
      <c r="O72" s="37" t="n">
        <v>12</v>
      </c>
      <c r="P72" s="37" t="n">
        <v>12</v>
      </c>
      <c r="Q72" s="16">
        <f>O72-P72</f>
        <v/>
      </c>
      <c r="R72" s="23">
        <f>B72+H72-J72+L72+O72+E72</f>
        <v/>
      </c>
      <c r="S72" s="37" t="n">
        <v>53</v>
      </c>
      <c r="T72" s="37" t="n">
        <v>941</v>
      </c>
      <c r="U72" s="37" t="n">
        <v>53</v>
      </c>
      <c r="V72" s="37" t="n">
        <v>0</v>
      </c>
      <c r="W72" s="27">
        <f>SUM(S72,T72,U72,V72)</f>
        <v/>
      </c>
      <c r="X72" s="28">
        <f>B72*5+(H72-J72)*15+L72*9.9+O72*99+E72*5</f>
        <v/>
      </c>
    </row>
    <row r="73">
      <c r="A73" s="50" t="n">
        <v>44265</v>
      </c>
      <c r="B73" s="37" t="n">
        <v>52</v>
      </c>
      <c r="C73" s="37" t="n">
        <v>52</v>
      </c>
      <c r="D73" s="16">
        <f>B73-C73</f>
        <v/>
      </c>
      <c r="E73" s="37" t="n">
        <v>0</v>
      </c>
      <c r="F73" s="37" t="n">
        <v>0</v>
      </c>
      <c r="G73" s="16">
        <f>E73-F73</f>
        <v/>
      </c>
      <c r="H73" s="37" t="n">
        <v>34</v>
      </c>
      <c r="I73" s="37" t="n">
        <v>34</v>
      </c>
      <c r="J73" s="37" t="n">
        <v>0</v>
      </c>
      <c r="K73" s="16">
        <f>H73-I73-J73</f>
        <v/>
      </c>
      <c r="L73" s="37" t="n">
        <v>17</v>
      </c>
      <c r="M73" s="37" t="n">
        <v>22</v>
      </c>
      <c r="N73" s="25">
        <f>L73-M73</f>
        <v/>
      </c>
      <c r="O73" s="37" t="n">
        <v>6</v>
      </c>
      <c r="P73" s="37" t="n">
        <v>6</v>
      </c>
      <c r="Q73" s="16">
        <f>O73-P73</f>
        <v/>
      </c>
      <c r="R73" s="23">
        <f>B73+H73-J73+L73+O73+E73</f>
        <v/>
      </c>
      <c r="S73" s="37" t="n">
        <v>43</v>
      </c>
      <c r="T73" s="37" t="n">
        <v>808</v>
      </c>
      <c r="U73" s="37" t="n">
        <v>67</v>
      </c>
      <c r="V73" s="37" t="n">
        <v>0</v>
      </c>
      <c r="W73" s="27">
        <f>SUM(S73,T73,U73,V73)</f>
        <v/>
      </c>
      <c r="X73" s="28">
        <f>B73*5+(H73-J73)*15+L73*9.9+O73*99+E73*5</f>
        <v/>
      </c>
    </row>
    <row r="74">
      <c r="A74" s="50" t="n">
        <v>44266</v>
      </c>
      <c r="B74" s="37" t="n">
        <v>60</v>
      </c>
      <c r="C74" s="37" t="n">
        <v>60</v>
      </c>
      <c r="D74" s="16">
        <f>B74-C74</f>
        <v/>
      </c>
      <c r="E74" s="37" t="n">
        <v>2</v>
      </c>
      <c r="F74" s="37" t="n">
        <v>2</v>
      </c>
      <c r="G74" s="16">
        <f>E74-F74</f>
        <v/>
      </c>
      <c r="H74" s="37" t="n">
        <v>23</v>
      </c>
      <c r="I74" s="37" t="n">
        <v>23</v>
      </c>
      <c r="J74" s="37" t="n">
        <v>0</v>
      </c>
      <c r="K74" s="16">
        <f>H74-I74-J74</f>
        <v/>
      </c>
      <c r="L74" s="37" t="n">
        <v>29</v>
      </c>
      <c r="M74" s="37" t="n">
        <v>36</v>
      </c>
      <c r="N74" s="25">
        <f>L74-M74</f>
        <v/>
      </c>
      <c r="O74" s="37" t="n">
        <v>10</v>
      </c>
      <c r="P74" s="37" t="n">
        <v>10</v>
      </c>
      <c r="Q74" s="16">
        <f>O74-P74</f>
        <v/>
      </c>
      <c r="R74" s="23">
        <f>B74+H74-J74+L74+O74+E74</f>
        <v/>
      </c>
      <c r="S74" s="37" t="n">
        <v>52</v>
      </c>
      <c r="T74" s="37" t="n">
        <v>897</v>
      </c>
      <c r="U74" s="37" t="n">
        <v>78</v>
      </c>
      <c r="V74" s="37" t="n">
        <v>0</v>
      </c>
      <c r="W74" s="27">
        <f>SUM(S74,T74,U74,V74)</f>
        <v/>
      </c>
      <c r="X74" s="28">
        <f>B74*5+(H74-J74)*15+L74*9.9+O74*99+E74*5</f>
        <v/>
      </c>
    </row>
    <row r="75">
      <c r="A75" s="50" t="n">
        <v>44267</v>
      </c>
      <c r="B75" s="37" t="n">
        <v>70</v>
      </c>
      <c r="C75" s="37" t="n">
        <v>70</v>
      </c>
      <c r="D75" s="16">
        <f>B75-C75</f>
        <v/>
      </c>
      <c r="E75" s="37" t="n">
        <v>1</v>
      </c>
      <c r="F75" s="37" t="n">
        <v>1</v>
      </c>
      <c r="G75" s="16">
        <f>E75-F75</f>
        <v/>
      </c>
      <c r="H75" s="37" t="n">
        <v>59</v>
      </c>
      <c r="I75" s="37" t="n">
        <v>59</v>
      </c>
      <c r="J75" s="37" t="n">
        <v>0</v>
      </c>
      <c r="K75" s="16">
        <f>H75-I75-J75</f>
        <v/>
      </c>
      <c r="L75" s="37" t="n">
        <v>42</v>
      </c>
      <c r="M75" s="37" t="n">
        <v>44</v>
      </c>
      <c r="N75" s="25">
        <f>L75-M75</f>
        <v/>
      </c>
      <c r="O75" s="37" t="n">
        <v>9</v>
      </c>
      <c r="P75" s="37" t="n">
        <v>9</v>
      </c>
      <c r="Q75" s="16">
        <f>O75-P75</f>
        <v/>
      </c>
      <c r="R75" s="23">
        <f>B75+H75-J75+L75+O75+E75</f>
        <v/>
      </c>
      <c r="S75" s="37" t="n">
        <v>60</v>
      </c>
      <c r="T75" s="37" t="n">
        <v>756</v>
      </c>
      <c r="U75" s="37" t="n">
        <v>45</v>
      </c>
      <c r="V75" s="37" t="n">
        <v>0</v>
      </c>
      <c r="W75" s="27">
        <f>SUM(S75,T75,U75,V75)</f>
        <v/>
      </c>
      <c r="X75" s="28">
        <f>B75*5+(H75-J75)*15+L75*9.9+O75*99+E75*5</f>
        <v/>
      </c>
    </row>
    <row r="76">
      <c r="A76" s="50" t="n">
        <v>44268</v>
      </c>
      <c r="B76" s="37" t="n">
        <v>124</v>
      </c>
      <c r="C76" s="37" t="n">
        <v>124</v>
      </c>
      <c r="D76" s="16">
        <f>B76-C76</f>
        <v/>
      </c>
      <c r="E76" s="37" t="n">
        <v>1</v>
      </c>
      <c r="F76" s="37" t="n">
        <v>1</v>
      </c>
      <c r="G76" s="16">
        <f>E76-F76</f>
        <v/>
      </c>
      <c r="H76" s="37" t="n">
        <v>58</v>
      </c>
      <c r="I76" s="37" t="n">
        <v>58</v>
      </c>
      <c r="J76" s="37" t="n">
        <v>0</v>
      </c>
      <c r="K76" s="16">
        <f>H76-I76-J76</f>
        <v/>
      </c>
      <c r="L76" s="37" t="n">
        <v>31</v>
      </c>
      <c r="M76" s="37" t="n">
        <v>33</v>
      </c>
      <c r="N76" s="25">
        <f>L76-M76</f>
        <v/>
      </c>
      <c r="O76" s="37" t="n">
        <v>17</v>
      </c>
      <c r="P76" s="37" t="n">
        <v>17</v>
      </c>
      <c r="Q76" s="16">
        <f>O76-P76</f>
        <v/>
      </c>
      <c r="R76" s="23">
        <f>B76+H76-J76+L76+O76+E76</f>
        <v/>
      </c>
      <c r="S76" s="37" t="n">
        <v>70</v>
      </c>
      <c r="T76" s="37" t="n">
        <v>275</v>
      </c>
      <c r="U76" s="37" t="n">
        <v>44</v>
      </c>
      <c r="V76" s="37" t="n">
        <v>0</v>
      </c>
      <c r="W76" s="27">
        <f>SUM(S76,T76,U76,V76)</f>
        <v/>
      </c>
      <c r="X76" s="28">
        <f>B76*5+(H76-J76)*15+L76*9.9+O76*99+E76*5</f>
        <v/>
      </c>
    </row>
    <row r="77">
      <c r="A77" s="50" t="n">
        <v>44269</v>
      </c>
      <c r="B77" s="37" t="n">
        <v>61</v>
      </c>
      <c r="C77" s="37" t="n">
        <v>61</v>
      </c>
      <c r="D77" s="16">
        <f>B77-C77</f>
        <v/>
      </c>
      <c r="E77" s="37" t="n">
        <v>0</v>
      </c>
      <c r="F77" s="37" t="n">
        <v>0</v>
      </c>
      <c r="G77" s="16">
        <f>E77-F77</f>
        <v/>
      </c>
      <c r="H77" s="37" t="n">
        <v>47</v>
      </c>
      <c r="I77" s="37" t="n">
        <v>47</v>
      </c>
      <c r="J77" s="37" t="n">
        <v>0</v>
      </c>
      <c r="K77" s="16">
        <f>H77-I77-J77</f>
        <v/>
      </c>
      <c r="L77" s="37" t="n">
        <v>36</v>
      </c>
      <c r="M77" s="37" t="n">
        <v>41</v>
      </c>
      <c r="N77" s="25">
        <f>L77-M77</f>
        <v/>
      </c>
      <c r="O77" s="37" t="n">
        <v>9</v>
      </c>
      <c r="P77" s="37" t="n">
        <v>9</v>
      </c>
      <c r="Q77" s="16">
        <f>O77-P77</f>
        <v/>
      </c>
      <c r="R77" s="23">
        <f>B77+H77-J77+L77+O77+E77</f>
        <v/>
      </c>
      <c r="S77" s="37" t="n">
        <v>124</v>
      </c>
      <c r="T77" s="37" t="n">
        <v>137</v>
      </c>
      <c r="U77" s="37" t="n">
        <v>40</v>
      </c>
      <c r="V77" s="37" t="n">
        <v>0</v>
      </c>
      <c r="W77" s="27">
        <f>SUM(S77,T77,U77,V77)</f>
        <v/>
      </c>
      <c r="X77" s="28">
        <f>B77*5+(H77-J77)*15+L77*9.9+O77*99+E77*5</f>
        <v/>
      </c>
    </row>
    <row r="78">
      <c r="A78" s="50" t="n">
        <v>44270</v>
      </c>
      <c r="B78" s="37" t="n">
        <v>46</v>
      </c>
      <c r="C78" s="37" t="n">
        <v>46</v>
      </c>
      <c r="D78" s="16">
        <f>B78-C78</f>
        <v/>
      </c>
      <c r="E78" s="37" t="n">
        <v>0</v>
      </c>
      <c r="F78" s="37" t="n">
        <v>0</v>
      </c>
      <c r="G78" s="16">
        <f>E78-F78</f>
        <v/>
      </c>
      <c r="H78" s="37" t="n">
        <v>22</v>
      </c>
      <c r="I78" s="37" t="n">
        <v>22</v>
      </c>
      <c r="J78" s="37" t="n">
        <v>0</v>
      </c>
      <c r="K78" s="16">
        <f>H78-I78-J78</f>
        <v/>
      </c>
      <c r="L78" s="37" t="n">
        <v>28</v>
      </c>
      <c r="M78" s="37" t="n">
        <v>30</v>
      </c>
      <c r="N78" s="25">
        <f>L78-M78</f>
        <v/>
      </c>
      <c r="O78" s="37" t="n">
        <v>30</v>
      </c>
      <c r="P78" s="37" t="n">
        <v>5</v>
      </c>
      <c r="Q78" s="25">
        <f>O78-P78</f>
        <v/>
      </c>
      <c r="R78" s="23">
        <f>B78+H78-J78+L78+O78+E78</f>
        <v/>
      </c>
      <c r="S78" s="37" t="n">
        <v>61</v>
      </c>
      <c r="T78" s="37" t="n">
        <v>118</v>
      </c>
      <c r="U78" s="37" t="n">
        <v>46</v>
      </c>
      <c r="V78" s="37" t="n">
        <v>0</v>
      </c>
      <c r="W78" s="27">
        <f>SUM(S78,T78,U78,V78)</f>
        <v/>
      </c>
      <c r="X78" s="28">
        <f>B78*5+(H78-J78)*15+L78*9.9+O78*99+E78*5</f>
        <v/>
      </c>
    </row>
    <row r="79">
      <c r="A79" s="50" t="n">
        <v>44271</v>
      </c>
      <c r="B79" s="37" t="n">
        <v>49</v>
      </c>
      <c r="C79" s="37" t="n">
        <v>49</v>
      </c>
      <c r="D79" s="16">
        <f>B79-C79</f>
        <v/>
      </c>
      <c r="E79" s="37" t="n">
        <v>0</v>
      </c>
      <c r="F79" s="37" t="n">
        <v>0</v>
      </c>
      <c r="G79" s="16">
        <f>E79-F79</f>
        <v/>
      </c>
      <c r="H79" s="37" t="n">
        <v>23</v>
      </c>
      <c r="I79" s="37" t="n">
        <v>23</v>
      </c>
      <c r="J79" s="37" t="n">
        <v>0</v>
      </c>
      <c r="K79" s="16">
        <f>H79-I79-J79</f>
        <v/>
      </c>
      <c r="L79" s="37" t="n">
        <v>19</v>
      </c>
      <c r="M79" s="37" t="n">
        <v>20</v>
      </c>
      <c r="N79" s="25">
        <f>L79-M79</f>
        <v/>
      </c>
      <c r="O79" s="37" t="n">
        <v>7</v>
      </c>
      <c r="P79" s="37" t="n">
        <v>7</v>
      </c>
      <c r="Q79" s="16">
        <f>O79-P79</f>
        <v/>
      </c>
      <c r="R79" s="23">
        <f>B79+H79-J79+L79+O79+E79</f>
        <v/>
      </c>
      <c r="S79" s="37" t="n">
        <v>46</v>
      </c>
      <c r="T79" s="37" t="n">
        <v>128</v>
      </c>
      <c r="U79" s="37" t="n">
        <v>34</v>
      </c>
      <c r="V79" s="37" t="n">
        <v>0</v>
      </c>
      <c r="W79" s="27">
        <f>SUM(S79,T79,U79,V79)</f>
        <v/>
      </c>
      <c r="X79" s="28">
        <f>B79*5+(H79-J79)*15+L79*9.9+O79*99+E79*5</f>
        <v/>
      </c>
    </row>
    <row r="80">
      <c r="A80" s="50" t="n">
        <v>44272</v>
      </c>
      <c r="B80" s="37" t="n">
        <v>67</v>
      </c>
      <c r="C80" s="37" t="n">
        <v>67</v>
      </c>
      <c r="D80" s="16">
        <f>B80-C80</f>
        <v/>
      </c>
      <c r="E80" s="37" t="n">
        <v>2</v>
      </c>
      <c r="F80" s="37" t="n">
        <v>2</v>
      </c>
      <c r="G80" s="16">
        <f>E80-F80</f>
        <v/>
      </c>
      <c r="H80" s="37" t="n">
        <v>29</v>
      </c>
      <c r="I80" s="37" t="n">
        <v>29</v>
      </c>
      <c r="J80" s="37" t="n">
        <v>0</v>
      </c>
      <c r="K80" s="16">
        <f>H80-I80-J80</f>
        <v/>
      </c>
      <c r="L80" s="37" t="n">
        <v>22</v>
      </c>
      <c r="M80" s="37" t="n">
        <v>24</v>
      </c>
      <c r="N80" s="25">
        <f>L80-M80</f>
        <v/>
      </c>
      <c r="O80" s="37" t="n">
        <v>9</v>
      </c>
      <c r="P80" s="37" t="n">
        <v>9</v>
      </c>
      <c r="Q80" s="16">
        <f>O80-P80</f>
        <v/>
      </c>
      <c r="R80" s="23">
        <f>B80+H80-J80+L80+O80+E80</f>
        <v/>
      </c>
      <c r="S80" s="37" t="n">
        <v>49</v>
      </c>
      <c r="T80" s="37" t="n">
        <v>162</v>
      </c>
      <c r="U80" s="37" t="n">
        <v>39</v>
      </c>
      <c r="V80" s="37" t="n">
        <v>0</v>
      </c>
      <c r="W80" s="27">
        <f>SUM(S80,T80,U80,V80)</f>
        <v/>
      </c>
      <c r="X80" s="28">
        <f>B80*5+(H80-J80)*15+L80*9.9+O80*99+E80*5</f>
        <v/>
      </c>
    </row>
    <row r="81">
      <c r="A81" s="50" t="n">
        <v>44273</v>
      </c>
      <c r="B81" s="37" t="n">
        <v>56</v>
      </c>
      <c r="C81" s="37" t="n">
        <v>56</v>
      </c>
      <c r="D81" s="16">
        <f>B81-C81</f>
        <v/>
      </c>
      <c r="E81" s="37" t="n">
        <v>1</v>
      </c>
      <c r="F81" s="37" t="n">
        <v>1</v>
      </c>
      <c r="G81" s="16">
        <f>E81-F81</f>
        <v/>
      </c>
      <c r="H81" s="37" t="n">
        <v>29</v>
      </c>
      <c r="I81" s="37" t="n">
        <v>29</v>
      </c>
      <c r="J81" s="37" t="n">
        <v>0</v>
      </c>
      <c r="K81" s="16">
        <f>H81-I81-J81</f>
        <v/>
      </c>
      <c r="L81" s="37" t="n">
        <v>24</v>
      </c>
      <c r="M81" s="37" t="n">
        <v>26</v>
      </c>
      <c r="N81" s="25">
        <f>L81-M81</f>
        <v/>
      </c>
      <c r="O81" s="37" t="n">
        <v>5</v>
      </c>
      <c r="P81" s="37" t="n">
        <v>5</v>
      </c>
      <c r="Q81" s="16">
        <f>O81-P81</f>
        <v/>
      </c>
      <c r="R81" s="23">
        <f>B81+H81-J81+L81+O81+E81</f>
        <v/>
      </c>
      <c r="S81" s="37" t="n">
        <v>67</v>
      </c>
      <c r="T81" s="37" t="n">
        <v>178</v>
      </c>
      <c r="U81" s="37" t="n">
        <v>27</v>
      </c>
      <c r="V81" s="37" t="n">
        <v>0</v>
      </c>
      <c r="W81" s="27">
        <f>SUM(S81,T81,U81,V81)</f>
        <v/>
      </c>
      <c r="X81" s="28">
        <f>B81*5+(H81-J81)*15+L81*9.9+O81*99+E81*5</f>
        <v/>
      </c>
    </row>
    <row r="82">
      <c r="A82" s="50" t="n">
        <v>44274</v>
      </c>
      <c r="B82" s="37" t="n">
        <v>80</v>
      </c>
      <c r="C82" s="37" t="n">
        <v>80</v>
      </c>
      <c r="D82" s="16">
        <f>B82-C82</f>
        <v/>
      </c>
      <c r="E82" s="37" t="n">
        <v>1</v>
      </c>
      <c r="F82" s="37" t="n">
        <v>1</v>
      </c>
      <c r="G82" s="16">
        <f>E82-F82</f>
        <v/>
      </c>
      <c r="H82" s="37" t="n">
        <v>55</v>
      </c>
      <c r="I82" s="37" t="n">
        <v>55</v>
      </c>
      <c r="J82" s="37" t="n">
        <v>0</v>
      </c>
      <c r="K82" s="16">
        <f>H82-I82-J82</f>
        <v/>
      </c>
      <c r="L82" s="37" t="n">
        <v>40</v>
      </c>
      <c r="M82" s="37" t="n">
        <v>43</v>
      </c>
      <c r="N82" s="25">
        <f>L82-M82</f>
        <v/>
      </c>
      <c r="O82" s="37" t="n">
        <v>8</v>
      </c>
      <c r="P82" s="37" t="n">
        <v>7</v>
      </c>
      <c r="Q82" s="25">
        <f>O82-P82</f>
        <v/>
      </c>
      <c r="R82" s="23">
        <f>B82+H82-J82+L82+O82+E82</f>
        <v/>
      </c>
      <c r="S82" s="37" t="n">
        <v>56</v>
      </c>
      <c r="T82" s="37" t="n">
        <v>191</v>
      </c>
      <c r="U82" s="37" t="n">
        <v>36</v>
      </c>
      <c r="V82" s="37" t="n">
        <v>0</v>
      </c>
      <c r="W82" s="27">
        <f>SUM(S82,T82,U82,V82)</f>
        <v/>
      </c>
      <c r="X82" s="28">
        <f>B82*5+(H82-J82)*15+L82*9.9+O82*99+E82*5</f>
        <v/>
      </c>
    </row>
    <row r="83">
      <c r="A83" s="50" t="n">
        <v>44275</v>
      </c>
      <c r="B83" s="37" t="n">
        <v>92</v>
      </c>
      <c r="C83" s="37" t="n">
        <v>92</v>
      </c>
      <c r="D83" s="16">
        <f>B83-C83</f>
        <v/>
      </c>
      <c r="E83" s="37" t="n">
        <v>0</v>
      </c>
      <c r="F83" s="37" t="n">
        <v>0</v>
      </c>
      <c r="G83" s="16">
        <f>E83-F83</f>
        <v/>
      </c>
      <c r="H83" s="37" t="n">
        <v>73</v>
      </c>
      <c r="I83" s="37" t="n">
        <v>73</v>
      </c>
      <c r="J83" s="37" t="n">
        <v>0</v>
      </c>
      <c r="K83" s="16">
        <f>H83-I83-J83</f>
        <v/>
      </c>
      <c r="L83" s="37" t="n">
        <v>37</v>
      </c>
      <c r="M83" s="37" t="n">
        <v>40</v>
      </c>
      <c r="N83" s="25">
        <f>L83-M83</f>
        <v/>
      </c>
      <c r="O83" s="37" t="n">
        <v>5</v>
      </c>
      <c r="P83" s="37" t="n">
        <v>5</v>
      </c>
      <c r="Q83" s="16">
        <f>O83-P83</f>
        <v/>
      </c>
      <c r="R83" s="23">
        <f>B83+H83-J83+L83+O83+E83</f>
        <v/>
      </c>
      <c r="S83" s="37" t="n">
        <v>80</v>
      </c>
      <c r="T83" s="37" t="n">
        <v>240</v>
      </c>
      <c r="U83" s="37" t="n">
        <v>47</v>
      </c>
      <c r="V83" s="37" t="n">
        <v>0</v>
      </c>
      <c r="W83" s="27">
        <f>SUM(S83,T83,U83,V83)</f>
        <v/>
      </c>
      <c r="X83" s="28">
        <f>B83*5+(H83-J83)*15+L83*9.9+O83*99+E83*5</f>
        <v/>
      </c>
    </row>
    <row r="84">
      <c r="A84" s="50" t="n">
        <v>44276</v>
      </c>
      <c r="B84" s="37" t="n">
        <v>80</v>
      </c>
      <c r="C84" s="37" t="n">
        <v>80</v>
      </c>
      <c r="D84" s="16">
        <f>B84-C84</f>
        <v/>
      </c>
      <c r="E84" s="37" t="n">
        <v>0</v>
      </c>
      <c r="F84" s="37" t="n">
        <v>0</v>
      </c>
      <c r="G84" s="16">
        <f>E84-F84</f>
        <v/>
      </c>
      <c r="H84" s="37" t="n">
        <v>40</v>
      </c>
      <c r="I84" s="37" t="n">
        <v>40</v>
      </c>
      <c r="J84" s="37" t="n">
        <v>0</v>
      </c>
      <c r="K84" s="16">
        <f>H84-I84-J84</f>
        <v/>
      </c>
      <c r="L84" s="37" t="n">
        <v>30</v>
      </c>
      <c r="M84" s="37" t="n">
        <v>35</v>
      </c>
      <c r="N84" s="25">
        <f>L84-M84</f>
        <v/>
      </c>
      <c r="O84" s="37" t="n">
        <v>9</v>
      </c>
      <c r="P84" s="37" t="n">
        <v>9</v>
      </c>
      <c r="Q84" s="16">
        <f>O84-P84</f>
        <v/>
      </c>
      <c r="R84" s="23">
        <f>B84+H84-J84+L84+O84+E84</f>
        <v/>
      </c>
      <c r="S84" s="37" t="n">
        <v>92</v>
      </c>
      <c r="T84" s="37" t="n">
        <v>287</v>
      </c>
      <c r="U84" s="37" t="n">
        <v>41</v>
      </c>
      <c r="V84" s="37" t="n">
        <v>0</v>
      </c>
      <c r="W84" s="27">
        <f>SUM(S84,T84,U84,V84)</f>
        <v/>
      </c>
      <c r="X84" s="28">
        <f>B84*5+(H84-J84)*15+L84*9.9+O84*99+E84*5</f>
        <v/>
      </c>
    </row>
    <row r="85">
      <c r="A85" s="50" t="n">
        <v>44277</v>
      </c>
      <c r="B85" s="37" t="n">
        <v>33</v>
      </c>
      <c r="C85" s="37" t="n">
        <v>33</v>
      </c>
      <c r="D85" s="16">
        <f>B85-C85</f>
        <v/>
      </c>
      <c r="E85" s="37" t="n">
        <v>1</v>
      </c>
      <c r="F85" s="37" t="n">
        <v>1</v>
      </c>
      <c r="G85" s="16">
        <f>E85-F85</f>
        <v/>
      </c>
      <c r="H85" s="37" t="n">
        <v>20</v>
      </c>
      <c r="I85" s="37" t="n">
        <v>20</v>
      </c>
      <c r="J85" s="37" t="n">
        <v>0</v>
      </c>
      <c r="K85" s="16">
        <f>H85-I85-J85</f>
        <v/>
      </c>
      <c r="L85" s="37" t="n">
        <v>16</v>
      </c>
      <c r="M85" s="37" t="n">
        <v>20</v>
      </c>
      <c r="N85" s="25">
        <f>L85-M85</f>
        <v/>
      </c>
      <c r="O85" s="37" t="n">
        <v>7</v>
      </c>
      <c r="P85" s="37" t="n">
        <v>7</v>
      </c>
      <c r="Q85" s="16">
        <f>O85-P85</f>
        <v/>
      </c>
      <c r="R85" s="23">
        <f>B85+H85-J85+L85+O85+E85</f>
        <v/>
      </c>
      <c r="S85" s="37" t="n">
        <v>80</v>
      </c>
      <c r="T85" s="37" t="n">
        <v>251</v>
      </c>
      <c r="U85" s="37" t="n">
        <v>33</v>
      </c>
      <c r="V85" s="37" t="n">
        <v>0</v>
      </c>
      <c r="W85" s="27">
        <f>SUM(S85,T85,U85,V85)</f>
        <v/>
      </c>
      <c r="X85" s="28">
        <f>B85*5+(H85-J85)*15+L85*9.9+O85*99+E85*5</f>
        <v/>
      </c>
    </row>
    <row r="86">
      <c r="A86" s="50" t="n">
        <v>44278</v>
      </c>
      <c r="B86" s="37" t="n">
        <v>43</v>
      </c>
      <c r="C86" s="37" t="n">
        <v>43</v>
      </c>
      <c r="D86" s="16">
        <f>B86-C86</f>
        <v/>
      </c>
      <c r="E86" s="37" t="n">
        <v>0</v>
      </c>
      <c r="F86" s="37" t="n">
        <v>0</v>
      </c>
      <c r="G86" s="16">
        <f>E86-F86</f>
        <v/>
      </c>
      <c r="H86" s="37" t="n">
        <v>20</v>
      </c>
      <c r="I86" s="37" t="n">
        <v>20</v>
      </c>
      <c r="J86" s="37" t="n">
        <v>0</v>
      </c>
      <c r="K86" s="16">
        <f>H86-I86-J86</f>
        <v/>
      </c>
      <c r="L86" s="37" t="n">
        <v>18</v>
      </c>
      <c r="M86" s="37" t="n">
        <v>20</v>
      </c>
      <c r="N86" s="25">
        <f>L86-M86</f>
        <v/>
      </c>
      <c r="O86" s="37" t="n">
        <v>32</v>
      </c>
      <c r="P86" s="37" t="n">
        <v>32</v>
      </c>
      <c r="Q86" s="16">
        <f>O86-P86</f>
        <v/>
      </c>
      <c r="R86" s="23">
        <f>B86+H86-J86+L86+O86+E86</f>
        <v/>
      </c>
      <c r="S86" s="37" t="n">
        <v>33</v>
      </c>
      <c r="T86" s="37" t="n">
        <v>260</v>
      </c>
      <c r="U86" s="37" t="n">
        <v>36</v>
      </c>
      <c r="V86" s="37" t="n">
        <v>0</v>
      </c>
      <c r="W86" s="27">
        <f>SUM(S86,T86,U86,V86)</f>
        <v/>
      </c>
      <c r="X86" s="28">
        <f>B86*5+(H86-J86)*15+L86*9.9+O86*99+E86*5</f>
        <v/>
      </c>
    </row>
    <row r="87">
      <c r="A87" s="50" t="n">
        <v>44279</v>
      </c>
      <c r="B87" s="37" t="n">
        <v>27</v>
      </c>
      <c r="C87" s="37" t="n">
        <v>27</v>
      </c>
      <c r="D87" s="16">
        <f>B87-C87</f>
        <v/>
      </c>
      <c r="E87" s="37" t="n">
        <v>1</v>
      </c>
      <c r="F87" s="37" t="n">
        <v>1</v>
      </c>
      <c r="G87" s="16">
        <f>E87-F87</f>
        <v/>
      </c>
      <c r="H87" s="37" t="n">
        <v>25</v>
      </c>
      <c r="I87" s="37" t="n">
        <v>25</v>
      </c>
      <c r="J87" s="37" t="n">
        <v>0</v>
      </c>
      <c r="K87" s="16">
        <f>H87-I87-J87</f>
        <v/>
      </c>
      <c r="L87" s="37" t="n">
        <v>14</v>
      </c>
      <c r="M87" s="37" t="n">
        <v>17</v>
      </c>
      <c r="N87" s="25">
        <f>L87-M87</f>
        <v/>
      </c>
      <c r="O87" s="37" t="n">
        <v>5</v>
      </c>
      <c r="P87" s="37" t="n">
        <v>6</v>
      </c>
      <c r="Q87" s="25">
        <f>O87-P87</f>
        <v/>
      </c>
      <c r="R87" s="23">
        <f>B87+H87-J87+L87+O87+E87</f>
        <v/>
      </c>
      <c r="S87" s="37" t="n">
        <v>43</v>
      </c>
      <c r="T87" s="37" t="n">
        <v>311</v>
      </c>
      <c r="U87" s="37" t="n">
        <v>43</v>
      </c>
      <c r="V87" s="37" t="n">
        <v>0</v>
      </c>
      <c r="W87" s="27">
        <f>SUM(S87,T87,U87,V87)</f>
        <v/>
      </c>
      <c r="X87" s="28">
        <f>B87*5+(H87-J87)*15+L87*9.9+O87*99+E87*5</f>
        <v/>
      </c>
    </row>
    <row r="88">
      <c r="A88" s="50" t="n">
        <v>44280</v>
      </c>
      <c r="B88" s="37" t="n">
        <v>29</v>
      </c>
      <c r="C88" s="37" t="n">
        <v>29</v>
      </c>
      <c r="D88" s="16">
        <f>B88-C88</f>
        <v/>
      </c>
      <c r="E88" s="37" t="n">
        <v>0</v>
      </c>
      <c r="F88" s="37" t="n">
        <v>0</v>
      </c>
      <c r="G88" s="16">
        <f>E88-F88</f>
        <v/>
      </c>
      <c r="H88" s="37" t="n">
        <v>16</v>
      </c>
      <c r="I88" s="37" t="n">
        <v>16</v>
      </c>
      <c r="J88" s="37" t="n">
        <v>0</v>
      </c>
      <c r="K88" s="16">
        <f>H88-I88-J88</f>
        <v/>
      </c>
      <c r="L88" s="37" t="n">
        <v>23</v>
      </c>
      <c r="M88" s="37" t="n">
        <v>27</v>
      </c>
      <c r="N88" s="25">
        <f>L88-M88</f>
        <v/>
      </c>
      <c r="O88" s="37" t="n">
        <v>65</v>
      </c>
      <c r="P88" s="37" t="n">
        <v>4</v>
      </c>
      <c r="Q88" s="25">
        <f>O88-P88</f>
        <v/>
      </c>
      <c r="R88" s="23">
        <f>B88+H88-J88+L88+O88+E88</f>
        <v/>
      </c>
      <c r="S88" s="37" t="n">
        <v>27</v>
      </c>
      <c r="T88" s="37" t="n">
        <v>315</v>
      </c>
      <c r="U88" s="37" t="n">
        <v>37</v>
      </c>
      <c r="V88" s="37" t="n">
        <v>0</v>
      </c>
      <c r="W88" s="27">
        <f>SUM(S88,T88,U88,V88)</f>
        <v/>
      </c>
      <c r="X88" s="28">
        <f>B88*5+(H88-J88)*15+L88*9.9+O88*99+E88*5</f>
        <v/>
      </c>
    </row>
    <row r="89">
      <c r="A89" s="50" t="n">
        <v>44281</v>
      </c>
      <c r="B89" s="37" t="n">
        <v>46</v>
      </c>
      <c r="C89" s="37" t="n">
        <v>46</v>
      </c>
      <c r="D89" s="16">
        <f>B89-C89</f>
        <v/>
      </c>
      <c r="E89" s="37" t="n">
        <v>3</v>
      </c>
      <c r="F89" s="37" t="n">
        <v>3</v>
      </c>
      <c r="G89" s="16">
        <f>E89-F89</f>
        <v/>
      </c>
      <c r="H89" s="37" t="n">
        <v>47</v>
      </c>
      <c r="I89" s="37" t="n">
        <v>47</v>
      </c>
      <c r="J89" s="37" t="n">
        <v>0</v>
      </c>
      <c r="K89" s="16">
        <f>H89-I89-J89</f>
        <v/>
      </c>
      <c r="L89" s="37" t="n">
        <v>33</v>
      </c>
      <c r="M89" s="37" t="n">
        <v>35</v>
      </c>
      <c r="N89" s="25">
        <f>L89-M89</f>
        <v/>
      </c>
      <c r="O89" s="37" t="n">
        <v>8</v>
      </c>
      <c r="P89" s="37" t="n">
        <v>7</v>
      </c>
      <c r="Q89" s="25">
        <f>O89-P89</f>
        <v/>
      </c>
      <c r="R89" s="23">
        <f>B89+H89-J89+L89+O89+E89</f>
        <v/>
      </c>
      <c r="S89" s="37" t="n">
        <v>29</v>
      </c>
      <c r="T89" s="37" t="n">
        <v>354</v>
      </c>
      <c r="U89" s="37" t="n">
        <v>48</v>
      </c>
      <c r="V89" s="37" t="n">
        <v>0</v>
      </c>
      <c r="W89" s="27">
        <f>SUM(S89,T89,U89,V89)</f>
        <v/>
      </c>
      <c r="X89" s="28">
        <f>B89*5+(H89-J89)*15+L89*9.9+O89*99+E89*5</f>
        <v/>
      </c>
    </row>
    <row r="90">
      <c r="A90" s="50" t="n">
        <v>44282</v>
      </c>
      <c r="B90" s="37" t="n">
        <v>73</v>
      </c>
      <c r="C90" s="37" t="n">
        <v>73</v>
      </c>
      <c r="D90" s="16">
        <f>B90-C90</f>
        <v/>
      </c>
      <c r="E90" s="37" t="n">
        <v>1</v>
      </c>
      <c r="F90" s="37" t="n">
        <v>1</v>
      </c>
      <c r="G90" s="16">
        <f>E90-F90</f>
        <v/>
      </c>
      <c r="H90" s="37" t="n">
        <v>44</v>
      </c>
      <c r="I90" s="37" t="n">
        <v>44</v>
      </c>
      <c r="J90" s="37" t="n">
        <v>0</v>
      </c>
      <c r="K90" s="16">
        <f>H90-I90-J90</f>
        <v/>
      </c>
      <c r="L90" s="37" t="n">
        <v>33</v>
      </c>
      <c r="M90" s="37" t="n">
        <v>40</v>
      </c>
      <c r="N90" s="25">
        <f>L90-M90</f>
        <v/>
      </c>
      <c r="O90" s="37" t="n">
        <v>8</v>
      </c>
      <c r="P90" s="37" t="n">
        <v>8</v>
      </c>
      <c r="Q90" s="16">
        <f>O90-P90</f>
        <v/>
      </c>
      <c r="R90" s="23">
        <f>B90+H90-J90+L90+O90+E90</f>
        <v/>
      </c>
      <c r="S90" s="37" t="n">
        <v>46</v>
      </c>
      <c r="T90" s="37" t="n">
        <v>305</v>
      </c>
      <c r="U90" s="37" t="n">
        <v>40</v>
      </c>
      <c r="V90" s="37" t="n">
        <v>0</v>
      </c>
      <c r="W90" s="27">
        <f>SUM(S90,T90,U90,V90)</f>
        <v/>
      </c>
      <c r="X90" s="28">
        <f>B90*5+(H90-J90)*15+L90*9.9+O90*99+E90*5</f>
        <v/>
      </c>
    </row>
    <row r="91">
      <c r="A91" s="50" t="n">
        <v>44283</v>
      </c>
      <c r="B91" s="37" t="n">
        <v>52</v>
      </c>
      <c r="C91" s="37" t="n">
        <v>52</v>
      </c>
      <c r="D91" s="16">
        <f>B91-C91</f>
        <v/>
      </c>
      <c r="E91" s="37" t="n">
        <v>1</v>
      </c>
      <c r="F91" s="37" t="n">
        <v>1</v>
      </c>
      <c r="G91" s="16">
        <f>E91-F91</f>
        <v/>
      </c>
      <c r="H91" s="37" t="n">
        <v>37</v>
      </c>
      <c r="I91" s="37" t="n">
        <v>37</v>
      </c>
      <c r="J91" s="37" t="n">
        <v>0</v>
      </c>
      <c r="K91" s="16">
        <f>H91-I91-J91</f>
        <v/>
      </c>
      <c r="L91" s="37" t="n">
        <v>21</v>
      </c>
      <c r="M91" s="37" t="n">
        <v>23</v>
      </c>
      <c r="N91" s="25">
        <f>L91-M91</f>
        <v/>
      </c>
      <c r="O91" s="37" t="n">
        <v>5</v>
      </c>
      <c r="P91" s="37" t="n">
        <v>5</v>
      </c>
      <c r="Q91" s="16">
        <f>O91-P91</f>
        <v/>
      </c>
      <c r="R91" s="23">
        <f>B91+H91-J91+L91+O91+E91</f>
        <v/>
      </c>
      <c r="S91" s="37" t="n">
        <v>73</v>
      </c>
      <c r="T91" s="37" t="n">
        <v>164</v>
      </c>
      <c r="U91" s="37" t="n">
        <v>0</v>
      </c>
      <c r="V91" s="37" t="n">
        <v>0</v>
      </c>
      <c r="W91" s="27">
        <f>SUM(S91,T91,U91,V91)</f>
        <v/>
      </c>
      <c r="X91" s="28">
        <f>B91*5+(H91-J91)*15+L91*9.9+O91*99+E91*5</f>
        <v/>
      </c>
    </row>
    <row r="92">
      <c r="A92" s="50" t="n">
        <v>44284</v>
      </c>
      <c r="B92" s="37" t="n">
        <v>19</v>
      </c>
      <c r="C92" s="37" t="n">
        <v>19</v>
      </c>
      <c r="D92" s="16">
        <f>B92-C92</f>
        <v/>
      </c>
      <c r="E92" s="37" t="n">
        <v>0</v>
      </c>
      <c r="F92" s="37" t="n">
        <v>0</v>
      </c>
      <c r="G92" s="16">
        <f>E92-F92</f>
        <v/>
      </c>
      <c r="H92" s="37" t="n">
        <v>23</v>
      </c>
      <c r="I92" s="37" t="n">
        <v>23</v>
      </c>
      <c r="J92" s="37" t="n">
        <v>0</v>
      </c>
      <c r="K92" s="16">
        <f>H92-I92-J92</f>
        <v/>
      </c>
      <c r="L92" s="37" t="n">
        <v>18</v>
      </c>
      <c r="M92" s="37" t="n">
        <v>22</v>
      </c>
      <c r="N92" s="25">
        <f>L92-M92</f>
        <v/>
      </c>
      <c r="O92" s="37" t="n">
        <v>6</v>
      </c>
      <c r="P92" s="37" t="n">
        <v>6</v>
      </c>
      <c r="Q92" s="16">
        <f>O92-P92</f>
        <v/>
      </c>
      <c r="R92" s="23">
        <f>B92+H92-J92+L92+O92+E92</f>
        <v/>
      </c>
      <c r="S92" s="37" t="n">
        <v>52</v>
      </c>
      <c r="T92" s="37" t="n">
        <v>154</v>
      </c>
      <c r="U92" s="37" t="n">
        <v>0</v>
      </c>
      <c r="V92" s="37" t="n">
        <v>0</v>
      </c>
      <c r="W92" s="27">
        <f>SUM(S92,T92,U92,V92)</f>
        <v/>
      </c>
      <c r="X92" s="28">
        <f>B92*5+(H92-J92)*15+L92*9.9+O92*99+E92*5</f>
        <v/>
      </c>
    </row>
    <row r="93">
      <c r="A93" s="50" t="n">
        <v>44285</v>
      </c>
      <c r="B93" s="37" t="n">
        <v>24</v>
      </c>
      <c r="C93" s="37" t="n">
        <v>24</v>
      </c>
      <c r="D93" s="16">
        <f>B93-C93</f>
        <v/>
      </c>
      <c r="E93" s="37" t="n">
        <v>0</v>
      </c>
      <c r="F93" s="37" t="n">
        <v>0</v>
      </c>
      <c r="G93" s="16">
        <f>E93-F93</f>
        <v/>
      </c>
      <c r="H93" s="37" t="n">
        <v>18</v>
      </c>
      <c r="I93" s="37" t="n">
        <v>18</v>
      </c>
      <c r="J93" s="37" t="n">
        <v>0</v>
      </c>
      <c r="K93" s="16">
        <f>H93-I93-J93</f>
        <v/>
      </c>
      <c r="L93" s="37" t="n">
        <v>13</v>
      </c>
      <c r="M93" s="37" t="n">
        <v>16</v>
      </c>
      <c r="N93" s="25">
        <f>L93-M93</f>
        <v/>
      </c>
      <c r="O93" s="37" t="n">
        <v>4</v>
      </c>
      <c r="P93" s="37" t="n">
        <v>4</v>
      </c>
      <c r="Q93" s="16">
        <f>O93-P93</f>
        <v/>
      </c>
      <c r="R93" s="23">
        <f>B93+H93-J93+L93+O93+E93</f>
        <v/>
      </c>
      <c r="S93" s="37" t="n">
        <v>19</v>
      </c>
      <c r="T93" s="37" t="n">
        <v>209</v>
      </c>
      <c r="U93" s="37" t="n">
        <v>0</v>
      </c>
      <c r="V93" s="37" t="n">
        <v>0</v>
      </c>
      <c r="W93" s="27">
        <f>SUM(S93,T93,U93,V93)</f>
        <v/>
      </c>
      <c r="X93" s="28">
        <f>B93*5+(H93-J93)*15+L93*9.9+O93*99+E93*5</f>
        <v/>
      </c>
    </row>
    <row r="94">
      <c r="A94" s="50" t="n">
        <v>44286</v>
      </c>
      <c r="B94" s="37" t="n">
        <v>25</v>
      </c>
      <c r="C94" s="37" t="n">
        <v>25</v>
      </c>
      <c r="D94" s="16">
        <f>B94-C94</f>
        <v/>
      </c>
      <c r="E94" s="37" t="n">
        <v>1</v>
      </c>
      <c r="F94" s="37" t="n">
        <v>1</v>
      </c>
      <c r="G94" s="16">
        <f>E94-F94</f>
        <v/>
      </c>
      <c r="H94" s="37" t="n">
        <v>18</v>
      </c>
      <c r="I94" s="37" t="n">
        <v>18</v>
      </c>
      <c r="J94" s="37" t="n">
        <v>0</v>
      </c>
      <c r="K94" s="16">
        <f>H94-I94-J94</f>
        <v/>
      </c>
      <c r="L94" s="37" t="n">
        <v>15</v>
      </c>
      <c r="M94" s="37" t="n">
        <v>16</v>
      </c>
      <c r="N94" s="25">
        <f>L94-M94</f>
        <v/>
      </c>
      <c r="O94" s="37" t="n">
        <v>1</v>
      </c>
      <c r="P94" s="37" t="n">
        <v>1</v>
      </c>
      <c r="Q94" s="16">
        <f>O94-P94</f>
        <v/>
      </c>
      <c r="R94" s="23">
        <f>B94+H94-J94+L94+O94+E94</f>
        <v/>
      </c>
      <c r="S94" s="37" t="n">
        <v>24</v>
      </c>
      <c r="T94" s="37" t="n">
        <v>297</v>
      </c>
      <c r="U94" s="37" t="n">
        <v>93</v>
      </c>
      <c r="V94" s="37" t="n">
        <v>0</v>
      </c>
      <c r="W94" s="27">
        <f>SUM(S94,T94,U94,V94)</f>
        <v/>
      </c>
      <c r="X94" s="28">
        <f>B94*5+(H94-J94)*15+L94*9.9+O94*99+E94*5</f>
        <v/>
      </c>
    </row>
    <row r="95">
      <c r="A95" s="50" t="n">
        <v>44287</v>
      </c>
      <c r="B95" s="37" t="n">
        <v>41</v>
      </c>
      <c r="C95" s="37" t="n">
        <v>41</v>
      </c>
      <c r="D95" s="16">
        <f>B95-C95</f>
        <v/>
      </c>
      <c r="E95" s="37" t="n">
        <v>1</v>
      </c>
      <c r="F95" s="37" t="n">
        <v>1</v>
      </c>
      <c r="G95" s="16">
        <f>E95-F95</f>
        <v/>
      </c>
      <c r="H95" s="37" t="n">
        <v>34</v>
      </c>
      <c r="I95" s="37" t="n">
        <v>34</v>
      </c>
      <c r="J95" s="37" t="n">
        <v>0</v>
      </c>
      <c r="K95" s="16">
        <f>H95-I95-J95</f>
        <v/>
      </c>
      <c r="L95" s="37" t="n">
        <v>35</v>
      </c>
      <c r="M95" s="37" t="n">
        <v>41</v>
      </c>
      <c r="N95" s="25">
        <f>L95-M95</f>
        <v/>
      </c>
      <c r="O95" s="37" t="n">
        <v>8</v>
      </c>
      <c r="P95" s="37" t="n">
        <v>8</v>
      </c>
      <c r="Q95" s="16">
        <f>O95-P95</f>
        <v/>
      </c>
      <c r="R95" s="23">
        <f>B95+H95-J95+L95+O95+E95</f>
        <v/>
      </c>
      <c r="S95" s="37" t="n">
        <v>25</v>
      </c>
      <c r="T95" s="37" t="n">
        <v>342</v>
      </c>
      <c r="U95" s="37" t="n">
        <v>40</v>
      </c>
      <c r="V95" s="37" t="n">
        <v>0</v>
      </c>
      <c r="W95" s="27">
        <f>SUM(S95,T95,U95,V95)</f>
        <v/>
      </c>
      <c r="X95" s="28">
        <f>B95*5+(H95-J95)*15+L95*9.9+O95*99+E95*5</f>
        <v/>
      </c>
    </row>
    <row r="96">
      <c r="A96" s="50" t="n">
        <v>44288</v>
      </c>
      <c r="B96" s="37" t="n">
        <v>75</v>
      </c>
      <c r="C96" s="37" t="n">
        <v>75</v>
      </c>
      <c r="D96" s="16">
        <f>B96-C96</f>
        <v/>
      </c>
      <c r="E96" s="37" t="n">
        <v>1</v>
      </c>
      <c r="F96" s="37" t="n">
        <v>1</v>
      </c>
      <c r="G96" s="16">
        <f>E96-F96</f>
        <v/>
      </c>
      <c r="H96" s="37" t="n">
        <v>59</v>
      </c>
      <c r="I96" s="37" t="n">
        <v>59</v>
      </c>
      <c r="J96" s="37" t="n">
        <v>0</v>
      </c>
      <c r="K96" s="16">
        <f>H96-I96-J96</f>
        <v/>
      </c>
      <c r="L96" s="37" t="n">
        <v>169</v>
      </c>
      <c r="M96" s="37" t="n">
        <v>119</v>
      </c>
      <c r="N96" s="25">
        <f>L96-M96</f>
        <v/>
      </c>
      <c r="O96" s="37" t="n">
        <v>24</v>
      </c>
      <c r="P96" s="37" t="n">
        <v>24</v>
      </c>
      <c r="Q96" s="16">
        <f>O96-P96</f>
        <v/>
      </c>
      <c r="R96" s="23">
        <f>B96+H96-J96+L96+O96+E96</f>
        <v/>
      </c>
      <c r="S96" s="37" t="n">
        <v>41</v>
      </c>
      <c r="T96" s="37" t="n">
        <v>308</v>
      </c>
      <c r="U96" s="37" t="n">
        <v>1778</v>
      </c>
      <c r="V96" s="37" t="n">
        <v>0</v>
      </c>
      <c r="W96" s="27">
        <f>SUM(S96,T96,U96,V96)</f>
        <v/>
      </c>
      <c r="X96" s="28">
        <f>B96*5+(H96-J96)*15+L96*9.9+O96*99+E96*5</f>
        <v/>
      </c>
    </row>
    <row r="97">
      <c r="A97" s="50" t="n">
        <v>44289</v>
      </c>
      <c r="B97" s="37" t="n">
        <v>139</v>
      </c>
      <c r="C97" s="37" t="n">
        <v>139</v>
      </c>
      <c r="D97" s="16">
        <f>B97-C97</f>
        <v/>
      </c>
      <c r="E97" s="37" t="n">
        <v>0</v>
      </c>
      <c r="F97" s="37" t="n">
        <v>0</v>
      </c>
      <c r="G97" s="16">
        <f>E97-F97</f>
        <v/>
      </c>
      <c r="H97" s="37" t="n">
        <v>95</v>
      </c>
      <c r="I97" s="37" t="n">
        <v>95</v>
      </c>
      <c r="J97" s="37" t="n">
        <v>0</v>
      </c>
      <c r="K97" s="16">
        <f>H97-I97-J97</f>
        <v/>
      </c>
      <c r="L97" s="37" t="n">
        <v>161</v>
      </c>
      <c r="M97" s="37" t="n">
        <v>116</v>
      </c>
      <c r="N97" s="25">
        <f>L97-M97</f>
        <v/>
      </c>
      <c r="O97" s="37" t="n">
        <v>13</v>
      </c>
      <c r="P97" s="37" t="n">
        <v>13</v>
      </c>
      <c r="Q97" s="16">
        <f>O97-P97</f>
        <v/>
      </c>
      <c r="R97" s="23">
        <f>B97+H97-J97+L97+O97+E97</f>
        <v/>
      </c>
      <c r="S97" s="37" t="n">
        <v>75</v>
      </c>
      <c r="T97" s="37" t="n">
        <v>291</v>
      </c>
      <c r="U97" s="37" t="n">
        <v>24</v>
      </c>
      <c r="V97" s="37" t="n">
        <v>0</v>
      </c>
      <c r="W97" s="27">
        <f>SUM(S97,T97,U97,V97)</f>
        <v/>
      </c>
      <c r="X97" s="28">
        <f>B97*5+(H97-J97)*15+L97*9.9+O97*99+E97*5</f>
        <v/>
      </c>
    </row>
    <row r="98">
      <c r="A98" s="50" t="n">
        <v>44290</v>
      </c>
      <c r="B98" s="37" t="n">
        <v>104</v>
      </c>
      <c r="C98" s="37" t="n">
        <v>104</v>
      </c>
      <c r="D98" s="16">
        <f>B98-C98</f>
        <v/>
      </c>
      <c r="E98" s="37" t="n">
        <v>220</v>
      </c>
      <c r="F98" s="37" t="n">
        <v>220</v>
      </c>
      <c r="G98" s="16">
        <f>E98-F98</f>
        <v/>
      </c>
      <c r="H98" s="37" t="n">
        <v>65</v>
      </c>
      <c r="I98" s="37" t="n">
        <v>65</v>
      </c>
      <c r="J98" s="37" t="n">
        <v>0</v>
      </c>
      <c r="K98" s="16">
        <f>H98-I98-J98</f>
        <v/>
      </c>
      <c r="L98" s="37" t="n">
        <v>73</v>
      </c>
      <c r="M98" s="37" t="n">
        <v>51</v>
      </c>
      <c r="N98" s="25">
        <f>L98-M98</f>
        <v/>
      </c>
      <c r="O98" s="37" t="n">
        <v>10</v>
      </c>
      <c r="P98" s="37" t="n">
        <v>10</v>
      </c>
      <c r="Q98" s="16">
        <f>O98-P98</f>
        <v/>
      </c>
      <c r="R98" s="23">
        <f>B98+H98-J98+L98+O98+E98</f>
        <v/>
      </c>
      <c r="S98" s="37" t="n">
        <v>139</v>
      </c>
      <c r="T98" s="37" t="n">
        <v>256</v>
      </c>
      <c r="U98" s="37" t="n">
        <v>45</v>
      </c>
      <c r="V98" s="37" t="n">
        <v>0</v>
      </c>
      <c r="W98" s="27">
        <f>SUM(S98,T98,U98,V98)</f>
        <v/>
      </c>
      <c r="X98" s="28">
        <f>B98*5+(H98-J98)*15+L98*9.9+O98*99+E98*5</f>
        <v/>
      </c>
    </row>
    <row r="99">
      <c r="A99" s="50" t="n">
        <v>44291</v>
      </c>
      <c r="B99" s="37" t="n">
        <v>58</v>
      </c>
      <c r="C99" s="37" t="n">
        <v>58</v>
      </c>
      <c r="D99" s="16">
        <f>B99-C99</f>
        <v/>
      </c>
      <c r="E99" s="37" t="n">
        <v>192</v>
      </c>
      <c r="F99" s="37" t="n">
        <v>192</v>
      </c>
      <c r="G99" s="16">
        <f>E99-F99</f>
        <v/>
      </c>
      <c r="H99" s="37" t="n">
        <v>54</v>
      </c>
      <c r="I99" s="37" t="n">
        <v>54</v>
      </c>
      <c r="J99" s="37" t="n">
        <v>0</v>
      </c>
      <c r="K99" s="16">
        <f>H99-I99-J99</f>
        <v/>
      </c>
      <c r="L99" s="37" t="n">
        <v>48</v>
      </c>
      <c r="M99" s="37" t="n">
        <v>37</v>
      </c>
      <c r="N99" s="25">
        <f>L99-M99</f>
        <v/>
      </c>
      <c r="O99" s="37" t="n">
        <v>9</v>
      </c>
      <c r="P99" s="37" t="n">
        <v>9</v>
      </c>
      <c r="Q99" s="16">
        <f>O99-P99</f>
        <v/>
      </c>
      <c r="R99" s="23">
        <f>B99+H99-J99+L99+O99+E99</f>
        <v/>
      </c>
      <c r="S99" s="37" t="n">
        <v>104</v>
      </c>
      <c r="T99" s="37" t="n">
        <v>318</v>
      </c>
      <c r="U99" s="37" t="n">
        <v>47</v>
      </c>
      <c r="V99" s="37" t="n">
        <v>0</v>
      </c>
      <c r="W99" s="27">
        <f>SUM(S99,T99,U99,V99)</f>
        <v/>
      </c>
      <c r="X99" s="28">
        <f>B99*5+(H99-J99)*15+L99*9.9+O99*99+E99*5</f>
        <v/>
      </c>
    </row>
    <row r="100">
      <c r="A100" s="50" t="n">
        <v>44292</v>
      </c>
      <c r="B100" s="37" t="n">
        <v>20</v>
      </c>
      <c r="C100" s="37" t="n">
        <v>20</v>
      </c>
      <c r="D100" s="16">
        <f>B100-C100</f>
        <v/>
      </c>
      <c r="E100" s="37" t="n">
        <v>54</v>
      </c>
      <c r="F100" s="37" t="n">
        <v>54</v>
      </c>
      <c r="G100" s="16">
        <f>E100-F100</f>
        <v/>
      </c>
      <c r="H100" s="37" t="n">
        <v>23</v>
      </c>
      <c r="I100" s="37" t="n">
        <v>23</v>
      </c>
      <c r="J100" s="37" t="n">
        <v>0</v>
      </c>
      <c r="K100" s="16">
        <f>H100-I100-J100</f>
        <v/>
      </c>
      <c r="L100" s="37" t="n">
        <v>27</v>
      </c>
      <c r="M100" s="37" t="n">
        <v>27</v>
      </c>
      <c r="N100" s="16">
        <f>L100-M100</f>
        <v/>
      </c>
      <c r="O100" s="37" t="n">
        <v>6</v>
      </c>
      <c r="P100" s="37" t="n">
        <v>6</v>
      </c>
      <c r="Q100" s="16">
        <f>O100-P100</f>
        <v/>
      </c>
      <c r="R100" s="23">
        <f>B100+H100-J100+L100+O100+E100</f>
        <v/>
      </c>
      <c r="S100" s="37" t="n">
        <v>58</v>
      </c>
      <c r="T100" s="37" t="n">
        <v>222</v>
      </c>
      <c r="U100" s="37" t="n">
        <v>35</v>
      </c>
      <c r="V100" s="37" t="n">
        <v>0</v>
      </c>
      <c r="W100" s="27">
        <f>SUM(S100,T100,U100,V100)</f>
        <v/>
      </c>
      <c r="X100" s="28">
        <f>B100*5+(H100-J100)*15+L100*9.9+O100*99+E100*5</f>
        <v/>
      </c>
    </row>
    <row r="101">
      <c r="A101" s="50" t="n">
        <v>44293</v>
      </c>
      <c r="B101" s="37" t="n">
        <v>47</v>
      </c>
      <c r="C101" s="37" t="n">
        <v>47</v>
      </c>
      <c r="D101" s="16">
        <f>B101-C101</f>
        <v/>
      </c>
      <c r="E101" s="37" t="n">
        <v>51</v>
      </c>
      <c r="F101" s="37" t="n">
        <v>51</v>
      </c>
      <c r="G101" s="16">
        <f>E101-F101</f>
        <v/>
      </c>
      <c r="H101" s="37" t="n">
        <v>23</v>
      </c>
      <c r="I101" s="37" t="n">
        <v>23</v>
      </c>
      <c r="J101" s="37" t="n">
        <v>0</v>
      </c>
      <c r="K101" s="16">
        <f>H101-I101-J101</f>
        <v/>
      </c>
      <c r="L101" s="37" t="n">
        <v>41</v>
      </c>
      <c r="M101" s="37" t="n">
        <v>39</v>
      </c>
      <c r="N101" s="25">
        <f>L101-M101</f>
        <v/>
      </c>
      <c r="O101" s="37" t="n">
        <v>7</v>
      </c>
      <c r="P101" s="37" t="n">
        <v>7</v>
      </c>
      <c r="Q101" s="16">
        <f>O101-P101</f>
        <v/>
      </c>
      <c r="R101" s="23">
        <f>B101+H101-J101+L101+O101+E101</f>
        <v/>
      </c>
      <c r="S101" s="37" t="n">
        <v>20</v>
      </c>
      <c r="T101" s="37" t="n">
        <v>200</v>
      </c>
      <c r="U101" s="37" t="n">
        <v>36</v>
      </c>
      <c r="V101" s="37" t="n">
        <v>0</v>
      </c>
      <c r="W101" s="27">
        <f>SUM(S101,T101,U101,V101)</f>
        <v/>
      </c>
      <c r="X101" s="28">
        <f>B101*5+(H101-J101)*15+L101*9.9+O101*99+E101*5</f>
        <v/>
      </c>
    </row>
    <row r="102">
      <c r="A102" s="50" t="n">
        <v>44294</v>
      </c>
      <c r="B102" s="37" t="n">
        <v>27</v>
      </c>
      <c r="C102" s="37" t="n">
        <v>27</v>
      </c>
      <c r="D102" s="16">
        <f>B102-C102</f>
        <v/>
      </c>
      <c r="E102" s="37" t="n">
        <v>40</v>
      </c>
      <c r="F102" s="37" t="n">
        <v>40</v>
      </c>
      <c r="G102" s="16">
        <f>E102-F102</f>
        <v/>
      </c>
      <c r="H102" s="37" t="n">
        <v>28</v>
      </c>
      <c r="I102" s="37" t="n">
        <v>28</v>
      </c>
      <c r="J102" s="37" t="n">
        <v>0</v>
      </c>
      <c r="K102" s="16">
        <f>H102-I102-J102</f>
        <v/>
      </c>
      <c r="L102" s="37" t="n">
        <v>23</v>
      </c>
      <c r="M102" s="37" t="n">
        <v>26</v>
      </c>
      <c r="N102" s="25">
        <f>L102-M102</f>
        <v/>
      </c>
      <c r="O102" s="37" t="n">
        <v>5</v>
      </c>
      <c r="P102" s="37" t="n">
        <v>5</v>
      </c>
      <c r="Q102" s="16">
        <f>O102-P102</f>
        <v/>
      </c>
      <c r="R102" s="23">
        <f>B102+H102-J102+L102+O102+E102</f>
        <v/>
      </c>
      <c r="S102" s="37" t="n">
        <v>47</v>
      </c>
      <c r="T102" s="37" t="n">
        <v>212</v>
      </c>
      <c r="U102" s="37" t="n">
        <v>19</v>
      </c>
      <c r="V102" s="37" t="n">
        <v>0</v>
      </c>
      <c r="W102" s="27">
        <f>SUM(S102,T102,U102,V102)</f>
        <v/>
      </c>
      <c r="X102" s="28">
        <f>B102*5+(H102-J102)*15+L102*9.9+O102*99+E102*5</f>
        <v/>
      </c>
    </row>
    <row r="103">
      <c r="A103" s="50" t="n">
        <v>44295</v>
      </c>
      <c r="B103" s="37" t="n">
        <v>62</v>
      </c>
      <c r="C103" s="37" t="n">
        <v>62</v>
      </c>
      <c r="D103" s="16">
        <f>B103-C103</f>
        <v/>
      </c>
      <c r="E103" s="37" t="n">
        <v>65</v>
      </c>
      <c r="F103" s="37" t="n">
        <v>65</v>
      </c>
      <c r="G103" s="16">
        <f>E103-F103</f>
        <v/>
      </c>
      <c r="H103" s="37" t="n">
        <v>34</v>
      </c>
      <c r="I103" s="37" t="n">
        <v>34</v>
      </c>
      <c r="J103" s="37" t="n">
        <v>0</v>
      </c>
      <c r="K103" s="16">
        <f>H103-I103-J103</f>
        <v/>
      </c>
      <c r="L103" s="37" t="n">
        <v>37</v>
      </c>
      <c r="M103" s="37" t="n">
        <v>24</v>
      </c>
      <c r="N103" s="25">
        <f>L103-M103</f>
        <v/>
      </c>
      <c r="O103" s="37" t="n">
        <v>4</v>
      </c>
      <c r="P103" s="37" t="n">
        <v>4</v>
      </c>
      <c r="Q103" s="16">
        <f>O103-P103</f>
        <v/>
      </c>
      <c r="R103" s="23">
        <f>B103+H103-J103+L103+O103+E103</f>
        <v/>
      </c>
      <c r="S103" s="37" t="n">
        <v>27</v>
      </c>
      <c r="T103" s="37" t="n">
        <v>34</v>
      </c>
      <c r="U103" s="37" t="n">
        <v>22</v>
      </c>
      <c r="V103" s="37" t="n">
        <v>0</v>
      </c>
      <c r="W103" s="27">
        <f>SUM(S103,T103,U103,V103)</f>
        <v/>
      </c>
      <c r="X103" s="28">
        <f>B103*5+(H103-J103)*15+L103*9.9+O103*99+E103*5</f>
        <v/>
      </c>
    </row>
    <row r="104">
      <c r="A104" s="50" t="n">
        <v>44296</v>
      </c>
      <c r="B104" s="37" t="n">
        <v>115</v>
      </c>
      <c r="C104" s="37" t="n">
        <v>115</v>
      </c>
      <c r="D104" s="16">
        <f>B104-C104</f>
        <v/>
      </c>
      <c r="E104" s="37" t="n">
        <v>97</v>
      </c>
      <c r="F104" s="37" t="n">
        <v>97</v>
      </c>
      <c r="G104" s="16">
        <f>E104-F104</f>
        <v/>
      </c>
      <c r="H104" s="37" t="n">
        <v>67</v>
      </c>
      <c r="I104" s="37" t="n">
        <v>67</v>
      </c>
      <c r="J104" s="37" t="n">
        <v>0</v>
      </c>
      <c r="K104" s="16">
        <f>H104-I104-J104</f>
        <v/>
      </c>
      <c r="L104" s="37" t="n">
        <v>69</v>
      </c>
      <c r="M104" s="37" t="n">
        <v>56</v>
      </c>
      <c r="N104" s="25">
        <f>L104-M104</f>
        <v/>
      </c>
      <c r="O104" s="37" t="n">
        <v>11</v>
      </c>
      <c r="P104" s="37" t="n">
        <v>11</v>
      </c>
      <c r="Q104" s="16">
        <f>O104-P104</f>
        <v/>
      </c>
      <c r="R104" s="23">
        <f>B104+H104-J104+L104+O104+E104</f>
        <v/>
      </c>
      <c r="S104" s="37" t="n">
        <v>62</v>
      </c>
      <c r="T104" s="37" t="n">
        <v>23</v>
      </c>
      <c r="U104" s="37" t="n">
        <v>27</v>
      </c>
      <c r="V104" s="37" t="n">
        <v>0</v>
      </c>
      <c r="W104" s="27">
        <f>SUM(S104,T104,U104,V104)</f>
        <v/>
      </c>
      <c r="X104" s="28">
        <f>B104*5+(H104-J104)*15+L104*9.9+O104*99+E104*5</f>
        <v/>
      </c>
    </row>
    <row r="105">
      <c r="A105" s="50" t="n">
        <v>44297</v>
      </c>
      <c r="B105" s="37" t="n">
        <v>87</v>
      </c>
      <c r="C105" s="37" t="n">
        <v>87</v>
      </c>
      <c r="D105" s="16">
        <f>B105-C105</f>
        <v/>
      </c>
      <c r="E105" s="37" t="n">
        <v>67</v>
      </c>
      <c r="F105" s="37" t="n">
        <v>67</v>
      </c>
      <c r="G105" s="16">
        <f>E105-F105</f>
        <v/>
      </c>
      <c r="H105" s="37" t="n">
        <v>40</v>
      </c>
      <c r="I105" s="37" t="n">
        <v>40</v>
      </c>
      <c r="J105" s="37" t="n">
        <v>0</v>
      </c>
      <c r="K105" s="16">
        <f>H105-I105-J105</f>
        <v/>
      </c>
      <c r="L105" s="37" t="n">
        <v>60</v>
      </c>
      <c r="M105" s="37" t="n">
        <v>55</v>
      </c>
      <c r="N105" s="25">
        <f>L105-M105</f>
        <v/>
      </c>
      <c r="O105" s="37" t="n">
        <v>8</v>
      </c>
      <c r="P105" s="37" t="n">
        <v>8</v>
      </c>
      <c r="Q105" s="16">
        <f>O105-P105</f>
        <v/>
      </c>
      <c r="R105" s="23">
        <f>B105+H105-J105+L105+O105+E105</f>
        <v/>
      </c>
      <c r="S105" s="37" t="n">
        <v>115</v>
      </c>
      <c r="T105" s="37" t="n">
        <v>59</v>
      </c>
      <c r="U105" s="37" t="n">
        <v>36</v>
      </c>
      <c r="V105" s="37" t="n">
        <v>0</v>
      </c>
      <c r="W105" s="27">
        <f>SUM(S105,T105,U105,V105)</f>
        <v/>
      </c>
      <c r="X105" s="28">
        <f>B105*5+(H105-J105)*15+L105*9.9+O105*99+E105*5</f>
        <v/>
      </c>
    </row>
    <row r="106">
      <c r="A106" s="50" t="n">
        <v>44298</v>
      </c>
      <c r="B106" s="37" t="n">
        <v>60</v>
      </c>
      <c r="C106" s="37" t="n">
        <v>60</v>
      </c>
      <c r="D106" s="16">
        <f>B106-C106</f>
        <v/>
      </c>
      <c r="E106" s="37" t="n">
        <v>13</v>
      </c>
      <c r="F106" s="37" t="n">
        <v>13</v>
      </c>
      <c r="G106" s="16">
        <f>E106-F106</f>
        <v/>
      </c>
      <c r="H106" s="37" t="n">
        <v>21</v>
      </c>
      <c r="I106" s="37" t="n">
        <v>21</v>
      </c>
      <c r="J106" s="37" t="n">
        <v>0</v>
      </c>
      <c r="K106" s="16">
        <f>H106-I106-J106</f>
        <v/>
      </c>
      <c r="L106" s="37" t="n">
        <v>33</v>
      </c>
      <c r="M106" s="37" t="n">
        <v>30</v>
      </c>
      <c r="N106" s="25">
        <f>L106-M106</f>
        <v/>
      </c>
      <c r="O106" s="37" t="n">
        <v>1</v>
      </c>
      <c r="P106" s="37" t="n">
        <v>1</v>
      </c>
      <c r="Q106" s="16">
        <f>O106-P106</f>
        <v/>
      </c>
      <c r="R106" s="23">
        <f>B106+H106-J106+L106+O106+E106</f>
        <v/>
      </c>
      <c r="S106" s="37" t="n">
        <v>87</v>
      </c>
      <c r="T106" s="37" t="n">
        <v>58</v>
      </c>
      <c r="U106" s="37" t="n">
        <v>30</v>
      </c>
      <c r="V106" s="37" t="n">
        <v>0</v>
      </c>
      <c r="W106" s="27">
        <f>SUM(S106,T106,U106,V106)</f>
        <v/>
      </c>
      <c r="X106" s="28">
        <f>B106*5+(H106-J106)*15+L106*9.9+O106*99+E106*5</f>
        <v/>
      </c>
    </row>
    <row r="107">
      <c r="A107" s="50" t="n">
        <v>44299</v>
      </c>
      <c r="B107" s="37" t="n">
        <v>28</v>
      </c>
      <c r="C107" s="37" t="n">
        <v>28</v>
      </c>
      <c r="D107" s="16">
        <f>B107-C107</f>
        <v/>
      </c>
      <c r="E107" s="37" t="n">
        <v>10</v>
      </c>
      <c r="F107" s="37" t="n">
        <v>10</v>
      </c>
      <c r="G107" s="16">
        <f>E107-F107</f>
        <v/>
      </c>
      <c r="H107" s="37" t="n">
        <v>32</v>
      </c>
      <c r="I107" s="37" t="n">
        <v>32</v>
      </c>
      <c r="J107" s="37" t="n">
        <v>0</v>
      </c>
      <c r="K107" s="16">
        <f>H107-I107-J107</f>
        <v/>
      </c>
      <c r="L107" s="37" t="n">
        <v>27</v>
      </c>
      <c r="M107" s="37" t="n">
        <v>25</v>
      </c>
      <c r="N107" s="25">
        <f>L107-M107</f>
        <v/>
      </c>
      <c r="O107" s="37" t="n">
        <v>7</v>
      </c>
      <c r="P107" s="37" t="n">
        <v>7</v>
      </c>
      <c r="Q107" s="16">
        <f>O107-P107</f>
        <v/>
      </c>
      <c r="R107" s="23">
        <f>B107+H107-J107+L107+O107+E107</f>
        <v/>
      </c>
      <c r="S107" s="37" t="n">
        <v>60</v>
      </c>
      <c r="T107" s="37" t="n">
        <v>47</v>
      </c>
      <c r="U107" s="37" t="n">
        <v>27</v>
      </c>
      <c r="V107" s="37" t="n">
        <v>0</v>
      </c>
      <c r="W107" s="27">
        <f>SUM(S107,T107,U107,V107)</f>
        <v/>
      </c>
      <c r="X107" s="28">
        <f>B107*5+(H107-J107)*15+L107*9.9+O107*99+E107*5</f>
        <v/>
      </c>
    </row>
    <row r="108">
      <c r="A108" s="50" t="n">
        <v>44300</v>
      </c>
      <c r="B108" s="37" t="n">
        <v>38</v>
      </c>
      <c r="C108" s="37" t="n">
        <v>38</v>
      </c>
      <c r="D108" s="16">
        <f>B108-C108</f>
        <v/>
      </c>
      <c r="E108" s="37" t="n">
        <v>14</v>
      </c>
      <c r="F108" s="37" t="n">
        <v>14</v>
      </c>
      <c r="G108" s="16">
        <f>E108-F108</f>
        <v/>
      </c>
      <c r="H108" s="37" t="n">
        <v>27</v>
      </c>
      <c r="I108" s="37" t="n">
        <v>27</v>
      </c>
      <c r="J108" s="37" t="n">
        <v>0</v>
      </c>
      <c r="K108" s="16">
        <f>H108-I108-J108</f>
        <v/>
      </c>
      <c r="L108" s="37" t="n">
        <v>26</v>
      </c>
      <c r="M108" s="37" t="n">
        <v>24</v>
      </c>
      <c r="N108" s="25">
        <f>L108-M108</f>
        <v/>
      </c>
      <c r="O108" s="37" t="n">
        <v>3</v>
      </c>
      <c r="P108" s="37" t="n">
        <v>3</v>
      </c>
      <c r="Q108" s="16">
        <f>O108-P108</f>
        <v/>
      </c>
      <c r="R108" s="23">
        <f>B108+H108-J108+L108+O108+E108</f>
        <v/>
      </c>
      <c r="S108" s="37" t="n">
        <v>28</v>
      </c>
      <c r="T108" s="37" t="n">
        <v>22</v>
      </c>
      <c r="U108" s="37" t="n">
        <v>27</v>
      </c>
      <c r="V108" s="37" t="n">
        <v>0</v>
      </c>
      <c r="W108" s="27">
        <f>SUM(S108,T108,U108,V108)</f>
        <v/>
      </c>
      <c r="X108" s="28">
        <f>B108*5+(H108-J108)*15+L108*9.9+O108*99+E108*5</f>
        <v/>
      </c>
    </row>
    <row r="109">
      <c r="A109" s="50" t="n">
        <v>44301</v>
      </c>
      <c r="B109" s="37" t="n">
        <v>24</v>
      </c>
      <c r="C109" s="37" t="n">
        <v>24</v>
      </c>
      <c r="D109" s="16">
        <f>B109-C109</f>
        <v/>
      </c>
      <c r="E109" s="37" t="n">
        <v>18</v>
      </c>
      <c r="F109" s="37" t="n">
        <v>18</v>
      </c>
      <c r="G109" s="16">
        <f>E109-F109</f>
        <v/>
      </c>
      <c r="H109" s="37" t="n">
        <v>20</v>
      </c>
      <c r="I109" s="37" t="n">
        <v>20</v>
      </c>
      <c r="J109" s="37" t="n">
        <v>0</v>
      </c>
      <c r="K109" s="16">
        <f>H109-I109-J109</f>
        <v/>
      </c>
      <c r="L109" s="37" t="n">
        <v>28</v>
      </c>
      <c r="M109" s="37" t="n">
        <v>31</v>
      </c>
      <c r="N109" s="25">
        <f>L109-M109</f>
        <v/>
      </c>
      <c r="O109" s="37" t="n">
        <v>5</v>
      </c>
      <c r="P109" s="37" t="n">
        <v>5</v>
      </c>
      <c r="Q109" s="16">
        <f>O109-P109</f>
        <v/>
      </c>
      <c r="R109" s="23">
        <f>B109+H109-J109+L109+O109+E109</f>
        <v/>
      </c>
      <c r="S109" s="37" t="n">
        <v>38</v>
      </c>
      <c r="T109" s="37" t="n">
        <v>23</v>
      </c>
      <c r="U109" s="37" t="n">
        <v>21</v>
      </c>
      <c r="V109" s="37" t="n">
        <v>0</v>
      </c>
      <c r="W109" s="27">
        <f>SUM(S109,T109,U109,V109)</f>
        <v/>
      </c>
      <c r="X109" s="28">
        <f>B109*5+(H109-J109)*15+L109*9.9+O109*99+E109*5</f>
        <v/>
      </c>
    </row>
    <row r="110">
      <c r="A110" s="50" t="n">
        <v>44302</v>
      </c>
      <c r="B110" s="37" t="n">
        <v>116</v>
      </c>
      <c r="C110" s="37" t="n">
        <v>117</v>
      </c>
      <c r="D110" s="25">
        <f>B110-C110</f>
        <v/>
      </c>
      <c r="E110" s="37" t="n">
        <v>45</v>
      </c>
      <c r="F110" s="37" t="n">
        <v>45</v>
      </c>
      <c r="G110" s="16">
        <f>E110-F110</f>
        <v/>
      </c>
      <c r="H110" s="37" t="n">
        <v>83</v>
      </c>
      <c r="I110" s="37" t="n">
        <v>83</v>
      </c>
      <c r="J110" s="37" t="n">
        <v>0</v>
      </c>
      <c r="K110" s="16">
        <f>H110-I110-J110</f>
        <v/>
      </c>
      <c r="L110" s="37" t="n">
        <v>67</v>
      </c>
      <c r="M110" s="37" t="n">
        <v>56</v>
      </c>
      <c r="N110" s="25">
        <f>L110-M110</f>
        <v/>
      </c>
      <c r="O110" s="37" t="n">
        <v>4</v>
      </c>
      <c r="P110" s="37" t="n">
        <v>4</v>
      </c>
      <c r="Q110" s="16">
        <f>O110-P110</f>
        <v/>
      </c>
      <c r="R110" s="23">
        <f>B110+H110-J110+L110+O110+E110</f>
        <v/>
      </c>
      <c r="S110" s="37" t="n">
        <v>24</v>
      </c>
      <c r="T110" s="37" t="n">
        <v>29</v>
      </c>
      <c r="U110" s="37" t="n">
        <v>23</v>
      </c>
      <c r="V110" s="37" t="n">
        <v>0</v>
      </c>
      <c r="W110" s="27">
        <f>SUM(S110,T110,U110,V110)</f>
        <v/>
      </c>
      <c r="X110" s="28">
        <f>B110*5+(H110-J110)*15+L110*9.9+O110*99+E110*5</f>
        <v/>
      </c>
    </row>
    <row r="111">
      <c r="A111" s="50" t="n">
        <v>44303</v>
      </c>
      <c r="B111" s="37" t="n">
        <v>179</v>
      </c>
      <c r="C111" s="37" t="n">
        <v>178</v>
      </c>
      <c r="D111" s="25">
        <f>B111-C111</f>
        <v/>
      </c>
      <c r="E111" s="37" t="n">
        <v>56</v>
      </c>
      <c r="F111" s="37" t="n">
        <v>56</v>
      </c>
      <c r="G111" s="16">
        <f>E111-F111</f>
        <v/>
      </c>
      <c r="H111" s="37" t="n">
        <v>83</v>
      </c>
      <c r="I111" s="37" t="n">
        <v>83</v>
      </c>
      <c r="J111" s="37" t="n">
        <v>0</v>
      </c>
      <c r="K111" s="16">
        <f>H111-I111-J111</f>
        <v/>
      </c>
      <c r="L111" s="37" t="n">
        <v>90</v>
      </c>
      <c r="M111" s="37" t="n">
        <v>81</v>
      </c>
      <c r="N111" s="25">
        <f>L111-M111</f>
        <v/>
      </c>
      <c r="O111" s="37" t="n">
        <v>7</v>
      </c>
      <c r="P111" s="37" t="n">
        <v>7</v>
      </c>
      <c r="Q111" s="16">
        <f>O111-P111</f>
        <v/>
      </c>
      <c r="R111" s="23">
        <f>B111+H111-J111+L111+O111+E111</f>
        <v/>
      </c>
      <c r="S111" s="37" t="n">
        <v>117</v>
      </c>
      <c r="T111" s="37" t="n">
        <v>29</v>
      </c>
      <c r="U111" s="37" t="n">
        <v>25</v>
      </c>
      <c r="V111" s="37" t="n">
        <v>0</v>
      </c>
      <c r="W111" s="27">
        <f>SUM(S111,T111,U111,V111)</f>
        <v/>
      </c>
      <c r="X111" s="28">
        <f>B111*5+(H111-J111)*15+L111*9.9+O111*99+E111*5</f>
        <v/>
      </c>
    </row>
    <row r="112">
      <c r="A112" s="50" t="n">
        <v>44304</v>
      </c>
      <c r="B112" s="37" t="n">
        <v>104</v>
      </c>
      <c r="C112" s="37" t="n">
        <v>104</v>
      </c>
      <c r="D112" s="16">
        <f>B112-C112</f>
        <v/>
      </c>
      <c r="E112" s="37" t="n">
        <v>27</v>
      </c>
      <c r="F112" s="37" t="n">
        <v>27</v>
      </c>
      <c r="G112" s="16">
        <f>E112-F112</f>
        <v/>
      </c>
      <c r="H112" s="37" t="n">
        <v>61</v>
      </c>
      <c r="I112" s="37" t="n">
        <v>61</v>
      </c>
      <c r="J112" s="37" t="n">
        <v>0</v>
      </c>
      <c r="K112" s="16">
        <f>H112-I112-J112</f>
        <v/>
      </c>
      <c r="L112" s="37" t="n">
        <v>47</v>
      </c>
      <c r="M112" s="37" t="n">
        <v>46</v>
      </c>
      <c r="N112" s="25">
        <f>L112-M112</f>
        <v/>
      </c>
      <c r="O112" s="37" t="n">
        <v>9</v>
      </c>
      <c r="P112" s="37" t="n">
        <v>9</v>
      </c>
      <c r="Q112" s="16">
        <f>O112-P112</f>
        <v/>
      </c>
      <c r="R112" s="23">
        <f>B112+H112-J112+L112+O112+E112</f>
        <v/>
      </c>
      <c r="S112" s="37" t="n">
        <v>178</v>
      </c>
      <c r="T112" s="37" t="n">
        <v>55</v>
      </c>
      <c r="U112" s="37" t="n">
        <v>30</v>
      </c>
      <c r="V112" s="37" t="n">
        <v>0</v>
      </c>
      <c r="W112" s="27">
        <f>SUM(S112,T112,U112,V112)</f>
        <v/>
      </c>
      <c r="X112" s="28">
        <f>B112*5+(H112-J112)*15+L112*9.9+O112*99+E112*5</f>
        <v/>
      </c>
    </row>
    <row r="113">
      <c r="A113" s="50" t="n">
        <v>44305</v>
      </c>
      <c r="B113" s="37" t="n">
        <v>30</v>
      </c>
      <c r="C113" s="37" t="n">
        <v>30</v>
      </c>
      <c r="D113" s="16">
        <f>B113-C113</f>
        <v/>
      </c>
      <c r="E113" s="37" t="n">
        <v>1</v>
      </c>
      <c r="F113" s="37" t="n">
        <v>1</v>
      </c>
      <c r="G113" s="16">
        <f>E113-F113</f>
        <v/>
      </c>
      <c r="H113" s="37" t="n">
        <v>24</v>
      </c>
      <c r="I113" s="37" t="n">
        <v>24</v>
      </c>
      <c r="J113" s="37" t="n">
        <v>0</v>
      </c>
      <c r="K113" s="16">
        <f>H113-I113-J113</f>
        <v/>
      </c>
      <c r="L113" s="37" t="n">
        <v>28</v>
      </c>
      <c r="M113" s="37" t="n">
        <v>28</v>
      </c>
      <c r="N113" s="16">
        <f>L113-M113</f>
        <v/>
      </c>
      <c r="O113" s="37" t="n">
        <v>4</v>
      </c>
      <c r="P113" s="37" t="n">
        <v>4</v>
      </c>
      <c r="Q113" s="16">
        <f>O113-P113</f>
        <v/>
      </c>
      <c r="R113" s="23">
        <f>B113+H113-J113+L113+O113+E113</f>
        <v/>
      </c>
      <c r="S113" s="37" t="n">
        <v>104</v>
      </c>
      <c r="T113" s="37" t="n">
        <v>73</v>
      </c>
      <c r="U113" s="37" t="n">
        <v>27</v>
      </c>
      <c r="V113" s="37" t="n">
        <v>0</v>
      </c>
      <c r="W113" s="27">
        <f>SUM(S113,T113,U113,V113)</f>
        <v/>
      </c>
      <c r="X113" s="28">
        <f>B113*5+(H113-J113)*15+L113*9.9+O113*99+E113*5</f>
        <v/>
      </c>
    </row>
    <row r="114">
      <c r="A114" s="50" t="n">
        <v>44306</v>
      </c>
      <c r="B114" s="37" t="n">
        <v>32</v>
      </c>
      <c r="C114" s="37" t="n">
        <v>32</v>
      </c>
      <c r="D114" s="16">
        <f>B114-C114</f>
        <v/>
      </c>
      <c r="E114" s="37" t="n">
        <v>0</v>
      </c>
      <c r="F114" s="37" t="n">
        <v>0</v>
      </c>
      <c r="G114" s="16">
        <f>E114-F114</f>
        <v/>
      </c>
      <c r="H114" s="37" t="n">
        <v>35</v>
      </c>
      <c r="I114" s="37" t="n">
        <v>35</v>
      </c>
      <c r="J114" s="37" t="n">
        <v>0</v>
      </c>
      <c r="K114" s="16">
        <f>H114-I114-J114</f>
        <v/>
      </c>
      <c r="L114" s="37" t="n">
        <v>39</v>
      </c>
      <c r="M114" s="37" t="n">
        <v>39</v>
      </c>
      <c r="N114" s="16">
        <f>L114-M114</f>
        <v/>
      </c>
      <c r="O114" s="37" t="n">
        <v>91</v>
      </c>
      <c r="P114" s="37" t="n">
        <v>0</v>
      </c>
      <c r="Q114" s="25">
        <f>O114-P114</f>
        <v/>
      </c>
      <c r="R114" s="23">
        <f>B114+H114-J114+L114+O114+E114</f>
        <v/>
      </c>
      <c r="S114" s="37" t="n">
        <v>30</v>
      </c>
      <c r="T114" s="37" t="n">
        <v>40</v>
      </c>
      <c r="U114" s="37" t="n">
        <v>21</v>
      </c>
      <c r="V114" s="37" t="n">
        <v>0</v>
      </c>
      <c r="W114" s="27">
        <f>SUM(S114,T114,U114,V114)</f>
        <v/>
      </c>
      <c r="X114" s="28">
        <f>B114*5+(H114-J114)*15+L114*9.9+O114*99+E114*5</f>
        <v/>
      </c>
    </row>
    <row r="115">
      <c r="A115" s="50" t="n">
        <v>44307</v>
      </c>
      <c r="B115" s="37" t="n">
        <v>46</v>
      </c>
      <c r="C115" s="37" t="n">
        <v>46</v>
      </c>
      <c r="D115" s="16">
        <f>B115-C115</f>
        <v/>
      </c>
      <c r="E115" s="37" t="n">
        <v>0</v>
      </c>
      <c r="F115" s="37" t="n">
        <v>0</v>
      </c>
      <c r="G115" s="16">
        <f>E115-F115</f>
        <v/>
      </c>
      <c r="H115" s="37" t="n">
        <v>23</v>
      </c>
      <c r="I115" s="37" t="n">
        <v>23</v>
      </c>
      <c r="J115" s="37" t="n">
        <v>0</v>
      </c>
      <c r="K115" s="16">
        <f>H115-I115-J115</f>
        <v/>
      </c>
      <c r="L115" s="37" t="n">
        <v>33</v>
      </c>
      <c r="M115" s="37" t="n">
        <v>34</v>
      </c>
      <c r="N115" s="25">
        <f>L115-M115</f>
        <v/>
      </c>
      <c r="O115" s="37" t="n">
        <v>5</v>
      </c>
      <c r="P115" s="37" t="n">
        <v>5</v>
      </c>
      <c r="Q115" s="16">
        <f>O115-P115</f>
        <v/>
      </c>
      <c r="R115" s="23">
        <f>B115+H115-J115+L115+O115+E115</f>
        <v/>
      </c>
      <c r="S115" s="37" t="n">
        <v>32</v>
      </c>
      <c r="T115" s="37" t="n">
        <v>20</v>
      </c>
      <c r="U115" s="37" t="n">
        <v>18</v>
      </c>
      <c r="V115" s="37" t="n">
        <v>0</v>
      </c>
      <c r="W115" s="27">
        <f>SUM(S115,T115,U115,V115)</f>
        <v/>
      </c>
      <c r="X115" s="28">
        <f>B115*5+(H115-J115)*15+L115*9.9+O115*99+E115*5</f>
        <v/>
      </c>
    </row>
    <row r="116">
      <c r="A116" s="50" t="n">
        <v>44308</v>
      </c>
      <c r="B116" s="37" t="n">
        <v>56</v>
      </c>
      <c r="C116" s="37" t="n">
        <v>56</v>
      </c>
      <c r="D116" s="16">
        <f>B116-C116</f>
        <v/>
      </c>
      <c r="E116" s="37" t="n">
        <v>0</v>
      </c>
      <c r="F116" s="37" t="n">
        <v>0</v>
      </c>
      <c r="G116" s="16">
        <f>E116-F116</f>
        <v/>
      </c>
      <c r="H116" s="37" t="n">
        <v>30</v>
      </c>
      <c r="I116" s="37" t="n">
        <v>30</v>
      </c>
      <c r="J116" s="37" t="n">
        <v>0</v>
      </c>
      <c r="K116" s="16">
        <f>H116-I116-J116</f>
        <v/>
      </c>
      <c r="L116" s="37" t="n">
        <v>34</v>
      </c>
      <c r="M116" s="37" t="n">
        <v>33</v>
      </c>
      <c r="N116" s="25">
        <f>L116-M116</f>
        <v/>
      </c>
      <c r="O116" s="37" t="n">
        <v>6</v>
      </c>
      <c r="P116" s="37" t="n">
        <v>6</v>
      </c>
      <c r="Q116" s="16">
        <f>O116-P116</f>
        <v/>
      </c>
      <c r="R116" s="23">
        <f>B116+H116-J116+L116+O116+E116</f>
        <v/>
      </c>
      <c r="S116" s="37" t="n">
        <v>46</v>
      </c>
      <c r="T116" s="37" t="n">
        <v>20</v>
      </c>
      <c r="U116" s="37" t="n">
        <v>19</v>
      </c>
      <c r="V116" s="37" t="n">
        <v>0</v>
      </c>
      <c r="W116" s="27">
        <f>SUM(S116,T116,U116,V116)</f>
        <v/>
      </c>
      <c r="X116" s="28">
        <f>B116*5+(H116-J116)*15+L116*9.9+O116*99+E116*5</f>
        <v/>
      </c>
    </row>
    <row r="117">
      <c r="A117" s="50" t="n">
        <v>44309</v>
      </c>
      <c r="B117" s="37" t="n">
        <v>68</v>
      </c>
      <c r="C117" s="37" t="n">
        <v>68</v>
      </c>
      <c r="D117" s="16">
        <f>B117-C117</f>
        <v/>
      </c>
      <c r="E117" s="37" t="n">
        <v>0</v>
      </c>
      <c r="F117" s="37" t="n">
        <v>0</v>
      </c>
      <c r="G117" s="16">
        <f>E117-F117</f>
        <v/>
      </c>
      <c r="H117" s="37" t="n">
        <v>39</v>
      </c>
      <c r="I117" s="37" t="n">
        <v>39</v>
      </c>
      <c r="J117" s="37" t="n">
        <v>0</v>
      </c>
      <c r="K117" s="16">
        <f>H117-I117-J117</f>
        <v/>
      </c>
      <c r="L117" s="37" t="n">
        <v>32</v>
      </c>
      <c r="M117" s="37" t="n">
        <v>28</v>
      </c>
      <c r="N117" s="25">
        <f>L117-M117</f>
        <v/>
      </c>
      <c r="O117" s="37" t="n">
        <v>3</v>
      </c>
      <c r="P117" s="37" t="n">
        <v>3</v>
      </c>
      <c r="Q117" s="16">
        <f>O117-P117</f>
        <v/>
      </c>
      <c r="R117" s="23">
        <f>B117+H117-J117+L117+O117+E117</f>
        <v/>
      </c>
      <c r="S117" s="37" t="n">
        <v>56</v>
      </c>
      <c r="T117" s="37" t="n">
        <v>25</v>
      </c>
      <c r="U117" s="37" t="n">
        <v>20</v>
      </c>
      <c r="V117" s="37" t="n">
        <v>0</v>
      </c>
      <c r="W117" s="27">
        <f>SUM(S117,T117,U117,V117)</f>
        <v/>
      </c>
      <c r="X117" s="28">
        <f>B117*5+(H117-J117)*15+L117*9.9+O117*99+E117*5</f>
        <v/>
      </c>
    </row>
    <row r="118">
      <c r="A118" s="50" t="n">
        <v>44310</v>
      </c>
      <c r="B118" s="37" t="n">
        <v>107</v>
      </c>
      <c r="C118" s="37" t="n">
        <v>107</v>
      </c>
      <c r="D118" s="16">
        <f>B118-C118</f>
        <v/>
      </c>
      <c r="E118" s="37" t="n">
        <v>0</v>
      </c>
      <c r="F118" s="37" t="n">
        <v>0</v>
      </c>
      <c r="G118" s="16">
        <f>E118-F118</f>
        <v/>
      </c>
      <c r="H118" s="37" t="n">
        <v>61</v>
      </c>
      <c r="I118" s="37" t="n">
        <v>61</v>
      </c>
      <c r="J118" s="37" t="n">
        <v>0</v>
      </c>
      <c r="K118" s="16">
        <f>H118-I118-J118</f>
        <v/>
      </c>
      <c r="L118" s="37" t="n">
        <v>44</v>
      </c>
      <c r="M118" s="37" t="n">
        <v>41</v>
      </c>
      <c r="N118" s="25">
        <f>L118-M118</f>
        <v/>
      </c>
      <c r="O118" s="37" t="n">
        <v>9</v>
      </c>
      <c r="P118" s="37" t="n">
        <v>9</v>
      </c>
      <c r="Q118" s="16">
        <f>O118-P118</f>
        <v/>
      </c>
      <c r="R118" s="23">
        <f>B118+H118-J118+L118+O118+E118</f>
        <v/>
      </c>
      <c r="S118" s="37" t="n">
        <v>68</v>
      </c>
      <c r="T118" s="37" t="n">
        <v>16</v>
      </c>
      <c r="U118" s="37" t="n">
        <v>29</v>
      </c>
      <c r="V118" s="37" t="n">
        <v>0</v>
      </c>
      <c r="W118" s="27">
        <f>SUM(S118,T118,U118,V118)</f>
        <v/>
      </c>
      <c r="X118" s="28">
        <f>B118*5+(H118-J118)*15+L118*9.9+O118*99+E118*5</f>
        <v/>
      </c>
    </row>
    <row r="119">
      <c r="A119" s="50" t="n">
        <v>44311</v>
      </c>
      <c r="B119" s="37" t="n">
        <v>47</v>
      </c>
      <c r="C119" s="37" t="n">
        <v>47</v>
      </c>
      <c r="D119" s="16">
        <f>B119-C119</f>
        <v/>
      </c>
      <c r="E119" s="37" t="n">
        <v>0</v>
      </c>
      <c r="F119" s="37" t="n">
        <v>0</v>
      </c>
      <c r="G119" s="16">
        <f>E119-F119</f>
        <v/>
      </c>
      <c r="H119" s="37" t="n">
        <v>33</v>
      </c>
      <c r="I119" s="37" t="n">
        <v>33</v>
      </c>
      <c r="J119" s="37" t="n">
        <v>0</v>
      </c>
      <c r="K119" s="16">
        <f>H119-I119-J119</f>
        <v/>
      </c>
      <c r="L119" s="37" t="n">
        <v>19</v>
      </c>
      <c r="M119" s="37" t="n">
        <v>21</v>
      </c>
      <c r="N119" s="25">
        <f>L119-M119</f>
        <v/>
      </c>
      <c r="O119" s="37" t="n">
        <v>5</v>
      </c>
      <c r="P119" s="37" t="n">
        <v>5</v>
      </c>
      <c r="Q119" s="16">
        <f>O119-P119</f>
        <v/>
      </c>
      <c r="R119" s="23">
        <f>B119+H119-J119+L119+O119+E119</f>
        <v/>
      </c>
      <c r="S119" s="37" t="n">
        <v>107</v>
      </c>
      <c r="T119" s="37" t="n">
        <v>47</v>
      </c>
      <c r="U119" s="37" t="n">
        <v>25</v>
      </c>
      <c r="V119" s="37" t="n">
        <v>0</v>
      </c>
      <c r="W119" s="27">
        <f>SUM(S119,T119,U119,V119)</f>
        <v/>
      </c>
      <c r="X119" s="28">
        <f>B119*5+(H119-J119)*15+L119*9.9+O119*99+E119*5</f>
        <v/>
      </c>
    </row>
    <row r="120">
      <c r="A120" s="50" t="n">
        <v>44312</v>
      </c>
      <c r="B120" s="37" t="n">
        <v>43</v>
      </c>
      <c r="C120" s="37" t="n">
        <v>43</v>
      </c>
      <c r="D120" s="16">
        <f>B120-C120</f>
        <v/>
      </c>
      <c r="E120" s="37" t="n">
        <v>0</v>
      </c>
      <c r="F120" s="37" t="n">
        <v>0</v>
      </c>
      <c r="G120" s="16">
        <f>E120-F120</f>
        <v/>
      </c>
      <c r="H120" s="37" t="n">
        <v>27</v>
      </c>
      <c r="I120" s="37" t="n">
        <v>27</v>
      </c>
      <c r="J120" s="37" t="n">
        <v>0</v>
      </c>
      <c r="K120" s="16">
        <f>H120-I120-J120</f>
        <v/>
      </c>
      <c r="L120" s="37" t="n">
        <v>25</v>
      </c>
      <c r="M120" s="37" t="n">
        <v>27</v>
      </c>
      <c r="N120" s="25">
        <f>L120-M120</f>
        <v/>
      </c>
      <c r="O120" s="37" t="n">
        <v>4</v>
      </c>
      <c r="P120" s="37" t="n">
        <v>4</v>
      </c>
      <c r="Q120" s="16">
        <f>O120-P120</f>
        <v/>
      </c>
      <c r="R120" s="23">
        <f>B120+H120-J120+L120+O120+E120</f>
        <v/>
      </c>
      <c r="S120" s="37" t="n">
        <v>47</v>
      </c>
      <c r="T120" s="37" t="n">
        <v>44</v>
      </c>
      <c r="U120" s="37" t="n">
        <v>30</v>
      </c>
      <c r="V120" s="37" t="n">
        <v>0</v>
      </c>
      <c r="W120" s="27">
        <f>SUM(S120,T120,U120,V120)</f>
        <v/>
      </c>
      <c r="X120" s="28">
        <f>B120*5+(H120-J120)*15+L120*9.9+O120*99+E120*5</f>
        <v/>
      </c>
    </row>
    <row r="121">
      <c r="A121" s="50" t="n">
        <v>44313</v>
      </c>
      <c r="B121" s="37" t="n">
        <v>42</v>
      </c>
      <c r="C121" s="37" t="n">
        <v>42</v>
      </c>
      <c r="D121" s="16">
        <f>B121-C121</f>
        <v/>
      </c>
      <c r="E121" s="37" t="n">
        <v>0</v>
      </c>
      <c r="F121" s="37" t="n">
        <v>0</v>
      </c>
      <c r="G121" s="16">
        <f>E121-F121</f>
        <v/>
      </c>
      <c r="H121" s="37" t="n">
        <v>23</v>
      </c>
      <c r="I121" s="37" t="n">
        <v>23</v>
      </c>
      <c r="J121" s="37" t="n">
        <v>0</v>
      </c>
      <c r="K121" s="16">
        <f>H121-I121-J121</f>
        <v/>
      </c>
      <c r="L121" s="37" t="n">
        <v>34</v>
      </c>
      <c r="M121" s="37" t="n">
        <v>29</v>
      </c>
      <c r="N121" s="25">
        <f>L121-M121</f>
        <v/>
      </c>
      <c r="O121" s="37" t="n">
        <v>4</v>
      </c>
      <c r="P121" s="37" t="n">
        <v>4</v>
      </c>
      <c r="Q121" s="16">
        <f>O121-P121</f>
        <v/>
      </c>
      <c r="R121" s="23">
        <f>B121+H121-J121+L121+O121+E121</f>
        <v/>
      </c>
      <c r="S121" s="37" t="n">
        <v>43</v>
      </c>
      <c r="T121" s="37" t="n">
        <v>37</v>
      </c>
      <c r="U121" s="37" t="n">
        <v>25</v>
      </c>
      <c r="V121" s="37" t="n">
        <v>0</v>
      </c>
      <c r="W121" s="27">
        <f>SUM(S121,T121,U121,V121)</f>
        <v/>
      </c>
      <c r="X121" s="28">
        <f>B121*5+(H121-J121)*15+L121*9.9+O121*99+E121*5</f>
        <v/>
      </c>
    </row>
    <row r="122">
      <c r="A122" s="50" t="n">
        <v>44314</v>
      </c>
      <c r="B122" s="37" t="n">
        <v>41</v>
      </c>
      <c r="C122" s="37" t="n">
        <v>41</v>
      </c>
      <c r="D122" s="16">
        <f>B122-C122</f>
        <v/>
      </c>
      <c r="E122" s="37" t="n">
        <v>0</v>
      </c>
      <c r="F122" s="37" t="n">
        <v>0</v>
      </c>
      <c r="G122" s="16">
        <f>E122-F122</f>
        <v/>
      </c>
      <c r="H122" s="37" t="n">
        <v>27</v>
      </c>
      <c r="I122" s="37" t="n">
        <v>27</v>
      </c>
      <c r="J122" s="37" t="n">
        <v>0</v>
      </c>
      <c r="K122" s="16">
        <f>H122-I122-J122</f>
        <v/>
      </c>
      <c r="L122" s="37" t="n">
        <v>17</v>
      </c>
      <c r="M122" s="37" t="n">
        <v>20</v>
      </c>
      <c r="N122" s="25">
        <f>L122-M122</f>
        <v/>
      </c>
      <c r="O122" s="37" t="n">
        <v>1</v>
      </c>
      <c r="P122" s="37" t="n">
        <v>1</v>
      </c>
      <c r="Q122" s="16">
        <f>O122-P122</f>
        <v/>
      </c>
      <c r="R122" s="23">
        <f>B122+H122-J122+L122+O122+E122</f>
        <v/>
      </c>
      <c r="S122" s="37" t="n">
        <v>42</v>
      </c>
      <c r="T122" s="37" t="n">
        <v>23</v>
      </c>
      <c r="U122" s="37" t="n">
        <v>5</v>
      </c>
      <c r="V122" s="37" t="n">
        <v>0</v>
      </c>
      <c r="W122" s="27">
        <f>SUM(S122,T122,U122,V122)</f>
        <v/>
      </c>
      <c r="X122" s="28">
        <f>B122*5+(H122-J122)*15+L122*9.9+O122*99+E122*5</f>
        <v/>
      </c>
    </row>
    <row r="123">
      <c r="A123" s="50" t="n">
        <v>44315</v>
      </c>
      <c r="B123" s="37" t="n">
        <v>37</v>
      </c>
      <c r="C123" s="37" t="n">
        <v>37</v>
      </c>
      <c r="D123" s="16">
        <f>B123-C123</f>
        <v/>
      </c>
      <c r="E123" s="37" t="n">
        <v>0</v>
      </c>
      <c r="F123" s="37" t="n">
        <v>0</v>
      </c>
      <c r="G123" s="16">
        <f>E123-F123</f>
        <v/>
      </c>
      <c r="H123" s="37" t="n">
        <v>35</v>
      </c>
      <c r="I123" s="37" t="n">
        <v>35</v>
      </c>
      <c r="J123" s="37" t="n">
        <v>0</v>
      </c>
      <c r="K123" s="16">
        <f>H123-I123-J123</f>
        <v/>
      </c>
      <c r="L123" s="37" t="n">
        <v>36</v>
      </c>
      <c r="M123" s="37" t="n">
        <v>35</v>
      </c>
      <c r="N123" s="25">
        <f>L123-M123</f>
        <v/>
      </c>
      <c r="O123" s="37" t="n">
        <v>6</v>
      </c>
      <c r="P123" s="37" t="n">
        <v>6</v>
      </c>
      <c r="Q123" s="16">
        <f>O123-P123</f>
        <v/>
      </c>
      <c r="R123" s="23">
        <f>B123+H123-J123+L123+O123+E123</f>
        <v/>
      </c>
      <c r="S123" s="37" t="n">
        <v>41</v>
      </c>
      <c r="T123" s="37" t="n">
        <v>18</v>
      </c>
      <c r="U123" s="37" t="n">
        <v>5</v>
      </c>
      <c r="V123" s="37" t="n">
        <v>0</v>
      </c>
      <c r="W123" s="27">
        <f>SUM(S123,T123,U123,V123)</f>
        <v/>
      </c>
      <c r="X123" s="28">
        <f>B123*5+(H123-J123)*15+L123*9.9+O123*99+E123*5</f>
        <v/>
      </c>
    </row>
    <row r="124">
      <c r="A124" s="50" t="n">
        <v>44316</v>
      </c>
      <c r="B124" s="37" t="n">
        <v>170</v>
      </c>
      <c r="C124" s="37" t="n">
        <v>170</v>
      </c>
      <c r="D124" s="16">
        <f>B124-C124</f>
        <v/>
      </c>
      <c r="E124" s="37" t="n">
        <v>0</v>
      </c>
      <c r="F124" s="37" t="n">
        <v>0</v>
      </c>
      <c r="G124" s="16">
        <f>E124-F124</f>
        <v/>
      </c>
      <c r="H124" s="37" t="n">
        <v>103</v>
      </c>
      <c r="I124" s="37" t="n">
        <v>103</v>
      </c>
      <c r="J124" s="37" t="n">
        <v>0</v>
      </c>
      <c r="K124" s="16">
        <f>H124-I124-J124</f>
        <v/>
      </c>
      <c r="L124" s="37" t="n">
        <v>99</v>
      </c>
      <c r="M124" s="37" t="n">
        <v>88</v>
      </c>
      <c r="N124" s="25">
        <f>L124-M124</f>
        <v/>
      </c>
      <c r="O124" s="37" t="n">
        <v>11</v>
      </c>
      <c r="P124" s="37" t="n">
        <v>11</v>
      </c>
      <c r="Q124" s="16">
        <f>O124-P124</f>
        <v/>
      </c>
      <c r="R124" s="23">
        <f>B124+H124-J124+L124+O124+E124</f>
        <v/>
      </c>
      <c r="S124" s="37" t="n">
        <v>37</v>
      </c>
      <c r="T124" s="37" t="n">
        <v>52</v>
      </c>
      <c r="U124" s="37" t="n">
        <v>59</v>
      </c>
      <c r="V124" s="37" t="n">
        <v>0</v>
      </c>
      <c r="W124" s="27">
        <f>SUM(S124,T124,U124,V124)</f>
        <v/>
      </c>
      <c r="X124" s="28">
        <f>B124*5+(H124-J124)*15+L124*9.9+O124*99+E124*5</f>
        <v/>
      </c>
    </row>
    <row r="125">
      <c r="A125" s="50" t="n">
        <v>44317</v>
      </c>
      <c r="B125" s="37" t="n">
        <v>294</v>
      </c>
      <c r="C125" s="37" t="n">
        <v>294</v>
      </c>
      <c r="D125" s="16">
        <f>B125-C125</f>
        <v/>
      </c>
      <c r="E125" s="37" t="n">
        <v>0</v>
      </c>
      <c r="F125" s="37" t="n">
        <v>0</v>
      </c>
      <c r="G125" s="16">
        <f>E125-F125</f>
        <v/>
      </c>
      <c r="H125" s="37" t="n">
        <v>184</v>
      </c>
      <c r="I125" s="37" t="n">
        <v>183</v>
      </c>
      <c r="J125" s="37" t="n">
        <v>0</v>
      </c>
      <c r="K125" s="25">
        <f>H125-I125-J125</f>
        <v/>
      </c>
      <c r="L125" s="37" t="n">
        <v>135</v>
      </c>
      <c r="M125" s="37" t="n">
        <v>120</v>
      </c>
      <c r="N125" s="25">
        <f>L125-M125</f>
        <v/>
      </c>
      <c r="O125" s="37" t="n">
        <v>14</v>
      </c>
      <c r="P125" s="37" t="n">
        <v>14</v>
      </c>
      <c r="Q125" s="16">
        <f>O125-P125</f>
        <v/>
      </c>
      <c r="R125" s="23">
        <f>B125+H125-J125+L125+O125+E125</f>
        <v/>
      </c>
      <c r="S125" s="37" t="n">
        <v>170</v>
      </c>
      <c r="T125" s="37" t="n">
        <v>59</v>
      </c>
      <c r="U125" s="37" t="n">
        <v>67</v>
      </c>
      <c r="V125" s="37" t="n">
        <v>0</v>
      </c>
      <c r="W125" s="27">
        <f>SUM(S125,T125,U125,V125)</f>
        <v/>
      </c>
      <c r="X125" s="28">
        <f>B125*5+(H125-J125)*15+L125*9.9+O125*99+E125*5</f>
        <v/>
      </c>
    </row>
    <row r="126">
      <c r="A126" s="50" t="n">
        <v>44318</v>
      </c>
      <c r="B126" s="37" t="n">
        <v>271</v>
      </c>
      <c r="C126" s="37" t="n">
        <v>271</v>
      </c>
      <c r="D126" s="16">
        <f>B126-C126</f>
        <v/>
      </c>
      <c r="E126" s="37" t="n">
        <v>0</v>
      </c>
      <c r="F126" s="37" t="n">
        <v>0</v>
      </c>
      <c r="G126" s="16">
        <f>E126-F126</f>
        <v/>
      </c>
      <c r="H126" s="37" t="n">
        <v>121</v>
      </c>
      <c r="I126" s="37" t="n">
        <v>121</v>
      </c>
      <c r="J126" s="37" t="n">
        <v>0</v>
      </c>
      <c r="K126" s="16">
        <f>H126-I126-J126</f>
        <v/>
      </c>
      <c r="L126" s="37" t="n">
        <v>125</v>
      </c>
      <c r="M126" s="37" t="n">
        <v>110</v>
      </c>
      <c r="N126" s="25">
        <f>L126-M126</f>
        <v/>
      </c>
      <c r="O126" s="37" t="n">
        <v>12</v>
      </c>
      <c r="P126" s="37" t="n">
        <v>12</v>
      </c>
      <c r="Q126" s="16">
        <f>O126-P126</f>
        <v/>
      </c>
      <c r="R126" s="23">
        <f>B126+H126-J126+L126+O126+E126</f>
        <v/>
      </c>
      <c r="S126" s="37" t="n">
        <v>294</v>
      </c>
      <c r="T126" s="37" t="n">
        <v>95</v>
      </c>
      <c r="U126" s="37" t="n">
        <v>64</v>
      </c>
      <c r="V126" s="37" t="n">
        <v>0</v>
      </c>
      <c r="W126" s="27">
        <f>SUM(S126,T126,U126,V126)</f>
        <v/>
      </c>
      <c r="X126" s="28">
        <f>B126*5+(H126-J126)*15+L126*9.9+O126*99+E126*5</f>
        <v/>
      </c>
    </row>
    <row r="127">
      <c r="A127" s="50" t="n">
        <v>44319</v>
      </c>
      <c r="B127" s="37" t="n">
        <v>271</v>
      </c>
      <c r="C127" s="37" t="n">
        <v>271</v>
      </c>
      <c r="D127" s="16">
        <f>B127-C127</f>
        <v/>
      </c>
      <c r="E127" s="37" t="n">
        <v>0</v>
      </c>
      <c r="F127" s="37" t="n">
        <v>0</v>
      </c>
      <c r="G127" s="16">
        <f>E127-F127</f>
        <v/>
      </c>
      <c r="H127" s="37" t="n">
        <v>98</v>
      </c>
      <c r="I127" s="37" t="n">
        <v>98</v>
      </c>
      <c r="J127" s="37" t="n">
        <v>0</v>
      </c>
      <c r="K127" s="16">
        <f>H127-I127-J127</f>
        <v/>
      </c>
      <c r="L127" s="37" t="n">
        <v>95</v>
      </c>
      <c r="M127" s="37" t="n">
        <v>88</v>
      </c>
      <c r="N127" s="25">
        <f>L127-M127</f>
        <v/>
      </c>
      <c r="O127" s="37" t="n">
        <v>18</v>
      </c>
      <c r="P127" s="37" t="n">
        <v>18</v>
      </c>
      <c r="Q127" s="16">
        <f>O127-P127</f>
        <v/>
      </c>
      <c r="R127" s="23">
        <f>B127+H127-J127+L127+O127+E127</f>
        <v/>
      </c>
      <c r="S127" s="37" t="n">
        <v>271</v>
      </c>
      <c r="T127" s="37" t="n">
        <v>65</v>
      </c>
      <c r="U127" s="37" t="n">
        <v>39</v>
      </c>
      <c r="V127" s="37" t="n">
        <v>0</v>
      </c>
      <c r="W127" s="27">
        <f>SUM(S127,T127,U127,V127)</f>
        <v/>
      </c>
      <c r="X127" s="28">
        <f>B127*5+(H127-J127)*15+L127*9.9+O127*99+E127*5</f>
        <v/>
      </c>
    </row>
    <row r="128">
      <c r="A128" s="50" t="n">
        <v>44320</v>
      </c>
      <c r="B128" s="37" t="n">
        <v>220</v>
      </c>
      <c r="C128" s="37" t="n">
        <v>221</v>
      </c>
      <c r="D128" s="25">
        <f>B128-C128</f>
        <v/>
      </c>
      <c r="E128" s="37" t="n">
        <v>0</v>
      </c>
      <c r="F128" s="37" t="n">
        <v>0</v>
      </c>
      <c r="G128" s="16">
        <f>E128-F128</f>
        <v/>
      </c>
      <c r="H128" s="37" t="n">
        <v>80</v>
      </c>
      <c r="I128" s="37" t="n">
        <v>80</v>
      </c>
      <c r="J128" s="37" t="n">
        <v>0</v>
      </c>
      <c r="K128" s="16">
        <f>H128-I128-J128</f>
        <v/>
      </c>
      <c r="L128" s="37" t="n">
        <v>82</v>
      </c>
      <c r="M128" s="37" t="n">
        <v>78</v>
      </c>
      <c r="N128" s="25">
        <f>L128-M128</f>
        <v/>
      </c>
      <c r="O128" s="37" t="n">
        <v>9</v>
      </c>
      <c r="P128" s="37" t="n">
        <v>9</v>
      </c>
      <c r="Q128" s="16">
        <f>O128-P128</f>
        <v/>
      </c>
      <c r="R128" s="23">
        <f>B128+H128-J128+L128+O128+E128</f>
        <v/>
      </c>
      <c r="S128" s="37" t="n">
        <v>271</v>
      </c>
      <c r="T128" s="37" t="n">
        <v>54</v>
      </c>
      <c r="U128" s="37" t="n">
        <v>30</v>
      </c>
      <c r="V128" s="37" t="n">
        <v>0</v>
      </c>
      <c r="W128" s="27">
        <f>SUM(S128,T128,U128,V128)</f>
        <v/>
      </c>
      <c r="X128" s="28">
        <f>B128*5+(H128-J128)*15+L128*9.9+O128*99+E128*5</f>
        <v/>
      </c>
    </row>
    <row r="129">
      <c r="A129" s="50" t="n">
        <v>44321</v>
      </c>
      <c r="B129" s="37" t="n">
        <v>119</v>
      </c>
      <c r="C129" s="37" t="n">
        <v>119</v>
      </c>
      <c r="D129" s="16">
        <f>B129-C129</f>
        <v/>
      </c>
      <c r="E129" s="37" t="n">
        <v>0</v>
      </c>
      <c r="F129" s="37" t="n">
        <v>0</v>
      </c>
      <c r="G129" s="16">
        <f>E129-F129</f>
        <v/>
      </c>
      <c r="H129" s="37" t="n">
        <v>55</v>
      </c>
      <c r="I129" s="37" t="n">
        <v>55</v>
      </c>
      <c r="J129" s="37" t="n">
        <v>0</v>
      </c>
      <c r="K129" s="16">
        <f>H129-I129-J129</f>
        <v/>
      </c>
      <c r="L129" s="37" t="n">
        <v>48</v>
      </c>
      <c r="M129" s="37" t="n">
        <v>48</v>
      </c>
      <c r="N129" s="16">
        <f>L129-M129</f>
        <v/>
      </c>
      <c r="O129" s="37" t="n">
        <v>9</v>
      </c>
      <c r="P129" s="37" t="n">
        <v>9</v>
      </c>
      <c r="Q129" s="16">
        <f>O129-P129</f>
        <v/>
      </c>
      <c r="R129" s="23">
        <f>B129+H129-J129+L129+O129+E129</f>
        <v/>
      </c>
      <c r="S129" s="37" t="n">
        <v>220</v>
      </c>
      <c r="T129" s="37" t="n">
        <v>23</v>
      </c>
      <c r="U129" s="37" t="n">
        <v>22</v>
      </c>
      <c r="V129" s="37" t="n">
        <v>0</v>
      </c>
      <c r="W129" s="27">
        <f>SUM(S129,T129,U129,V129)</f>
        <v/>
      </c>
      <c r="X129" s="28">
        <f>B129*5+(H129-J129)*15+L129*9.9+O129*99+E129*5</f>
        <v/>
      </c>
    </row>
    <row r="130">
      <c r="A130" s="50" t="n">
        <v>44322</v>
      </c>
      <c r="B130" s="37" t="n">
        <v>69</v>
      </c>
      <c r="C130" s="37" t="n">
        <v>69</v>
      </c>
      <c r="D130" s="16">
        <f>B130-C130</f>
        <v/>
      </c>
      <c r="E130" s="37" t="n">
        <v>0</v>
      </c>
      <c r="F130" s="37" t="n">
        <v>0</v>
      </c>
      <c r="G130" s="16">
        <f>E130-F130</f>
        <v/>
      </c>
      <c r="H130" s="37" t="n">
        <v>29</v>
      </c>
      <c r="I130" s="37" t="n">
        <v>29</v>
      </c>
      <c r="J130" s="37" t="n">
        <v>0</v>
      </c>
      <c r="K130" s="16">
        <f>H130-I130-J130</f>
        <v/>
      </c>
      <c r="L130" s="37" t="n">
        <v>36</v>
      </c>
      <c r="M130" s="37" t="n">
        <v>37</v>
      </c>
      <c r="N130" s="25">
        <f>L130-M130</f>
        <v/>
      </c>
      <c r="O130" s="37" t="n">
        <v>6</v>
      </c>
      <c r="P130" s="37" t="n">
        <v>6</v>
      </c>
      <c r="Q130" s="16">
        <f>O130-P130</f>
        <v/>
      </c>
      <c r="R130" s="23">
        <f>B130+H130-J130+L130+O130+E130</f>
        <v/>
      </c>
      <c r="S130" s="37" t="n">
        <v>119</v>
      </c>
      <c r="T130" s="37" t="n">
        <v>23</v>
      </c>
      <c r="U130" s="37" t="n">
        <v>24</v>
      </c>
      <c r="V130" s="37" t="n">
        <v>0</v>
      </c>
      <c r="W130" s="27">
        <f>SUM(S130,T130,U130,V130)</f>
        <v/>
      </c>
      <c r="X130" s="28">
        <f>B130*5+(H130-J130)*15+L130*9.9+O130*99+E130*5</f>
        <v/>
      </c>
    </row>
    <row r="131">
      <c r="A131" s="50" t="n">
        <v>44323</v>
      </c>
      <c r="B131" s="37" t="n">
        <v>53</v>
      </c>
      <c r="C131" s="37" t="n">
        <v>53</v>
      </c>
      <c r="D131" s="16">
        <f>B131-C131</f>
        <v/>
      </c>
      <c r="E131" s="37" t="n">
        <v>0</v>
      </c>
      <c r="F131" s="37" t="n">
        <v>0</v>
      </c>
      <c r="G131" s="16">
        <f>E131-F131</f>
        <v/>
      </c>
      <c r="H131" s="37" t="n">
        <v>27</v>
      </c>
      <c r="I131" s="37" t="n">
        <v>27</v>
      </c>
      <c r="J131" s="37" t="n">
        <v>0</v>
      </c>
      <c r="K131" s="16">
        <f>H131-I131-J131</f>
        <v/>
      </c>
      <c r="L131" s="37" t="n">
        <v>32</v>
      </c>
      <c r="M131" s="37" t="n">
        <v>36</v>
      </c>
      <c r="N131" s="25">
        <f>L131-M131</f>
        <v/>
      </c>
      <c r="O131" s="37" t="n">
        <v>5</v>
      </c>
      <c r="P131" s="37" t="n">
        <v>5</v>
      </c>
      <c r="Q131" s="16">
        <f>O131-P131</f>
        <v/>
      </c>
      <c r="R131" s="23">
        <f>B131+H131-J131+L131+O131+E131</f>
        <v/>
      </c>
      <c r="S131" s="37" t="n">
        <v>69</v>
      </c>
      <c r="T131" s="37" t="n">
        <v>28</v>
      </c>
      <c r="U131" s="37" t="n">
        <v>21</v>
      </c>
      <c r="V131" s="37" t="n">
        <v>0</v>
      </c>
      <c r="W131" s="27">
        <f>SUM(S131,T131,U131,V131)</f>
        <v/>
      </c>
      <c r="X131" s="28">
        <f>B131*5+(H131-J131)*15+L131*9.9+O131*99+E131*5</f>
        <v/>
      </c>
    </row>
    <row r="132">
      <c r="A132" s="50" t="n">
        <v>44324</v>
      </c>
      <c r="B132" s="37" t="n">
        <v>70</v>
      </c>
      <c r="C132" s="37" t="n">
        <v>70</v>
      </c>
      <c r="D132" s="16">
        <f>B132-C132</f>
        <v/>
      </c>
      <c r="E132" s="37" t="n">
        <v>0</v>
      </c>
      <c r="F132" s="37" t="n">
        <v>0</v>
      </c>
      <c r="G132" s="16">
        <f>E132-F132</f>
        <v/>
      </c>
      <c r="H132" s="37" t="n">
        <v>40</v>
      </c>
      <c r="I132" s="37" t="n">
        <v>40</v>
      </c>
      <c r="J132" s="37" t="n">
        <v>0</v>
      </c>
      <c r="K132" s="16">
        <f>H132-I132-J132</f>
        <v/>
      </c>
      <c r="L132" s="37" t="n">
        <v>47</v>
      </c>
      <c r="M132" s="37" t="n">
        <v>48</v>
      </c>
      <c r="N132" s="25">
        <f>L132-M132</f>
        <v/>
      </c>
      <c r="O132" s="37" t="n">
        <v>4</v>
      </c>
      <c r="P132" s="37" t="n">
        <v>4</v>
      </c>
      <c r="Q132" s="16">
        <f>O132-P132</f>
        <v/>
      </c>
      <c r="R132" s="23">
        <f>B132+H132-J132+L132+O132+E132</f>
        <v/>
      </c>
      <c r="S132" s="37" t="n">
        <v>53</v>
      </c>
      <c r="T132" s="37" t="n">
        <v>34</v>
      </c>
      <c r="U132" s="37" t="n">
        <v>26</v>
      </c>
      <c r="V132" s="37" t="n">
        <v>0</v>
      </c>
      <c r="W132" s="27">
        <f>SUM(S132,T132,U132,V132)</f>
        <v/>
      </c>
      <c r="X132" s="28">
        <f>B132*5+(H132-J132)*15+L132*9.9+O132*99+E132*5</f>
        <v/>
      </c>
    </row>
    <row r="133">
      <c r="A133" s="50" t="n">
        <v>44325</v>
      </c>
      <c r="B133" s="37" t="n">
        <v>105</v>
      </c>
      <c r="C133" s="37" t="n">
        <v>105</v>
      </c>
      <c r="D133" s="16">
        <f>B133-C133</f>
        <v/>
      </c>
      <c r="E133" s="37" t="n">
        <v>0</v>
      </c>
      <c r="F133" s="37" t="n">
        <v>0</v>
      </c>
      <c r="G133" s="16">
        <f>E133-F133</f>
        <v/>
      </c>
      <c r="H133" s="37" t="n">
        <v>48</v>
      </c>
      <c r="I133" s="37" t="n">
        <v>48</v>
      </c>
      <c r="J133" s="37" t="n">
        <v>0</v>
      </c>
      <c r="K133" s="16">
        <f>H133-I133-J133</f>
        <v/>
      </c>
      <c r="L133" s="37" t="n">
        <v>59</v>
      </c>
      <c r="M133" s="37" t="n">
        <v>59</v>
      </c>
      <c r="N133" s="16">
        <f>L133-M133</f>
        <v/>
      </c>
      <c r="O133" s="37" t="n">
        <v>9</v>
      </c>
      <c r="P133" s="37" t="n">
        <v>9</v>
      </c>
      <c r="Q133" s="16">
        <f>O133-P133</f>
        <v/>
      </c>
      <c r="R133" s="23">
        <f>B133+H133-J133+L133+O133+E133</f>
        <v/>
      </c>
      <c r="S133" s="37" t="n">
        <v>70</v>
      </c>
      <c r="T133" s="37" t="n">
        <v>67</v>
      </c>
      <c r="U133" s="37" t="n">
        <v>44</v>
      </c>
      <c r="V133" s="37" t="n">
        <v>0</v>
      </c>
      <c r="W133" s="27">
        <f>SUM(S133,T133,U133,V133)</f>
        <v/>
      </c>
      <c r="X133" s="28">
        <f>B133*5+(H133-J133)*15+L133*9.9+O133*99+E133*5</f>
        <v/>
      </c>
    </row>
    <row r="134">
      <c r="A134" s="50" t="n">
        <v>44326</v>
      </c>
      <c r="B134" s="37" t="n">
        <v>48</v>
      </c>
      <c r="C134" s="37" t="n">
        <v>48</v>
      </c>
      <c r="D134" s="16">
        <f>B134-C134</f>
        <v/>
      </c>
      <c r="E134" s="37" t="n">
        <v>0</v>
      </c>
      <c r="F134" s="37" t="n">
        <v>0</v>
      </c>
      <c r="G134" s="16">
        <f>E134-F134</f>
        <v/>
      </c>
      <c r="H134" s="37" t="n">
        <v>23</v>
      </c>
      <c r="I134" s="37" t="n">
        <v>23</v>
      </c>
      <c r="J134" s="37" t="n">
        <v>0</v>
      </c>
      <c r="K134" s="16">
        <f>H134-I134-J134</f>
        <v/>
      </c>
      <c r="L134" s="37" t="n">
        <v>22</v>
      </c>
      <c r="M134" s="37" t="n">
        <v>22</v>
      </c>
      <c r="N134" s="16">
        <f>L134-M134</f>
        <v/>
      </c>
      <c r="O134" s="37" t="n">
        <v>4</v>
      </c>
      <c r="P134" s="37" t="n">
        <v>4</v>
      </c>
      <c r="Q134" s="16">
        <f>O134-P134</f>
        <v/>
      </c>
      <c r="R134" s="23">
        <f>B134+H134-J134+L134+O134+E134</f>
        <v/>
      </c>
      <c r="S134" s="37" t="n">
        <v>105</v>
      </c>
      <c r="T134" s="37" t="n">
        <v>40</v>
      </c>
      <c r="U134" s="37" t="n">
        <v>27</v>
      </c>
      <c r="V134" s="37" t="n">
        <v>0</v>
      </c>
      <c r="W134" s="27">
        <f>SUM(S134,T134,U134,V134)</f>
        <v/>
      </c>
      <c r="X134" s="28">
        <f>B134*5+(H134-J134)*15+L134*9.9+O134*99+E134*5</f>
        <v/>
      </c>
    </row>
    <row r="135">
      <c r="A135" s="50" t="n">
        <v>44327</v>
      </c>
      <c r="B135" s="37" t="n">
        <v>48</v>
      </c>
      <c r="C135" s="37" t="n">
        <v>48</v>
      </c>
      <c r="D135" s="16">
        <f>B135-C135</f>
        <v/>
      </c>
      <c r="E135" s="37" t="n">
        <v>0</v>
      </c>
      <c r="F135" s="37" t="n">
        <v>0</v>
      </c>
      <c r="G135" s="16">
        <f>E135-F135</f>
        <v/>
      </c>
      <c r="H135" s="37" t="n">
        <v>21</v>
      </c>
      <c r="I135" s="37" t="n">
        <v>21</v>
      </c>
      <c r="J135" s="37" t="n">
        <v>0</v>
      </c>
      <c r="K135" s="16">
        <f>H135-I135-J135</f>
        <v/>
      </c>
      <c r="L135" s="37" t="n">
        <v>27</v>
      </c>
      <c r="M135" s="37" t="n">
        <v>26</v>
      </c>
      <c r="N135" s="25">
        <f>L135-M135</f>
        <v/>
      </c>
      <c r="O135" s="37" t="n">
        <v>9</v>
      </c>
      <c r="P135" s="37" t="n">
        <v>9</v>
      </c>
      <c r="Q135" s="16">
        <f>O135-P135</f>
        <v/>
      </c>
      <c r="R135" s="23">
        <f>B135+H135-J135+L135+O135+E135</f>
        <v/>
      </c>
      <c r="S135" s="37" t="n">
        <v>48</v>
      </c>
      <c r="T135" s="37" t="n">
        <v>21</v>
      </c>
      <c r="U135" s="37" t="n">
        <v>35</v>
      </c>
      <c r="V135" s="37" t="n">
        <v>0</v>
      </c>
      <c r="W135" s="27">
        <f>SUM(S135,T135,U135,V135)</f>
        <v/>
      </c>
      <c r="X135" s="28">
        <f>B135*5+(H135-J135)*15+L135*9.9+O135*99+E135*5</f>
        <v/>
      </c>
    </row>
    <row r="136">
      <c r="A136" s="50" t="n">
        <v>44328</v>
      </c>
      <c r="B136" s="37" t="n">
        <v>32</v>
      </c>
      <c r="C136" s="37" t="n">
        <v>32</v>
      </c>
      <c r="D136" s="16">
        <f>B136-C136</f>
        <v/>
      </c>
      <c r="E136" s="37" t="n">
        <v>0</v>
      </c>
      <c r="F136" s="37" t="n">
        <v>0</v>
      </c>
      <c r="G136" s="16">
        <f>E136-F136</f>
        <v/>
      </c>
      <c r="H136" s="37" t="n">
        <v>24</v>
      </c>
      <c r="I136" s="37" t="n">
        <v>24</v>
      </c>
      <c r="J136" s="37" t="n">
        <v>0</v>
      </c>
      <c r="K136" s="16">
        <f>H136-I136-J136</f>
        <v/>
      </c>
      <c r="L136" s="37" t="n">
        <v>27</v>
      </c>
      <c r="M136" s="37" t="n">
        <v>29</v>
      </c>
      <c r="N136" s="25">
        <f>L136-M136</f>
        <v/>
      </c>
      <c r="O136" s="37" t="n">
        <v>6</v>
      </c>
      <c r="P136" s="37" t="n">
        <v>6</v>
      </c>
      <c r="Q136" s="16">
        <f>O136-P136</f>
        <v/>
      </c>
      <c r="R136" s="23">
        <f>B136+H136-J136+L136+O136+E136</f>
        <v/>
      </c>
      <c r="S136" s="37" t="n">
        <v>48</v>
      </c>
      <c r="T136" s="37" t="n">
        <v>32</v>
      </c>
      <c r="U136" s="37" t="n">
        <v>30</v>
      </c>
      <c r="V136" s="37" t="n">
        <v>0</v>
      </c>
      <c r="W136" s="27">
        <f>SUM(S136,T136,U136,V136)</f>
        <v/>
      </c>
      <c r="X136" s="28">
        <f>B136*5+(H136-J136)*15+L136*9.9+O136*99+E136*5</f>
        <v/>
      </c>
    </row>
    <row r="137">
      <c r="A137" s="50" t="n">
        <v>44329</v>
      </c>
      <c r="B137" s="37" t="n">
        <v>46</v>
      </c>
      <c r="C137" s="37" t="n">
        <v>46</v>
      </c>
      <c r="D137" s="16">
        <f>B137-C137</f>
        <v/>
      </c>
      <c r="E137" s="37" t="n">
        <v>0</v>
      </c>
      <c r="F137" s="37" t="n">
        <v>0</v>
      </c>
      <c r="G137" s="16">
        <f>E137-F137</f>
        <v/>
      </c>
      <c r="H137" s="37" t="n">
        <v>26</v>
      </c>
      <c r="I137" s="37" t="n">
        <v>26</v>
      </c>
      <c r="J137" s="37" t="n">
        <v>0</v>
      </c>
      <c r="K137" s="16">
        <f>H137-I137-J137</f>
        <v/>
      </c>
      <c r="L137" s="37" t="n">
        <v>44</v>
      </c>
      <c r="M137" s="37" t="n">
        <v>41</v>
      </c>
      <c r="N137" s="25">
        <f>L137-M137</f>
        <v/>
      </c>
      <c r="O137" s="37" t="n">
        <v>6</v>
      </c>
      <c r="P137" s="37" t="n">
        <v>6</v>
      </c>
      <c r="Q137" s="16">
        <f>O137-P137</f>
        <v/>
      </c>
      <c r="R137" s="23">
        <f>B137+H137-J137+L137+O137+E137</f>
        <v/>
      </c>
      <c r="S137" s="37" t="n">
        <v>32</v>
      </c>
      <c r="T137" s="37" t="n">
        <v>27</v>
      </c>
      <c r="U137" s="37" t="n">
        <v>20</v>
      </c>
      <c r="V137" s="37" t="n">
        <v>0</v>
      </c>
      <c r="W137" s="27">
        <f>SUM(S137,T137,U137,V137)</f>
        <v/>
      </c>
      <c r="X137" s="28">
        <f>B137*5+(H137-J137)*15+L137*9.9+O137*99+E137*5</f>
        <v/>
      </c>
    </row>
    <row r="138">
      <c r="A138" s="50" t="n">
        <v>44330</v>
      </c>
      <c r="B138" s="37" t="n">
        <v>81</v>
      </c>
      <c r="C138" s="37" t="n">
        <v>81</v>
      </c>
      <c r="D138" s="16">
        <f>B138-C138</f>
        <v/>
      </c>
      <c r="E138" s="37" t="n">
        <v>0</v>
      </c>
      <c r="F138" s="37" t="n">
        <v>0</v>
      </c>
      <c r="G138" s="16">
        <f>E138-F138</f>
        <v/>
      </c>
      <c r="H138" s="37" t="n">
        <v>52</v>
      </c>
      <c r="I138" s="37" t="n">
        <v>52</v>
      </c>
      <c r="J138" s="37" t="n">
        <v>0</v>
      </c>
      <c r="K138" s="16">
        <f>H138-I138-J138</f>
        <v/>
      </c>
      <c r="L138" s="37" t="n">
        <v>49</v>
      </c>
      <c r="M138" s="37" t="n">
        <v>50</v>
      </c>
      <c r="N138" s="25">
        <f>L138-M138</f>
        <v/>
      </c>
      <c r="O138" s="37" t="n">
        <v>7</v>
      </c>
      <c r="P138" s="37" t="n">
        <v>7</v>
      </c>
      <c r="Q138" s="16">
        <f>O138-P138</f>
        <v/>
      </c>
      <c r="R138" s="23">
        <f>B138+H138-J138+L138+O138+E138</f>
        <v/>
      </c>
      <c r="S138" s="37" t="n">
        <v>46</v>
      </c>
      <c r="T138" s="37" t="n">
        <v>20</v>
      </c>
      <c r="U138" s="37" t="n">
        <v>232</v>
      </c>
      <c r="V138" s="37" t="n">
        <v>0</v>
      </c>
      <c r="W138" s="27">
        <f>SUM(S138,T138,U138,V138)</f>
        <v/>
      </c>
      <c r="X138" s="28">
        <f>B138*5+(H138-J138)*15+L138*9.9+O138*99+E138*5</f>
        <v/>
      </c>
    </row>
    <row r="139">
      <c r="A139" s="50" t="n">
        <v>44331</v>
      </c>
      <c r="B139" s="37" t="n">
        <v>154</v>
      </c>
      <c r="C139" s="37" t="n">
        <v>154</v>
      </c>
      <c r="D139" s="16">
        <f>B139-C139</f>
        <v/>
      </c>
      <c r="E139" s="37" t="n">
        <v>0</v>
      </c>
      <c r="F139" s="37" t="n">
        <v>0</v>
      </c>
      <c r="G139" s="16">
        <f>E139-F139</f>
        <v/>
      </c>
      <c r="H139" s="37" t="n">
        <v>66</v>
      </c>
      <c r="I139" s="37" t="n">
        <v>66</v>
      </c>
      <c r="J139" s="37" t="n">
        <v>0</v>
      </c>
      <c r="K139" s="16">
        <f>H139-I139-J139</f>
        <v/>
      </c>
      <c r="L139" s="37" t="n">
        <v>89</v>
      </c>
      <c r="M139" s="37" t="n">
        <v>85</v>
      </c>
      <c r="N139" s="25">
        <f>L139-M139</f>
        <v/>
      </c>
      <c r="O139" s="37" t="n">
        <v>8</v>
      </c>
      <c r="P139" s="37" t="n">
        <v>8</v>
      </c>
      <c r="Q139" s="16">
        <f>O139-P139</f>
        <v/>
      </c>
      <c r="R139" s="23">
        <f>B139+H139-J139+L139+O139+E139</f>
        <v/>
      </c>
      <c r="S139" s="37" t="n">
        <v>81</v>
      </c>
      <c r="T139" s="37" t="n">
        <v>83</v>
      </c>
      <c r="U139" s="37" t="n">
        <v>44</v>
      </c>
      <c r="V139" s="37" t="n">
        <v>0</v>
      </c>
      <c r="W139" s="27">
        <f>SUM(S139,T139,U139,V139)</f>
        <v/>
      </c>
      <c r="X139" s="28">
        <f>B139*5+(H139-J139)*15+L139*9.9+O139*99+E139*5</f>
        <v/>
      </c>
    </row>
    <row r="140">
      <c r="A140" s="50" t="n">
        <v>44332</v>
      </c>
      <c r="B140" s="37" t="n">
        <v>113</v>
      </c>
      <c r="C140" s="37" t="n">
        <v>113</v>
      </c>
      <c r="D140" s="16">
        <f>B140-C140</f>
        <v/>
      </c>
      <c r="E140" s="37" t="n">
        <v>2</v>
      </c>
      <c r="F140" s="37" t="n">
        <v>2</v>
      </c>
      <c r="G140" s="16">
        <f>E140-F140</f>
        <v/>
      </c>
      <c r="H140" s="37" t="n">
        <v>60</v>
      </c>
      <c r="I140" s="37" t="n">
        <v>59</v>
      </c>
      <c r="J140" s="37" t="n">
        <v>0</v>
      </c>
      <c r="K140" s="25">
        <f>H140-I140-J140</f>
        <v/>
      </c>
      <c r="L140" s="37" t="n">
        <v>73</v>
      </c>
      <c r="M140" s="37" t="n">
        <v>65</v>
      </c>
      <c r="N140" s="25">
        <f>L140-M140</f>
        <v/>
      </c>
      <c r="O140" s="37" t="n">
        <v>8</v>
      </c>
      <c r="P140" s="37" t="n">
        <v>8</v>
      </c>
      <c r="Q140" s="16">
        <f>O140-P140</f>
        <v/>
      </c>
      <c r="R140" s="23">
        <f>B140+H140-J140+L140+O140+E140</f>
        <v/>
      </c>
      <c r="S140" s="37" t="n">
        <v>154</v>
      </c>
      <c r="T140" s="37" t="n">
        <v>83</v>
      </c>
      <c r="U140" s="37" t="n">
        <v>53</v>
      </c>
      <c r="V140" s="37" t="n">
        <v>0</v>
      </c>
      <c r="W140" s="27">
        <f>SUM(S140,T140,U140,V140)</f>
        <v/>
      </c>
      <c r="X140" s="28">
        <f>B140*5+(H140-J140)*15+L140*9.9+O140*99+E140*5</f>
        <v/>
      </c>
    </row>
    <row r="141">
      <c r="A141" s="50" t="n">
        <v>44333</v>
      </c>
      <c r="B141" s="37" t="n">
        <v>41</v>
      </c>
      <c r="C141" s="37" t="n">
        <v>41</v>
      </c>
      <c r="D141" s="16">
        <f>B141-C141</f>
        <v/>
      </c>
      <c r="E141" s="37" t="n">
        <v>0</v>
      </c>
      <c r="F141" s="37" t="n">
        <v>0</v>
      </c>
      <c r="G141" s="16">
        <f>E141-F141</f>
        <v/>
      </c>
      <c r="H141" s="37" t="n">
        <v>20</v>
      </c>
      <c r="I141" s="37" t="n">
        <v>20</v>
      </c>
      <c r="J141" s="37" t="n">
        <v>0</v>
      </c>
      <c r="K141" s="16">
        <f>H141-I141-J141</f>
        <v/>
      </c>
      <c r="L141" s="37" t="n">
        <v>39</v>
      </c>
      <c r="M141" s="37" t="n">
        <v>39</v>
      </c>
      <c r="N141" s="16">
        <f>L141-M141</f>
        <v/>
      </c>
      <c r="O141" s="37" t="n">
        <v>5</v>
      </c>
      <c r="P141" s="37" t="n">
        <v>5</v>
      </c>
      <c r="Q141" s="16">
        <f>O141-P141</f>
        <v/>
      </c>
      <c r="R141" s="23">
        <f>B141+H141-J141+L141+O141+E141</f>
        <v/>
      </c>
      <c r="S141" s="37" t="n">
        <v>113</v>
      </c>
      <c r="T141" s="37" t="n">
        <v>61</v>
      </c>
      <c r="U141" s="37" t="n">
        <v>34</v>
      </c>
      <c r="V141" s="37" t="n">
        <v>0</v>
      </c>
      <c r="W141" s="27">
        <f>SUM(S141,T141,U141,V141)</f>
        <v/>
      </c>
      <c r="X141" s="28">
        <f>B141*5+(H141-J141)*15+L141*9.9+O141*99+E141*5</f>
        <v/>
      </c>
    </row>
    <row r="142">
      <c r="A142" s="50" t="n">
        <v>44334</v>
      </c>
      <c r="B142" s="37" t="n">
        <v>44</v>
      </c>
      <c r="C142" s="37" t="n">
        <v>44</v>
      </c>
      <c r="D142" s="16">
        <f>B142-C142</f>
        <v/>
      </c>
      <c r="E142" s="37" t="n">
        <v>0</v>
      </c>
      <c r="F142" s="37" t="n">
        <v>0</v>
      </c>
      <c r="G142" s="16">
        <f>E142-F142</f>
        <v/>
      </c>
      <c r="H142" s="37" t="n">
        <v>25</v>
      </c>
      <c r="I142" s="37" t="n">
        <v>24</v>
      </c>
      <c r="J142" s="37" t="n">
        <v>0</v>
      </c>
      <c r="K142" s="25">
        <f>H142-I142-J142</f>
        <v/>
      </c>
      <c r="L142" s="37" t="n">
        <v>43</v>
      </c>
      <c r="M142" s="37" t="n">
        <v>41</v>
      </c>
      <c r="N142" s="25">
        <f>L142-M142</f>
        <v/>
      </c>
      <c r="O142" s="37" t="n">
        <v>8</v>
      </c>
      <c r="P142" s="37" t="n">
        <v>7</v>
      </c>
      <c r="Q142" s="25">
        <f>O142-P142</f>
        <v/>
      </c>
      <c r="R142" s="23">
        <f>B142+H142-J142+L142+O142+E142</f>
        <v/>
      </c>
      <c r="S142" s="37" t="n">
        <v>41</v>
      </c>
      <c r="T142" s="37" t="n">
        <v>24</v>
      </c>
      <c r="U142" s="37" t="n">
        <v>20</v>
      </c>
      <c r="V142" s="37" t="n">
        <v>0</v>
      </c>
      <c r="W142" s="27">
        <f>SUM(S142,T142,U142,V142)</f>
        <v/>
      </c>
      <c r="X142" s="28">
        <f>B142*5+(H142-J142)*15+L142*9.9+O142*99+E142*5</f>
        <v/>
      </c>
    </row>
    <row r="143">
      <c r="A143" s="50" t="n">
        <v>44335</v>
      </c>
      <c r="B143" s="37" t="n">
        <v>46</v>
      </c>
      <c r="C143" s="37" t="n">
        <v>46</v>
      </c>
      <c r="D143" s="16">
        <f>B143-C143</f>
        <v/>
      </c>
      <c r="E143" s="37" t="n">
        <v>0</v>
      </c>
      <c r="F143" s="37" t="n">
        <v>0</v>
      </c>
      <c r="G143" s="16">
        <f>E143-F143</f>
        <v/>
      </c>
      <c r="H143" s="37" t="n">
        <v>34</v>
      </c>
      <c r="I143" s="37" t="n">
        <v>34</v>
      </c>
      <c r="J143" s="37" t="n">
        <v>0</v>
      </c>
      <c r="K143" s="16">
        <f>H143-I143-J143</f>
        <v/>
      </c>
      <c r="L143" s="37" t="n">
        <v>36</v>
      </c>
      <c r="M143" s="37" t="n">
        <v>37</v>
      </c>
      <c r="N143" s="25">
        <f>L143-M143</f>
        <v/>
      </c>
      <c r="O143" s="37" t="n">
        <v>6</v>
      </c>
      <c r="P143" s="37" t="n">
        <v>6</v>
      </c>
      <c r="Q143" s="16">
        <f>O143-P143</f>
        <v/>
      </c>
      <c r="R143" s="23">
        <f>B143+H143-J143+L143+O143+E143</f>
        <v/>
      </c>
      <c r="S143" s="37" t="n">
        <v>44</v>
      </c>
      <c r="T143" s="37" t="n">
        <v>35</v>
      </c>
      <c r="U143" s="37" t="n">
        <v>33</v>
      </c>
      <c r="V143" s="37" t="n">
        <v>0</v>
      </c>
      <c r="W143" s="27">
        <f>SUM(S143,T143,U143,V143)</f>
        <v/>
      </c>
      <c r="X143" s="28">
        <f>B143*5+(H143-J143)*15+L143*9.9+O143*99+E143*5</f>
        <v/>
      </c>
    </row>
    <row r="144">
      <c r="A144" s="50" t="n">
        <v>44336</v>
      </c>
      <c r="B144" s="37" t="n">
        <v>48</v>
      </c>
      <c r="C144" s="37" t="n">
        <v>48</v>
      </c>
      <c r="D144" s="16">
        <f>B144-C144</f>
        <v/>
      </c>
      <c r="E144" s="37" t="n">
        <v>0</v>
      </c>
      <c r="F144" s="37" t="n">
        <v>0</v>
      </c>
      <c r="G144" s="16">
        <f>E144-F144</f>
        <v/>
      </c>
      <c r="H144" s="37" t="n">
        <v>24</v>
      </c>
      <c r="I144" s="37" t="n">
        <v>24</v>
      </c>
      <c r="J144" s="37" t="n">
        <v>0</v>
      </c>
      <c r="K144" s="16">
        <f>H144-I144-J144</f>
        <v/>
      </c>
      <c r="L144" s="37" t="n">
        <v>42</v>
      </c>
      <c r="M144" s="37" t="n">
        <v>41</v>
      </c>
      <c r="N144" s="25">
        <f>L144-M144</f>
        <v/>
      </c>
      <c r="O144" s="37" t="n">
        <v>9</v>
      </c>
      <c r="P144" s="37" t="n">
        <v>9</v>
      </c>
      <c r="Q144" s="16">
        <f>O144-P144</f>
        <v/>
      </c>
      <c r="R144" s="23">
        <f>B144+H144-J144+L144+O144+E144</f>
        <v/>
      </c>
      <c r="S144" s="37" t="n">
        <v>46</v>
      </c>
      <c r="T144" s="37" t="n">
        <v>23</v>
      </c>
      <c r="U144" s="37" t="n">
        <v>18</v>
      </c>
      <c r="V144" s="37" t="n">
        <v>0</v>
      </c>
      <c r="W144" s="27">
        <f>SUM(S144,T144,U144,V144)</f>
        <v/>
      </c>
      <c r="X144" s="28">
        <f>B144*5+(H144-J144)*15+L144*9.9+O144*99+E144*5</f>
        <v/>
      </c>
    </row>
    <row r="145">
      <c r="A145" s="50" t="n">
        <v>44337</v>
      </c>
      <c r="B145" s="37" t="n">
        <v>84</v>
      </c>
      <c r="C145" s="37" t="n">
        <v>85</v>
      </c>
      <c r="D145" s="25">
        <f>B145-C145</f>
        <v/>
      </c>
      <c r="E145" s="37" t="n">
        <v>0</v>
      </c>
      <c r="F145" s="37" t="n">
        <v>0</v>
      </c>
      <c r="G145" s="16">
        <f>E145-F145</f>
        <v/>
      </c>
      <c r="H145" s="37" t="n">
        <v>48</v>
      </c>
      <c r="I145" s="37" t="n">
        <v>48</v>
      </c>
      <c r="J145" s="37" t="n">
        <v>0</v>
      </c>
      <c r="K145" s="16">
        <f>H145-I145-J145</f>
        <v/>
      </c>
      <c r="L145" s="37" t="n">
        <v>43</v>
      </c>
      <c r="M145" s="37" t="n">
        <v>45</v>
      </c>
      <c r="N145" s="25">
        <f>L145-M145</f>
        <v/>
      </c>
      <c r="O145" s="37" t="n">
        <v>7</v>
      </c>
      <c r="P145" s="37" t="n">
        <v>7</v>
      </c>
      <c r="Q145" s="16">
        <f>O145-P145</f>
        <v/>
      </c>
      <c r="R145" s="23">
        <f>B145+H145-J145+L145+O145+E145</f>
        <v/>
      </c>
      <c r="S145" s="37" t="n">
        <v>48</v>
      </c>
      <c r="T145" s="37" t="n">
        <v>30</v>
      </c>
      <c r="U145" s="37" t="n">
        <v>24</v>
      </c>
      <c r="V145" s="37" t="n">
        <v>0</v>
      </c>
      <c r="W145" s="27">
        <f>SUM(S145,T145,U145,V145)</f>
        <v/>
      </c>
      <c r="X145" s="28">
        <f>B145*5+(H145-J145)*15+L145*9.9+O145*99+E145*5</f>
        <v/>
      </c>
    </row>
    <row r="146">
      <c r="A146" s="50" t="n">
        <v>44338</v>
      </c>
      <c r="B146" s="37" t="n">
        <v>156</v>
      </c>
      <c r="C146" s="37" t="n">
        <v>156</v>
      </c>
      <c r="D146" s="16">
        <f>B146-C146</f>
        <v/>
      </c>
      <c r="E146" s="37" t="n">
        <v>0</v>
      </c>
      <c r="F146" s="37" t="n">
        <v>0</v>
      </c>
      <c r="G146" s="16">
        <f>E146-F146</f>
        <v/>
      </c>
      <c r="H146" s="37" t="n">
        <v>50</v>
      </c>
      <c r="I146" s="37" t="n">
        <v>50</v>
      </c>
      <c r="J146" s="37" t="n">
        <v>0</v>
      </c>
      <c r="K146" s="16">
        <f>H146-I146-J146</f>
        <v/>
      </c>
      <c r="L146" s="37" t="n">
        <v>67</v>
      </c>
      <c r="M146" s="37" t="n">
        <v>62</v>
      </c>
      <c r="N146" s="25">
        <f>L146-M146</f>
        <v/>
      </c>
      <c r="O146" s="37" t="n">
        <v>7</v>
      </c>
      <c r="P146" s="37" t="n">
        <v>7</v>
      </c>
      <c r="Q146" s="16">
        <f>O146-P146</f>
        <v/>
      </c>
      <c r="R146" s="23">
        <f>B146+H146-J146+L146+O146+E146</f>
        <v/>
      </c>
      <c r="S146" s="37" t="n">
        <v>85</v>
      </c>
      <c r="T146" s="37" t="n">
        <v>39</v>
      </c>
      <c r="U146" s="37" t="n">
        <v>26</v>
      </c>
      <c r="V146" s="37" t="n">
        <v>0</v>
      </c>
      <c r="W146" s="27">
        <f>SUM(S146,T146,U146,V146)</f>
        <v/>
      </c>
      <c r="X146" s="28">
        <f>B146*5+(H146-J146)*15+L146*9.9+O146*99+E146*5</f>
        <v/>
      </c>
    </row>
    <row r="147">
      <c r="A147" s="50" t="n">
        <v>44339</v>
      </c>
      <c r="B147" s="37" t="n">
        <v>94</v>
      </c>
      <c r="C147" s="37" t="n">
        <v>94</v>
      </c>
      <c r="D147" s="16">
        <f>B147-C147</f>
        <v/>
      </c>
      <c r="E147" s="37" t="n">
        <v>0</v>
      </c>
      <c r="F147" s="37" t="n">
        <v>0</v>
      </c>
      <c r="G147" s="16">
        <f>E147-F147</f>
        <v/>
      </c>
      <c r="H147" s="37" t="n">
        <v>56</v>
      </c>
      <c r="I147" s="37" t="n">
        <v>56</v>
      </c>
      <c r="J147" s="37" t="n">
        <v>0</v>
      </c>
      <c r="K147" s="16">
        <f>H147-I147-J147</f>
        <v/>
      </c>
      <c r="L147" s="37" t="n">
        <v>66</v>
      </c>
      <c r="M147" s="37" t="n">
        <v>60</v>
      </c>
      <c r="N147" s="25">
        <f>L147-M147</f>
        <v/>
      </c>
      <c r="O147" s="37" t="n">
        <v>10</v>
      </c>
      <c r="P147" s="37" t="n">
        <v>10</v>
      </c>
      <c r="Q147" s="16">
        <f>O147-P147</f>
        <v/>
      </c>
      <c r="R147" s="23">
        <f>B147+H147-J147+L147+O147+E147</f>
        <v/>
      </c>
      <c r="S147" s="37" t="n">
        <v>155</v>
      </c>
      <c r="T147" s="37" t="n">
        <v>61</v>
      </c>
      <c r="U147" s="37" t="n">
        <v>37</v>
      </c>
      <c r="V147" s="37" t="n">
        <v>0</v>
      </c>
      <c r="W147" s="27">
        <f>SUM(S147,T147,U147,V147)</f>
        <v/>
      </c>
      <c r="X147" s="28">
        <f>B147*5+(H147-J147)*15+L147*9.9+O147*99+E147*5</f>
        <v/>
      </c>
    </row>
    <row r="148">
      <c r="A148" s="50" t="n">
        <v>44340</v>
      </c>
      <c r="B148" s="37" t="n">
        <v>47</v>
      </c>
      <c r="C148" s="37" t="n">
        <v>47</v>
      </c>
      <c r="D148" s="16">
        <f>B148-C148</f>
        <v/>
      </c>
      <c r="E148" s="37" t="n">
        <v>0</v>
      </c>
      <c r="F148" s="37" t="n">
        <v>0</v>
      </c>
      <c r="G148" s="16">
        <f>E148-F148</f>
        <v/>
      </c>
      <c r="H148" s="37" t="n">
        <v>28</v>
      </c>
      <c r="I148" s="37" t="n">
        <v>28</v>
      </c>
      <c r="J148" s="37" t="n">
        <v>0</v>
      </c>
      <c r="K148" s="16">
        <f>H148-I148-J148</f>
        <v/>
      </c>
      <c r="L148" s="37" t="n">
        <v>39</v>
      </c>
      <c r="M148" s="37" t="n">
        <v>39</v>
      </c>
      <c r="N148" s="16">
        <f>L148-M148</f>
        <v/>
      </c>
      <c r="O148" s="37" t="n">
        <v>4</v>
      </c>
      <c r="P148" s="37" t="n">
        <v>4</v>
      </c>
      <c r="Q148" s="16">
        <f>O148-P148</f>
        <v/>
      </c>
      <c r="R148" s="23">
        <f>B148+H148-J148+L148+O148+E148</f>
        <v/>
      </c>
      <c r="S148" s="37" t="n">
        <v>94</v>
      </c>
      <c r="T148" s="37" t="n">
        <v>33</v>
      </c>
      <c r="U148" s="37" t="n">
        <v>20</v>
      </c>
      <c r="V148" s="37" t="n">
        <v>0</v>
      </c>
      <c r="W148" s="27">
        <f>SUM(S148,T148,U148,V148)</f>
        <v/>
      </c>
      <c r="X148" s="28">
        <f>B148*5+(H148-J148)*15+L148*9.9+O148*99+E148*5</f>
        <v/>
      </c>
    </row>
    <row r="149">
      <c r="A149" s="50" t="n">
        <v>44341</v>
      </c>
      <c r="B149" s="37" t="n">
        <v>51</v>
      </c>
      <c r="C149" s="37" t="n">
        <v>51</v>
      </c>
      <c r="D149" s="16">
        <f>B149-C149</f>
        <v/>
      </c>
      <c r="E149" s="37" t="n">
        <v>0</v>
      </c>
      <c r="F149" s="37" t="n">
        <v>0</v>
      </c>
      <c r="G149" s="16">
        <f>E149-F149</f>
        <v/>
      </c>
      <c r="H149" s="37" t="n">
        <v>30</v>
      </c>
      <c r="I149" s="37" t="n">
        <v>30</v>
      </c>
      <c r="J149" s="37" t="n">
        <v>0</v>
      </c>
      <c r="K149" s="16">
        <f>H149-I149-J149</f>
        <v/>
      </c>
      <c r="L149" s="37" t="n">
        <v>38</v>
      </c>
      <c r="M149" s="37" t="n">
        <v>36</v>
      </c>
      <c r="N149" s="25">
        <f>L149-M149</f>
        <v/>
      </c>
      <c r="O149" s="37" t="n">
        <v>2</v>
      </c>
      <c r="P149" s="37" t="n">
        <v>2</v>
      </c>
      <c r="Q149" s="16">
        <f>O149-P149</f>
        <v/>
      </c>
      <c r="R149" s="23">
        <f>B149+H149-J149+L149+O149+E149</f>
        <v/>
      </c>
      <c r="S149" s="37" t="n">
        <v>47</v>
      </c>
      <c r="T149" s="37" t="n">
        <v>27</v>
      </c>
      <c r="U149" s="37" t="n">
        <v>22</v>
      </c>
      <c r="V149" s="37" t="n">
        <v>0</v>
      </c>
      <c r="W149" s="27">
        <f>SUM(S149,T149,U149,V149)</f>
        <v/>
      </c>
      <c r="X149" s="28">
        <f>B149*5+(H149-J149)*15+L149*9.9+O149*99+E149*5</f>
        <v/>
      </c>
    </row>
    <row r="150">
      <c r="A150" s="50" t="n">
        <v>44342</v>
      </c>
      <c r="B150" s="37" t="n">
        <v>52</v>
      </c>
      <c r="C150" s="37" t="n">
        <v>52</v>
      </c>
      <c r="D150" s="16">
        <f>B150-C150</f>
        <v/>
      </c>
      <c r="E150" s="37" t="n">
        <v>0</v>
      </c>
      <c r="F150" s="37" t="n">
        <v>0</v>
      </c>
      <c r="G150" s="16">
        <f>E150-F150</f>
        <v/>
      </c>
      <c r="H150" s="37" t="n">
        <v>38</v>
      </c>
      <c r="I150" s="37" t="n">
        <v>38</v>
      </c>
      <c r="J150" s="37" t="n">
        <v>0</v>
      </c>
      <c r="K150" s="16">
        <f>H150-I150-J150</f>
        <v/>
      </c>
      <c r="L150" s="37" t="n">
        <v>45</v>
      </c>
      <c r="M150" s="37" t="n">
        <v>46</v>
      </c>
      <c r="N150" s="25">
        <f>L150-M150</f>
        <v/>
      </c>
      <c r="O150" s="37" t="n">
        <v>9</v>
      </c>
      <c r="P150" s="37" t="n">
        <v>9</v>
      </c>
      <c r="Q150" s="16">
        <f>O150-P150</f>
        <v/>
      </c>
      <c r="R150" s="23">
        <f>B150+H150-J150+L150+O150+E150</f>
        <v/>
      </c>
      <c r="S150" s="37" t="n">
        <v>51</v>
      </c>
      <c r="T150" s="37" t="n">
        <v>23</v>
      </c>
      <c r="U150" s="37" t="n">
        <v>22</v>
      </c>
      <c r="V150" s="37" t="n">
        <v>0</v>
      </c>
      <c r="W150" s="27">
        <f>SUM(S150,T150,U150,V150)</f>
        <v/>
      </c>
      <c r="X150" s="28">
        <f>B150*5+(H150-J150)*15+L150*9.9+O150*99+E150*5</f>
        <v/>
      </c>
    </row>
    <row r="151">
      <c r="A151" s="50" t="n">
        <v>44343</v>
      </c>
      <c r="B151" s="37" t="n">
        <v>41</v>
      </c>
      <c r="C151" s="37" t="n">
        <v>41</v>
      </c>
      <c r="D151" s="16">
        <f>B151-C151</f>
        <v/>
      </c>
      <c r="E151" s="37" t="n">
        <v>0</v>
      </c>
      <c r="F151" s="37" t="n">
        <v>0</v>
      </c>
      <c r="G151" s="16">
        <f>E151-F151</f>
        <v/>
      </c>
      <c r="H151" s="37" t="n">
        <v>24</v>
      </c>
      <c r="I151" s="37" t="n">
        <v>24</v>
      </c>
      <c r="J151" s="37" t="n">
        <v>0</v>
      </c>
      <c r="K151" s="16">
        <f>H151-I151-J151</f>
        <v/>
      </c>
      <c r="L151" s="37" t="n">
        <v>40</v>
      </c>
      <c r="M151" s="37" t="n">
        <v>38</v>
      </c>
      <c r="N151" s="25">
        <f>L151-M151</f>
        <v/>
      </c>
      <c r="O151" s="37" t="n">
        <v>5</v>
      </c>
      <c r="P151" s="37" t="n">
        <v>4</v>
      </c>
      <c r="Q151" s="25">
        <f>O151-P151</f>
        <v/>
      </c>
      <c r="R151" s="23">
        <f>B151+H151-J151+L151+O151+E151</f>
        <v/>
      </c>
      <c r="S151" s="37" t="n">
        <v>52</v>
      </c>
      <c r="T151" s="37" t="n">
        <v>27</v>
      </c>
      <c r="U151" s="37" t="n">
        <v>0</v>
      </c>
      <c r="V151" s="37" t="n">
        <v>0</v>
      </c>
      <c r="W151" s="27">
        <f>SUM(S151,T151,U151,V151)</f>
        <v/>
      </c>
      <c r="X151" s="28">
        <f>B151*5+(H151-J151)*15+L151*9.9+O151*99+E151*5</f>
        <v/>
      </c>
    </row>
    <row r="152">
      <c r="A152" s="50" t="n">
        <v>44344</v>
      </c>
      <c r="B152" s="37" t="n">
        <v>103</v>
      </c>
      <c r="C152" s="37" t="n">
        <v>105</v>
      </c>
      <c r="D152" s="25">
        <f>B152-C152</f>
        <v/>
      </c>
      <c r="E152" s="37" t="n">
        <v>0</v>
      </c>
      <c r="F152" s="37" t="n">
        <v>0</v>
      </c>
      <c r="G152" s="16">
        <f>E152-F152</f>
        <v/>
      </c>
      <c r="H152" s="37" t="n">
        <v>54</v>
      </c>
      <c r="I152" s="37" t="n">
        <v>54</v>
      </c>
      <c r="J152" s="37" t="n">
        <v>0</v>
      </c>
      <c r="K152" s="16">
        <f>H152-I152-J152</f>
        <v/>
      </c>
      <c r="L152" s="37" t="n">
        <v>46</v>
      </c>
      <c r="M152" s="37" t="n">
        <v>38</v>
      </c>
      <c r="N152" s="25">
        <f>L152-M152</f>
        <v/>
      </c>
      <c r="O152" s="37" t="n">
        <v>4</v>
      </c>
      <c r="P152" s="37" t="n">
        <v>2</v>
      </c>
      <c r="Q152" s="25">
        <f>O152-P152</f>
        <v/>
      </c>
      <c r="R152" s="23">
        <f>B152+H152-J152+L152+O152+E152</f>
        <v/>
      </c>
      <c r="S152" s="37" t="n">
        <v>41</v>
      </c>
      <c r="T152" s="37" t="n">
        <v>35</v>
      </c>
      <c r="U152" s="37" t="n">
        <v>15</v>
      </c>
      <c r="V152" s="37" t="n">
        <v>0</v>
      </c>
      <c r="W152" s="27">
        <f>SUM(S152,T152,U152,V152)</f>
        <v/>
      </c>
      <c r="X152" s="28">
        <f>B152*5+(H152-J152)*15+L152*9.9+O152*99+E152*5</f>
        <v/>
      </c>
    </row>
    <row r="153">
      <c r="A153" s="50" t="n">
        <v>44345</v>
      </c>
      <c r="B153" s="37" t="n">
        <v>169</v>
      </c>
      <c r="C153" s="37" t="n">
        <v>169</v>
      </c>
      <c r="D153" s="16">
        <f>B153-C153</f>
        <v/>
      </c>
      <c r="E153" s="37" t="n">
        <v>0</v>
      </c>
      <c r="F153" s="37" t="n">
        <v>0</v>
      </c>
      <c r="G153" s="16">
        <f>E153-F153</f>
        <v/>
      </c>
      <c r="H153" s="37" t="n">
        <v>58</v>
      </c>
      <c r="I153" s="37" t="n">
        <v>58</v>
      </c>
      <c r="J153" s="37" t="n">
        <v>0</v>
      </c>
      <c r="K153" s="16">
        <f>H153-I153-J153</f>
        <v/>
      </c>
      <c r="L153" s="37" t="n">
        <v>77</v>
      </c>
      <c r="M153" s="37" t="n">
        <v>71</v>
      </c>
      <c r="N153" s="25">
        <f>L153-M153</f>
        <v/>
      </c>
      <c r="O153" s="37" t="n">
        <v>11</v>
      </c>
      <c r="P153" s="37" t="n">
        <v>11</v>
      </c>
      <c r="Q153" s="16">
        <f>O153-P153</f>
        <v/>
      </c>
      <c r="R153" s="23">
        <f>B153+H153-J153+L153+O153+E153</f>
        <v/>
      </c>
      <c r="S153" s="37" t="n">
        <v>103</v>
      </c>
      <c r="T153" s="37" t="n">
        <v>104</v>
      </c>
      <c r="U153" s="37" t="n">
        <v>4</v>
      </c>
      <c r="V153" s="37" t="n">
        <v>0</v>
      </c>
      <c r="W153" s="27">
        <f>SUM(S153,T153,U153,V153)</f>
        <v/>
      </c>
      <c r="X153" s="28">
        <f>B153*5+(H153-J153)*15+L153*9.9+O153*99+E153*5</f>
        <v/>
      </c>
    </row>
    <row r="154">
      <c r="A154" s="50" t="n">
        <v>44346</v>
      </c>
      <c r="B154" s="37" t="n">
        <v>104</v>
      </c>
      <c r="C154" s="37" t="n">
        <v>103</v>
      </c>
      <c r="D154" s="25">
        <f>B154-C154</f>
        <v/>
      </c>
      <c r="E154" s="37" t="n">
        <v>0</v>
      </c>
      <c r="F154" s="37" t="n">
        <v>0</v>
      </c>
      <c r="G154" s="16">
        <f>E154-F154</f>
        <v/>
      </c>
      <c r="H154" s="37" t="n">
        <v>43</v>
      </c>
      <c r="I154" s="37" t="n">
        <v>43</v>
      </c>
      <c r="J154" s="37" t="n">
        <v>0</v>
      </c>
      <c r="K154" s="16">
        <f>H154-I154-J154</f>
        <v/>
      </c>
      <c r="L154" s="37" t="n">
        <v>57</v>
      </c>
      <c r="M154" s="37" t="n">
        <v>53</v>
      </c>
      <c r="N154" s="25">
        <f>L154-M154</f>
        <v/>
      </c>
      <c r="O154" s="37" t="n">
        <v>7</v>
      </c>
      <c r="P154" s="37" t="n">
        <v>7</v>
      </c>
      <c r="Q154" s="16">
        <f>O154-P154</f>
        <v/>
      </c>
      <c r="R154" s="23">
        <f>B154+H154-J154+L154+O154+E154</f>
        <v/>
      </c>
      <c r="S154" s="37" t="n">
        <v>169</v>
      </c>
      <c r="T154" s="37" t="n">
        <v>0</v>
      </c>
      <c r="U154" s="37" t="n">
        <v>5</v>
      </c>
      <c r="V154" s="37" t="n">
        <v>0</v>
      </c>
      <c r="W154" s="27">
        <f>SUM(S154,T154,U154,V154)</f>
        <v/>
      </c>
      <c r="X154" s="28">
        <f>B154*5+(H154-J154)*15+L154*9.9+O154*99+E154*5</f>
        <v/>
      </c>
    </row>
    <row r="155">
      <c r="A155" s="50" t="n">
        <v>44347</v>
      </c>
      <c r="B155" s="37" t="n">
        <v>43</v>
      </c>
      <c r="C155" s="37" t="n">
        <v>43</v>
      </c>
      <c r="D155" s="16">
        <f>B155-C155</f>
        <v/>
      </c>
      <c r="E155" s="37" t="n">
        <v>0</v>
      </c>
      <c r="F155" s="37" t="n">
        <v>0</v>
      </c>
      <c r="G155" s="16">
        <f>E155-F155</f>
        <v/>
      </c>
      <c r="H155" s="37" t="n">
        <v>28</v>
      </c>
      <c r="I155" s="37" t="n">
        <v>27</v>
      </c>
      <c r="J155" s="37" t="n">
        <v>0</v>
      </c>
      <c r="K155" s="25">
        <f>H155-I155-J155</f>
        <v/>
      </c>
      <c r="L155" s="37" t="n">
        <v>36</v>
      </c>
      <c r="M155" s="37" t="n">
        <v>34</v>
      </c>
      <c r="N155" s="25">
        <f>L155-M155</f>
        <v/>
      </c>
      <c r="O155" s="37" t="n">
        <v>8</v>
      </c>
      <c r="P155" s="37" t="n">
        <v>8</v>
      </c>
      <c r="Q155" s="16">
        <f>O155-P155</f>
        <v/>
      </c>
      <c r="R155" s="23">
        <f>B155+H155-J155+L155+O155+E155</f>
        <v/>
      </c>
      <c r="S155" s="37" t="n">
        <v>104</v>
      </c>
      <c r="T155" s="37" t="n">
        <v>183</v>
      </c>
      <c r="U155" s="37" t="n">
        <v>25</v>
      </c>
      <c r="V155" s="37" t="n">
        <v>0</v>
      </c>
      <c r="W155" s="27">
        <f>SUM(S155,T155,U155,V155)</f>
        <v/>
      </c>
      <c r="X155" s="28">
        <f>B155*5+(H155-J155)*15+L155*9.9+O155*99+E155*5</f>
        <v/>
      </c>
    </row>
    <row r="156">
      <c r="A156" s="50" t="n">
        <v>44348</v>
      </c>
      <c r="B156" s="37" t="n">
        <v>87</v>
      </c>
      <c r="C156" s="37" t="n">
        <v>87</v>
      </c>
      <c r="D156" s="16">
        <f>B156-C156</f>
        <v/>
      </c>
      <c r="E156" s="37" t="n">
        <v>0</v>
      </c>
      <c r="F156" s="37" t="n">
        <v>0</v>
      </c>
      <c r="G156" s="16">
        <f>E156-F156</f>
        <v/>
      </c>
      <c r="H156" s="37" t="n">
        <v>39</v>
      </c>
      <c r="I156" s="37" t="n">
        <v>39</v>
      </c>
      <c r="J156" s="37" t="n">
        <v>0</v>
      </c>
      <c r="K156" s="16">
        <f>H156-I156-J156</f>
        <v/>
      </c>
      <c r="L156" s="37" t="n">
        <v>42</v>
      </c>
      <c r="M156" s="37" t="n">
        <v>43</v>
      </c>
      <c r="N156" s="25">
        <f>L156-M156</f>
        <v/>
      </c>
      <c r="O156" s="37" t="n">
        <v>5</v>
      </c>
      <c r="P156" s="37" t="n">
        <v>5</v>
      </c>
      <c r="Q156" s="16">
        <f>O156-P156</f>
        <v/>
      </c>
      <c r="R156" s="23">
        <f>B156+H156-J156+L156+O156+E156</f>
        <v/>
      </c>
      <c r="S156" s="37" t="n">
        <v>43</v>
      </c>
      <c r="T156" s="37" t="n">
        <v>121</v>
      </c>
      <c r="U156" s="37" t="n">
        <v>12</v>
      </c>
      <c r="V156" s="37" t="n">
        <v>0</v>
      </c>
      <c r="W156" s="27">
        <f>SUM(S156,T156,U156,V156)</f>
        <v/>
      </c>
      <c r="X156" s="28">
        <f>B156*5+(H156-J156)*15+L156*9.9+O156*99+E156*5</f>
        <v/>
      </c>
    </row>
    <row r="157">
      <c r="A157" s="50" t="n">
        <v>44349</v>
      </c>
      <c r="B157" s="37" t="n">
        <v>39</v>
      </c>
      <c r="C157" s="37" t="n">
        <v>39</v>
      </c>
      <c r="D157" s="16">
        <f>B157-C157</f>
        <v/>
      </c>
      <c r="E157" s="37" t="n">
        <v>0</v>
      </c>
      <c r="F157" s="37" t="n">
        <v>0</v>
      </c>
      <c r="G157" s="16">
        <f>E157-F157</f>
        <v/>
      </c>
      <c r="H157" s="37" t="n">
        <v>33</v>
      </c>
      <c r="I157" s="37" t="n">
        <v>33</v>
      </c>
      <c r="J157" s="37" t="n">
        <v>0</v>
      </c>
      <c r="K157" s="16">
        <f>H157-I157-J157</f>
        <v/>
      </c>
      <c r="L157" s="37" t="n">
        <v>34</v>
      </c>
      <c r="M157" s="37" t="n">
        <v>31</v>
      </c>
      <c r="N157" s="25">
        <f>L157-M157</f>
        <v/>
      </c>
      <c r="O157" s="37" t="n">
        <v>8</v>
      </c>
      <c r="P157" s="37" t="n">
        <v>8</v>
      </c>
      <c r="Q157" s="16">
        <f>O157-P157</f>
        <v/>
      </c>
      <c r="R157" s="23">
        <f>B157+H157-J157+L157+O157+E157</f>
        <v/>
      </c>
      <c r="S157" s="37" t="n">
        <v>87</v>
      </c>
      <c r="T157" s="37" t="n">
        <v>98</v>
      </c>
      <c r="U157" s="37" t="n">
        <v>9</v>
      </c>
      <c r="V157" s="37" t="n">
        <v>0</v>
      </c>
      <c r="W157" s="27">
        <f>SUM(S157,T157,U157,V157)</f>
        <v/>
      </c>
      <c r="X157" s="28">
        <f>B157*5+(H157-J157)*15+L157*9.9+O157*99+E157*5</f>
        <v/>
      </c>
    </row>
    <row r="158">
      <c r="A158" s="50" t="n">
        <v>44350</v>
      </c>
      <c r="B158" s="37" t="n">
        <v>49</v>
      </c>
      <c r="C158" s="37" t="n">
        <v>49</v>
      </c>
      <c r="D158" s="16">
        <f>B158-C158</f>
        <v/>
      </c>
      <c r="E158" s="37" t="n">
        <v>0</v>
      </c>
      <c r="F158" s="37" t="n">
        <v>0</v>
      </c>
      <c r="G158" s="16">
        <f>E158-F158</f>
        <v/>
      </c>
      <c r="H158" s="37" t="n">
        <v>36</v>
      </c>
      <c r="I158" s="37" t="n">
        <v>36</v>
      </c>
      <c r="J158" s="37" t="n">
        <v>0</v>
      </c>
      <c r="K158" s="16">
        <f>H158-I158-J158</f>
        <v/>
      </c>
      <c r="L158" s="37" t="n">
        <v>36</v>
      </c>
      <c r="M158" s="37" t="n">
        <v>36</v>
      </c>
      <c r="N158" s="16">
        <f>L158-M158</f>
        <v/>
      </c>
      <c r="O158" s="37" t="n">
        <v>9</v>
      </c>
      <c r="P158" s="37" t="n">
        <v>9</v>
      </c>
      <c r="Q158" s="16">
        <f>O158-P158</f>
        <v/>
      </c>
      <c r="R158" s="23">
        <f>B158+H158-J158+L158+O158+E158</f>
        <v/>
      </c>
      <c r="S158" s="37" t="n">
        <v>39</v>
      </c>
      <c r="T158" s="37" t="n">
        <v>80</v>
      </c>
      <c r="U158" s="37" t="n">
        <v>6</v>
      </c>
      <c r="V158" s="37" t="n">
        <v>0</v>
      </c>
      <c r="W158" s="27">
        <f>SUM(S158,T158,U158,V158)</f>
        <v/>
      </c>
      <c r="X158" s="28">
        <f>B158*5+(H158-J158)*15+L158*9.9+O158*99+E158*5</f>
        <v/>
      </c>
    </row>
    <row r="159">
      <c r="A159" s="50" t="n">
        <v>44351</v>
      </c>
      <c r="B159" s="37" t="n">
        <v>85</v>
      </c>
      <c r="C159" s="37" t="n">
        <v>87</v>
      </c>
      <c r="D159" s="25">
        <f>B159-C159</f>
        <v/>
      </c>
      <c r="E159" s="37" t="n">
        <v>0</v>
      </c>
      <c r="F159" s="37" t="n">
        <v>0</v>
      </c>
      <c r="G159" s="16">
        <f>E159-F159</f>
        <v/>
      </c>
      <c r="H159" s="37" t="n">
        <v>56</v>
      </c>
      <c r="I159" s="37" t="n">
        <v>56</v>
      </c>
      <c r="J159" s="37" t="n">
        <v>0</v>
      </c>
      <c r="K159" s="16">
        <f>H159-I159-J159</f>
        <v/>
      </c>
      <c r="L159" s="37" t="n">
        <v>62</v>
      </c>
      <c r="M159" s="37" t="n">
        <v>60</v>
      </c>
      <c r="N159" s="25">
        <f>L159-M159</f>
        <v/>
      </c>
      <c r="O159" s="37" t="n">
        <v>1</v>
      </c>
      <c r="P159" s="37" t="n">
        <v>1</v>
      </c>
      <c r="Q159" s="16">
        <f>O159-P159</f>
        <v/>
      </c>
      <c r="R159" s="23">
        <f>B159+H159-J159+L159+O159+E159</f>
        <v/>
      </c>
      <c r="S159" s="37" t="n">
        <v>49</v>
      </c>
      <c r="T159" s="37" t="n">
        <v>55</v>
      </c>
      <c r="U159" s="37" t="n">
        <v>50</v>
      </c>
      <c r="V159" s="37" t="n">
        <v>0</v>
      </c>
      <c r="W159" s="27">
        <f>SUM(S159,T159,U159,V159)</f>
        <v/>
      </c>
      <c r="X159" s="28">
        <f>B159*5+(H159-J159)*15+L159*9.9+O159*99+E159*5</f>
        <v/>
      </c>
    </row>
    <row r="160">
      <c r="A160" s="50" t="n">
        <v>44352</v>
      </c>
      <c r="B160" s="37" t="n">
        <v>138</v>
      </c>
      <c r="C160" s="37" t="n">
        <v>137</v>
      </c>
      <c r="D160" s="25">
        <f>B160-C160</f>
        <v/>
      </c>
      <c r="E160" s="37" t="n">
        <v>0</v>
      </c>
      <c r="F160" s="37" t="n">
        <v>0</v>
      </c>
      <c r="G160" s="16">
        <f>E160-F160</f>
        <v/>
      </c>
      <c r="H160" s="37" t="n">
        <v>96</v>
      </c>
      <c r="I160" s="37" t="n">
        <v>96</v>
      </c>
      <c r="J160" s="37" t="n">
        <v>0</v>
      </c>
      <c r="K160" s="16">
        <f>H160-I160-J160</f>
        <v/>
      </c>
      <c r="L160" s="37" t="n">
        <v>98</v>
      </c>
      <c r="M160" s="37" t="n">
        <v>90</v>
      </c>
      <c r="N160" s="25">
        <f>L160-M160</f>
        <v/>
      </c>
      <c r="O160" s="37" t="n">
        <v>9</v>
      </c>
      <c r="P160" s="37" t="n">
        <v>9</v>
      </c>
      <c r="Q160" s="16">
        <f>O160-P160</f>
        <v/>
      </c>
      <c r="R160" s="23">
        <f>B160+H160-J160+L160+O160+E160</f>
        <v/>
      </c>
      <c r="S160" s="37" t="n">
        <v>86</v>
      </c>
      <c r="T160" s="37" t="n">
        <v>29</v>
      </c>
      <c r="U160" s="37" t="n">
        <v>48</v>
      </c>
      <c r="V160" s="37" t="n">
        <v>0</v>
      </c>
      <c r="W160" s="27">
        <f>SUM(S160,T160,U160,V160)</f>
        <v/>
      </c>
      <c r="X160" s="28">
        <f>B160*5+(H160-J160)*15+L160*9.9+O160*99+E160*5</f>
        <v/>
      </c>
    </row>
    <row r="161">
      <c r="A161" s="50" t="n">
        <v>44353</v>
      </c>
      <c r="B161" s="37" t="n">
        <v>113</v>
      </c>
      <c r="C161" s="37" t="n">
        <v>113</v>
      </c>
      <c r="D161" s="16">
        <f>B161-C161</f>
        <v/>
      </c>
      <c r="E161" s="37" t="n">
        <v>0</v>
      </c>
      <c r="F161" s="37" t="n">
        <v>0</v>
      </c>
      <c r="G161" s="16">
        <f>E161-F161</f>
        <v/>
      </c>
      <c r="H161" s="37" t="n">
        <v>55</v>
      </c>
      <c r="I161" s="37" t="n">
        <v>55</v>
      </c>
      <c r="J161" s="37" t="n">
        <v>0</v>
      </c>
      <c r="K161" s="16">
        <f>H161-I161-J161</f>
        <v/>
      </c>
      <c r="L161" s="37" t="n">
        <v>85</v>
      </c>
      <c r="M161" s="37" t="n">
        <v>80</v>
      </c>
      <c r="N161" s="25">
        <f>L161-M161</f>
        <v/>
      </c>
      <c r="O161" s="37" t="n">
        <v>13</v>
      </c>
      <c r="P161" s="37" t="n">
        <v>13</v>
      </c>
      <c r="Q161" s="16">
        <f>O161-P161</f>
        <v/>
      </c>
      <c r="R161" s="23">
        <f>B161+H161-J161+L161+O161+E161</f>
        <v/>
      </c>
      <c r="S161" s="37" t="n">
        <v>137</v>
      </c>
      <c r="T161" s="37" t="n">
        <v>27</v>
      </c>
      <c r="U161" s="37" t="n">
        <v>47</v>
      </c>
      <c r="V161" s="37" t="n">
        <v>0</v>
      </c>
      <c r="W161" s="27">
        <f>SUM(S161,T161,U161,V161)</f>
        <v/>
      </c>
      <c r="X161" s="28">
        <f>B161*5+(H161-J161)*15+L161*9.9+O161*99+E161*5</f>
        <v/>
      </c>
    </row>
    <row r="162">
      <c r="A162" s="50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</row>
    <row r="163">
      <c r="A163" s="50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</row>
    <row r="164">
      <c r="A164" s="50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</row>
    <row r="165">
      <c r="A165" s="50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</row>
    <row r="166">
      <c r="A166" s="50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</row>
    <row r="167">
      <c r="A167" s="50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</row>
    <row r="168">
      <c r="A168" s="50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</row>
    <row r="169">
      <c r="A169" s="51" t="n">
        <v>44354</v>
      </c>
      <c r="B169" t="n">
        <v>21</v>
      </c>
      <c r="C169" t="n">
        <v>34</v>
      </c>
      <c r="D169" t="n">
        <v>13</v>
      </c>
      <c r="E169" t="n">
        <v>3</v>
      </c>
      <c r="F169" t="n">
        <v>2</v>
      </c>
      <c r="G169" t="n">
        <v>-1</v>
      </c>
    </row>
  </sheetData>
  <mergeCells count="17">
    <mergeCell ref="B1:X1"/>
    <mergeCell ref="B2:K2"/>
    <mergeCell ref="L2:N2"/>
    <mergeCell ref="O2:Q2"/>
    <mergeCell ref="B3:D3"/>
    <mergeCell ref="E3:G3"/>
    <mergeCell ref="H3:K3"/>
    <mergeCell ref="L3:N3"/>
    <mergeCell ref="O3:Q3"/>
    <mergeCell ref="A1:A4"/>
    <mergeCell ref="R2:R4"/>
    <mergeCell ref="S2:S4"/>
    <mergeCell ref="T2:T4"/>
    <mergeCell ref="U2:U4"/>
    <mergeCell ref="V2:V4"/>
    <mergeCell ref="W2:W4"/>
    <mergeCell ref="X2:X4"/>
  </mergeCell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36"/>
  <sheetViews>
    <sheetView topLeftCell="A111" workbookViewId="0">
      <selection activeCell="Q145" sqref="Q145"/>
    </sheetView>
  </sheetViews>
  <sheetFormatPr baseColWidth="8" defaultColWidth="9" defaultRowHeight="16.8"/>
  <cols>
    <col width="12.375" customWidth="1" style="43" min="1" max="1"/>
    <col width="10.75" customWidth="1" style="43" min="14" max="14"/>
    <col width="6.75" customWidth="1" style="43" min="18" max="18"/>
  </cols>
  <sheetData>
    <row r="1" ht="18" customHeight="1" s="43">
      <c r="A1" s="44" t="inlineStr">
        <is>
          <t>付费频道</t>
        </is>
      </c>
      <c r="B1" s="13" t="inlineStr">
        <is>
          <t>日订购数（单日新增订购）</t>
        </is>
      </c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6" t="n"/>
    </row>
    <row r="2">
      <c r="A2" s="47" t="n"/>
      <c r="B2" s="3" t="inlineStr">
        <is>
          <t>海豚少儿2.9</t>
        </is>
      </c>
      <c r="C2" s="45" t="n"/>
      <c r="D2" s="46" t="n"/>
      <c r="E2" s="17" t="inlineStr">
        <is>
          <t>海豚健康1.9</t>
        </is>
      </c>
      <c r="F2" s="45" t="n"/>
      <c r="G2" s="46" t="n"/>
      <c r="H2" s="9" t="inlineStr">
        <is>
          <t>海豚影视1.9</t>
        </is>
      </c>
      <c r="I2" s="45" t="n"/>
      <c r="J2" s="46" t="n"/>
      <c r="K2" s="18" t="inlineStr">
        <is>
          <t>生活包9.9</t>
        </is>
      </c>
      <c r="L2" s="45" t="n"/>
      <c r="M2" s="46" t="n"/>
      <c r="N2" s="39" t="inlineStr">
        <is>
          <t>合计订购</t>
        </is>
      </c>
      <c r="O2" s="40" t="inlineStr">
        <is>
          <t>海豚少儿退订</t>
        </is>
      </c>
      <c r="P2" s="40" t="inlineStr">
        <is>
          <t>海豚健康退订</t>
        </is>
      </c>
      <c r="Q2" s="40" t="inlineStr">
        <is>
          <t>海豚影视退订</t>
        </is>
      </c>
      <c r="R2" s="40" t="inlineStr">
        <is>
          <t>生活包退订</t>
        </is>
      </c>
      <c r="S2" s="40" t="inlineStr">
        <is>
          <t>合计退订</t>
        </is>
      </c>
      <c r="T2" s="40" t="inlineStr">
        <is>
          <t>合计订购金额</t>
        </is>
      </c>
    </row>
    <row r="3">
      <c r="A3" s="48" t="n"/>
      <c r="B3" s="7" t="inlineStr">
        <is>
          <t>鉴权接口</t>
        </is>
      </c>
      <c r="C3" s="7" t="inlineStr">
        <is>
          <t>C3接口</t>
        </is>
      </c>
      <c r="D3" s="14" t="inlineStr">
        <is>
          <t>差异</t>
        </is>
      </c>
      <c r="E3" s="7" t="inlineStr">
        <is>
          <t>鉴权接口</t>
        </is>
      </c>
      <c r="F3" s="7" t="inlineStr">
        <is>
          <t>C3接口</t>
        </is>
      </c>
      <c r="G3" s="14" t="inlineStr">
        <is>
          <t>差异</t>
        </is>
      </c>
      <c r="H3" s="7" t="inlineStr">
        <is>
          <t>鉴权接口</t>
        </is>
      </c>
      <c r="I3" s="7" t="inlineStr">
        <is>
          <t>C3接口</t>
        </is>
      </c>
      <c r="J3" s="14" t="inlineStr">
        <is>
          <t>差异</t>
        </is>
      </c>
      <c r="K3" s="7" t="inlineStr">
        <is>
          <t>鉴权接口</t>
        </is>
      </c>
      <c r="L3" s="7" t="inlineStr">
        <is>
          <t>C3接口</t>
        </is>
      </c>
      <c r="M3" s="14" t="inlineStr">
        <is>
          <t>差异</t>
        </is>
      </c>
      <c r="N3" s="48" t="n"/>
      <c r="O3" s="48" t="n"/>
      <c r="P3" s="48" t="n"/>
      <c r="Q3" s="48" t="n"/>
      <c r="R3" s="48" t="n"/>
      <c r="S3" s="48" t="n"/>
      <c r="T3" s="48" t="n"/>
    </row>
    <row r="4">
      <c r="A4" s="49" t="n">
        <v>44229</v>
      </c>
      <c r="B4" s="7" t="n">
        <v>0</v>
      </c>
      <c r="C4" s="7" t="n">
        <v>0</v>
      </c>
      <c r="D4" s="16">
        <f>B4-C4</f>
        <v/>
      </c>
      <c r="E4" s="7" t="n">
        <v>0</v>
      </c>
      <c r="F4" s="7" t="n">
        <v>0</v>
      </c>
      <c r="G4" s="16">
        <f>E4-F4</f>
        <v/>
      </c>
      <c r="H4" s="7" t="n">
        <v>1</v>
      </c>
      <c r="I4" s="7" t="n">
        <v>1</v>
      </c>
      <c r="J4" s="16">
        <f>H4-I4</f>
        <v/>
      </c>
      <c r="K4" s="7" t="n">
        <v>5</v>
      </c>
      <c r="L4" s="7" t="n">
        <v>5</v>
      </c>
      <c r="M4" s="16">
        <f>K4-L4</f>
        <v/>
      </c>
      <c r="N4" s="23">
        <f>B4+E4+H4+K4</f>
        <v/>
      </c>
      <c r="O4" s="24" t="n">
        <v>0</v>
      </c>
      <c r="P4" s="24" t="n">
        <v>0</v>
      </c>
      <c r="Q4" s="37" t="n">
        <v>0</v>
      </c>
      <c r="R4" s="24" t="n">
        <v>0</v>
      </c>
      <c r="S4" s="27">
        <f>O4+P4+Q4+R4</f>
        <v/>
      </c>
      <c r="T4" s="28">
        <f>B4*2.9+E4*1.9+H4*1.9+K4*9.9</f>
        <v/>
      </c>
    </row>
    <row r="5">
      <c r="A5" s="49" t="n">
        <v>44230</v>
      </c>
      <c r="B5" s="7" t="n">
        <v>0</v>
      </c>
      <c r="C5" s="7" t="n">
        <v>0</v>
      </c>
      <c r="D5" s="16">
        <f>B5-C5</f>
        <v/>
      </c>
      <c r="E5" s="7" t="n">
        <v>2</v>
      </c>
      <c r="F5" s="7" t="n">
        <v>2</v>
      </c>
      <c r="G5" s="16">
        <f>E5-F5</f>
        <v/>
      </c>
      <c r="H5" s="7" t="n">
        <v>3</v>
      </c>
      <c r="I5" s="7" t="n">
        <v>3</v>
      </c>
      <c r="J5" s="16">
        <f>H5-I5</f>
        <v/>
      </c>
      <c r="K5" s="7" t="n">
        <v>8</v>
      </c>
      <c r="L5" s="7" t="n">
        <v>8</v>
      </c>
      <c r="M5" s="16">
        <f>K5-L5</f>
        <v/>
      </c>
      <c r="N5" s="23">
        <f>B5+E5+H5+K5</f>
        <v/>
      </c>
      <c r="O5" s="24" t="n">
        <v>0</v>
      </c>
      <c r="P5" s="24" t="n">
        <v>0</v>
      </c>
      <c r="Q5" s="37" t="n">
        <v>0</v>
      </c>
      <c r="R5" s="24" t="n">
        <v>0</v>
      </c>
      <c r="S5" s="27">
        <f>O5+P5+Q5+R5</f>
        <v/>
      </c>
      <c r="T5" s="28">
        <f>B5*2.9+E5*1.9+H5*1.9+K5*9.9</f>
        <v/>
      </c>
    </row>
    <row r="6">
      <c r="A6" s="49" t="n">
        <v>44231</v>
      </c>
      <c r="B6" s="7" t="n">
        <v>1</v>
      </c>
      <c r="C6" s="7" t="n">
        <v>1</v>
      </c>
      <c r="D6" s="16">
        <f>B6-C6</f>
        <v/>
      </c>
      <c r="E6" s="7" t="n">
        <v>0</v>
      </c>
      <c r="F6" s="7" t="n">
        <v>0</v>
      </c>
      <c r="G6" s="16">
        <f>E6-F6</f>
        <v/>
      </c>
      <c r="H6" s="7" t="n">
        <v>1</v>
      </c>
      <c r="I6" s="7" t="n">
        <v>1</v>
      </c>
      <c r="J6" s="16">
        <f>H6-I6</f>
        <v/>
      </c>
      <c r="K6" s="7" t="n">
        <v>7</v>
      </c>
      <c r="L6" s="7" t="n">
        <v>7</v>
      </c>
      <c r="M6" s="16">
        <f>K6-L6</f>
        <v/>
      </c>
      <c r="N6" s="23">
        <f>B6+E6+H6+K6</f>
        <v/>
      </c>
      <c r="O6" s="24" t="n">
        <v>0</v>
      </c>
      <c r="P6" s="24" t="n">
        <v>0</v>
      </c>
      <c r="Q6" s="37" t="n">
        <v>0</v>
      </c>
      <c r="R6" s="24" t="n">
        <v>0</v>
      </c>
      <c r="S6" s="27">
        <f>O6+P6+Q6+R6</f>
        <v/>
      </c>
      <c r="T6" s="28">
        <f>B6*2.9+E6*1.9+H6*1.9+K6*9.9</f>
        <v/>
      </c>
    </row>
    <row r="7">
      <c r="A7" s="49" t="n">
        <v>44232</v>
      </c>
      <c r="B7" s="7" t="n">
        <v>0</v>
      </c>
      <c r="C7" s="7" t="n">
        <v>0</v>
      </c>
      <c r="D7" s="16">
        <f>B7-C7</f>
        <v/>
      </c>
      <c r="E7" s="7" t="n">
        <v>0</v>
      </c>
      <c r="F7" s="7" t="n">
        <v>0</v>
      </c>
      <c r="G7" s="16">
        <f>E7-F7</f>
        <v/>
      </c>
      <c r="H7" s="7" t="n">
        <v>1</v>
      </c>
      <c r="I7" s="7" t="n">
        <v>1</v>
      </c>
      <c r="J7" s="16">
        <f>H7-I7</f>
        <v/>
      </c>
      <c r="K7" s="7" t="n">
        <v>12</v>
      </c>
      <c r="L7" s="7" t="n">
        <v>10</v>
      </c>
      <c r="M7" s="25">
        <f>K7-L7</f>
        <v/>
      </c>
      <c r="N7" s="23">
        <f>B7+E7+H7+K7</f>
        <v/>
      </c>
      <c r="O7" s="24" t="n">
        <v>0</v>
      </c>
      <c r="P7" s="24" t="n">
        <v>0</v>
      </c>
      <c r="Q7" s="37" t="n">
        <v>0</v>
      </c>
      <c r="R7" s="24" t="n">
        <v>0</v>
      </c>
      <c r="S7" s="27">
        <f>O7+P7+Q7+R7</f>
        <v/>
      </c>
      <c r="T7" s="28">
        <f>B7*2.9+E7*1.9+H7*1.9+K7*9.9</f>
        <v/>
      </c>
    </row>
    <row r="8">
      <c r="A8" s="49" t="n">
        <v>44233</v>
      </c>
      <c r="B8" s="7" t="n">
        <v>0</v>
      </c>
      <c r="C8" s="7" t="n">
        <v>0</v>
      </c>
      <c r="D8" s="16">
        <f>B8-C8</f>
        <v/>
      </c>
      <c r="E8" s="7" t="n">
        <v>0</v>
      </c>
      <c r="F8" s="7" t="n">
        <v>0</v>
      </c>
      <c r="G8" s="16">
        <f>E8-F8</f>
        <v/>
      </c>
      <c r="H8" s="7" t="n">
        <v>2</v>
      </c>
      <c r="I8" s="7" t="n">
        <v>2</v>
      </c>
      <c r="J8" s="16">
        <f>H8-I8</f>
        <v/>
      </c>
      <c r="K8" s="7" t="n">
        <v>12</v>
      </c>
      <c r="L8" s="7" t="n">
        <v>10</v>
      </c>
      <c r="M8" s="25">
        <f>K8-L8</f>
        <v/>
      </c>
      <c r="N8" s="23">
        <f>B8+E8+H8+K8</f>
        <v/>
      </c>
      <c r="O8" s="24" t="n">
        <v>0</v>
      </c>
      <c r="P8" s="24" t="n">
        <v>0</v>
      </c>
      <c r="Q8" s="37" t="n">
        <v>0</v>
      </c>
      <c r="R8" s="24" t="n">
        <v>0</v>
      </c>
      <c r="S8" s="27">
        <f>O8+P8+Q8+R8</f>
        <v/>
      </c>
      <c r="T8" s="28">
        <f>B8*2.9+E8*1.9+H8*1.9+K8*9.9</f>
        <v/>
      </c>
    </row>
    <row r="9">
      <c r="A9" s="49" t="n">
        <v>44234</v>
      </c>
      <c r="B9" s="7" t="n">
        <v>0</v>
      </c>
      <c r="C9" s="7" t="n">
        <v>0</v>
      </c>
      <c r="D9" s="16">
        <f>B9-C9</f>
        <v/>
      </c>
      <c r="E9" s="7" t="n">
        <v>1</v>
      </c>
      <c r="F9" s="7" t="n">
        <v>1</v>
      </c>
      <c r="G9" s="16">
        <f>E9-F9</f>
        <v/>
      </c>
      <c r="H9" s="7" t="n">
        <v>2</v>
      </c>
      <c r="I9" s="7" t="n">
        <v>2</v>
      </c>
      <c r="J9" s="16">
        <f>H9-I9</f>
        <v/>
      </c>
      <c r="K9" s="7" t="n">
        <v>6</v>
      </c>
      <c r="L9" s="7" t="n">
        <v>6</v>
      </c>
      <c r="M9" s="16">
        <f>K9-L9</f>
        <v/>
      </c>
      <c r="N9" s="23">
        <f>B9+E9+H9+K9</f>
        <v/>
      </c>
      <c r="O9" s="24" t="n">
        <v>0</v>
      </c>
      <c r="P9" s="24" t="n">
        <v>0</v>
      </c>
      <c r="Q9" s="37" t="n">
        <v>0</v>
      </c>
      <c r="R9" s="24" t="n">
        <v>0</v>
      </c>
      <c r="S9" s="27">
        <f>O9+P9+Q9+R9</f>
        <v/>
      </c>
      <c r="T9" s="28">
        <f>B9*2.9+E9*1.9+H9*1.9+K9*9.9</f>
        <v/>
      </c>
    </row>
    <row r="10">
      <c r="A10" s="49" t="n">
        <v>44235</v>
      </c>
      <c r="B10" s="7" t="n">
        <v>1</v>
      </c>
      <c r="C10" s="7" t="n">
        <v>1</v>
      </c>
      <c r="D10" s="16">
        <f>B10-C10</f>
        <v/>
      </c>
      <c r="E10" s="7" t="n">
        <v>1</v>
      </c>
      <c r="F10" s="7" t="n">
        <v>1</v>
      </c>
      <c r="G10" s="16">
        <f>E10-F10</f>
        <v/>
      </c>
      <c r="H10" s="7" t="n">
        <v>1</v>
      </c>
      <c r="I10" s="7" t="n">
        <v>1</v>
      </c>
      <c r="J10" s="16">
        <f>H10-I10</f>
        <v/>
      </c>
      <c r="K10" s="7" t="n">
        <v>9</v>
      </c>
      <c r="L10" s="7" t="n">
        <v>9</v>
      </c>
      <c r="M10" s="16">
        <f>K10-L10</f>
        <v/>
      </c>
      <c r="N10" s="23">
        <f>B10+E10+H10+K10</f>
        <v/>
      </c>
      <c r="O10" s="24" t="n">
        <v>0</v>
      </c>
      <c r="P10" s="24" t="n">
        <v>0</v>
      </c>
      <c r="Q10" s="37" t="n">
        <v>0</v>
      </c>
      <c r="R10" s="24" t="n">
        <v>0</v>
      </c>
      <c r="S10" s="27">
        <f>O10+P10+Q10+R10</f>
        <v/>
      </c>
      <c r="T10" s="28">
        <f>B10*2.9+E10*1.9+H10*1.9+K10*9.9</f>
        <v/>
      </c>
    </row>
    <row r="11">
      <c r="A11" s="49" t="n">
        <v>44236</v>
      </c>
      <c r="B11" s="7" t="n">
        <v>1</v>
      </c>
      <c r="C11" s="7" t="n">
        <v>1</v>
      </c>
      <c r="D11" s="16">
        <f>B11-C11</f>
        <v/>
      </c>
      <c r="E11" s="7" t="n">
        <v>1</v>
      </c>
      <c r="F11" s="7" t="n">
        <v>1</v>
      </c>
      <c r="G11" s="16">
        <f>E11-F11</f>
        <v/>
      </c>
      <c r="H11" s="7" t="n">
        <v>1</v>
      </c>
      <c r="I11" s="7" t="n">
        <v>1</v>
      </c>
      <c r="J11" s="16">
        <f>H11-I11</f>
        <v/>
      </c>
      <c r="K11" s="7" t="n">
        <v>7</v>
      </c>
      <c r="L11" s="7" t="n">
        <v>7</v>
      </c>
      <c r="M11" s="16">
        <f>K11-L11</f>
        <v/>
      </c>
      <c r="N11" s="23">
        <f>B11+E11+H11+K11</f>
        <v/>
      </c>
      <c r="O11" s="24" t="n">
        <v>0</v>
      </c>
      <c r="P11" s="24" t="n">
        <v>0</v>
      </c>
      <c r="Q11" s="37" t="n">
        <v>0</v>
      </c>
      <c r="R11" s="24" t="n">
        <v>0</v>
      </c>
      <c r="S11" s="27">
        <f>O11+P11+Q11+R11</f>
        <v/>
      </c>
      <c r="T11" s="28">
        <f>B11*2.9+E11*1.9+H11*1.9+K11*9.9</f>
        <v/>
      </c>
    </row>
    <row r="12">
      <c r="A12" s="49" t="n">
        <v>44237</v>
      </c>
      <c r="B12" s="7" t="n">
        <v>1</v>
      </c>
      <c r="C12" s="7" t="n">
        <v>1</v>
      </c>
      <c r="D12" s="16">
        <f>B12-C12</f>
        <v/>
      </c>
      <c r="E12" s="7" t="n">
        <v>0</v>
      </c>
      <c r="F12" s="7" t="n">
        <v>0</v>
      </c>
      <c r="G12" s="16">
        <f>E12-F12</f>
        <v/>
      </c>
      <c r="H12" s="7" t="n">
        <v>1</v>
      </c>
      <c r="I12" s="7" t="n">
        <v>1</v>
      </c>
      <c r="J12" s="16">
        <f>H12-I12</f>
        <v/>
      </c>
      <c r="K12" s="7" t="n">
        <v>12</v>
      </c>
      <c r="L12" s="7" t="n">
        <v>12</v>
      </c>
      <c r="M12" s="16">
        <f>K12-L12</f>
        <v/>
      </c>
      <c r="N12" s="23">
        <f>B12+E12+H12+K12</f>
        <v/>
      </c>
      <c r="O12" s="24" t="n">
        <v>0</v>
      </c>
      <c r="P12" s="24" t="n">
        <v>0</v>
      </c>
      <c r="Q12" s="37" t="n">
        <v>0</v>
      </c>
      <c r="R12" s="24" t="n">
        <v>0</v>
      </c>
      <c r="S12" s="27">
        <f>O12+P12+Q12+R12</f>
        <v/>
      </c>
      <c r="T12" s="28">
        <f>B12*2.9+E12*1.9+H12*1.9+K12*9.9</f>
        <v/>
      </c>
    </row>
    <row r="13">
      <c r="A13" s="49" t="n">
        <v>44238</v>
      </c>
      <c r="B13" s="7" t="n">
        <v>0</v>
      </c>
      <c r="C13" s="7" t="n">
        <v>0</v>
      </c>
      <c r="D13" s="16">
        <f>B13-C13</f>
        <v/>
      </c>
      <c r="E13" s="7" t="n">
        <v>1</v>
      </c>
      <c r="F13" s="7" t="n">
        <v>1</v>
      </c>
      <c r="G13" s="16">
        <f>E13-F13</f>
        <v/>
      </c>
      <c r="H13" s="7" t="n">
        <v>5</v>
      </c>
      <c r="I13" s="7" t="n">
        <v>5</v>
      </c>
      <c r="J13" s="16">
        <f>H13-I13</f>
        <v/>
      </c>
      <c r="K13" s="7" t="n">
        <v>8</v>
      </c>
      <c r="L13" s="7" t="n">
        <v>8</v>
      </c>
      <c r="M13" s="16">
        <f>K13-L13</f>
        <v/>
      </c>
      <c r="N13" s="23">
        <f>B13+E13+H13+K13</f>
        <v/>
      </c>
      <c r="O13" s="24" t="n">
        <v>0</v>
      </c>
      <c r="P13" s="24" t="n">
        <v>0</v>
      </c>
      <c r="Q13" s="37" t="n">
        <v>0</v>
      </c>
      <c r="R13" s="24" t="n">
        <v>0</v>
      </c>
      <c r="S13" s="27">
        <f>O13+P13+Q13+R13</f>
        <v/>
      </c>
      <c r="T13" s="28">
        <f>B13*2.9+E13*1.9+H13*1.9+K13*9.9</f>
        <v/>
      </c>
    </row>
    <row r="14">
      <c r="A14" s="49" t="n">
        <v>44239</v>
      </c>
      <c r="B14" s="7" t="n">
        <v>0</v>
      </c>
      <c r="C14" s="7" t="n">
        <v>0</v>
      </c>
      <c r="D14" s="16">
        <f>B14-C14</f>
        <v/>
      </c>
      <c r="E14" s="7" t="n">
        <v>2</v>
      </c>
      <c r="F14" s="7" t="n">
        <v>2</v>
      </c>
      <c r="G14" s="16">
        <f>E14-F14</f>
        <v/>
      </c>
      <c r="H14" s="7" t="n">
        <v>6</v>
      </c>
      <c r="I14" s="7" t="n">
        <v>6</v>
      </c>
      <c r="J14" s="16">
        <f>H14-I14</f>
        <v/>
      </c>
      <c r="K14" s="7" t="n">
        <v>10</v>
      </c>
      <c r="L14" s="7" t="n">
        <v>10</v>
      </c>
      <c r="M14" s="16">
        <f>K14-L14</f>
        <v/>
      </c>
      <c r="N14" s="23">
        <f>B14+E14+H14+K14</f>
        <v/>
      </c>
      <c r="O14" s="24" t="n">
        <v>0</v>
      </c>
      <c r="P14" s="24" t="n">
        <v>0</v>
      </c>
      <c r="Q14" s="37" t="n">
        <v>0</v>
      </c>
      <c r="R14" s="24" t="n">
        <v>0</v>
      </c>
      <c r="S14" s="27">
        <f>O14+P14+Q14+R14</f>
        <v/>
      </c>
      <c r="T14" s="28">
        <f>B14*2.9+E14*1.9+H14*1.9+K14*9.9</f>
        <v/>
      </c>
    </row>
    <row r="15">
      <c r="A15" s="49" t="n">
        <v>44240</v>
      </c>
      <c r="B15" s="7" t="n">
        <v>0</v>
      </c>
      <c r="C15" s="7" t="n">
        <v>0</v>
      </c>
      <c r="D15" s="16">
        <f>B15-C15</f>
        <v/>
      </c>
      <c r="E15" s="7" t="n">
        <v>0</v>
      </c>
      <c r="F15" s="7" t="n">
        <v>0</v>
      </c>
      <c r="G15" s="16">
        <f>E15-F15</f>
        <v/>
      </c>
      <c r="H15" s="7" t="n">
        <v>2</v>
      </c>
      <c r="I15" s="7" t="n">
        <v>2</v>
      </c>
      <c r="J15" s="16">
        <f>H15-I15</f>
        <v/>
      </c>
      <c r="K15" s="7" t="n">
        <v>6</v>
      </c>
      <c r="L15" s="7" t="n">
        <v>6</v>
      </c>
      <c r="M15" s="16">
        <f>K15-L15</f>
        <v/>
      </c>
      <c r="N15" s="23">
        <f>B15+E15+H15+K15</f>
        <v/>
      </c>
      <c r="O15" s="24" t="n">
        <v>0</v>
      </c>
      <c r="P15" s="24" t="n">
        <v>0</v>
      </c>
      <c r="Q15" s="37" t="n">
        <v>0</v>
      </c>
      <c r="R15" s="24" t="n">
        <v>0</v>
      </c>
      <c r="S15" s="27">
        <f>O15+P15+Q15+R15</f>
        <v/>
      </c>
      <c r="T15" s="28">
        <f>B15*2.9+E15*1.9+H15*1.9+K15*9.9</f>
        <v/>
      </c>
    </row>
    <row r="16">
      <c r="A16" s="49" t="n">
        <v>44241</v>
      </c>
      <c r="B16" s="7" t="n">
        <v>0</v>
      </c>
      <c r="C16" s="7" t="n">
        <v>0</v>
      </c>
      <c r="D16" s="16">
        <f>B16-C16</f>
        <v/>
      </c>
      <c r="E16" s="7" t="n">
        <v>0</v>
      </c>
      <c r="F16" s="7" t="n">
        <v>0</v>
      </c>
      <c r="G16" s="16">
        <f>E16-F16</f>
        <v/>
      </c>
      <c r="H16" s="7" t="n">
        <v>4</v>
      </c>
      <c r="I16" s="7" t="n">
        <v>4</v>
      </c>
      <c r="J16" s="16">
        <f>H16-I16</f>
        <v/>
      </c>
      <c r="K16" s="7" t="n">
        <v>4</v>
      </c>
      <c r="L16" s="7" t="n">
        <v>4</v>
      </c>
      <c r="M16" s="16">
        <f>K16-L16</f>
        <v/>
      </c>
      <c r="N16" s="23">
        <f>B16+E16+H16+K16</f>
        <v/>
      </c>
      <c r="O16" s="24" t="n">
        <v>0</v>
      </c>
      <c r="P16" s="24" t="n">
        <v>0</v>
      </c>
      <c r="Q16" s="37" t="n">
        <v>0</v>
      </c>
      <c r="R16" s="24" t="n">
        <v>0</v>
      </c>
      <c r="S16" s="27">
        <f>O16+P16+Q16+R16</f>
        <v/>
      </c>
      <c r="T16" s="28">
        <f>B16*2.9+E16*1.9+H16*1.9+K16*9.9</f>
        <v/>
      </c>
    </row>
    <row r="17">
      <c r="A17" s="49" t="n">
        <v>44242</v>
      </c>
      <c r="B17" s="7" t="n">
        <v>0</v>
      </c>
      <c r="C17" s="7" t="n">
        <v>0</v>
      </c>
      <c r="D17" s="16">
        <f>B17-C17</f>
        <v/>
      </c>
      <c r="E17" s="7" t="n">
        <v>0</v>
      </c>
      <c r="F17" s="7" t="n">
        <v>0</v>
      </c>
      <c r="G17" s="16">
        <f>E17-F17</f>
        <v/>
      </c>
      <c r="H17" s="7" t="n">
        <v>6</v>
      </c>
      <c r="I17" s="7" t="n">
        <v>6</v>
      </c>
      <c r="J17" s="16">
        <f>H17-I17</f>
        <v/>
      </c>
      <c r="K17" s="7" t="n">
        <v>11</v>
      </c>
      <c r="L17" s="7" t="n">
        <v>10</v>
      </c>
      <c r="M17" s="25">
        <f>K17-L17</f>
        <v/>
      </c>
      <c r="N17" s="23">
        <f>B17+E17+H17+K17</f>
        <v/>
      </c>
      <c r="O17" s="24" t="n">
        <v>0</v>
      </c>
      <c r="P17" s="24" t="n">
        <v>0</v>
      </c>
      <c r="Q17" s="37" t="n">
        <v>0</v>
      </c>
      <c r="R17" s="24" t="n">
        <v>0</v>
      </c>
      <c r="S17" s="27">
        <f>O17+P17+Q17+R17</f>
        <v/>
      </c>
      <c r="T17" s="28">
        <f>B17*2.9+E17*1.9+H17*1.9+K17*9.9</f>
        <v/>
      </c>
    </row>
    <row r="18">
      <c r="A18" s="49" t="n">
        <v>44243</v>
      </c>
      <c r="B18" s="7" t="n">
        <v>0</v>
      </c>
      <c r="C18" s="7" t="n">
        <v>0</v>
      </c>
      <c r="D18" s="16">
        <f>B18-C18</f>
        <v/>
      </c>
      <c r="E18" s="7" t="n">
        <v>1</v>
      </c>
      <c r="F18" s="7" t="n">
        <v>1</v>
      </c>
      <c r="G18" s="16">
        <f>E18-F18</f>
        <v/>
      </c>
      <c r="H18" s="7" t="n">
        <v>3</v>
      </c>
      <c r="I18" s="7" t="n">
        <v>3</v>
      </c>
      <c r="J18" s="16">
        <f>H18-I18</f>
        <v/>
      </c>
      <c r="K18" s="7" t="n">
        <v>7</v>
      </c>
      <c r="L18" s="7" t="n">
        <v>7</v>
      </c>
      <c r="M18" s="16">
        <f>K18-L18</f>
        <v/>
      </c>
      <c r="N18" s="23">
        <f>B18+E18+H18+K18</f>
        <v/>
      </c>
      <c r="O18" s="24" t="n">
        <v>0</v>
      </c>
      <c r="P18" s="24" t="n">
        <v>0</v>
      </c>
      <c r="Q18" s="37" t="n">
        <v>0</v>
      </c>
      <c r="R18" s="24" t="n">
        <v>0</v>
      </c>
      <c r="S18" s="27">
        <f>O18+P18+Q18+R18</f>
        <v/>
      </c>
      <c r="T18" s="28">
        <f>B18*2.9+E18*1.9+H18*1.9+K18*9.9</f>
        <v/>
      </c>
    </row>
    <row r="19">
      <c r="A19" s="49" t="n">
        <v>44244</v>
      </c>
      <c r="B19" s="7" t="n">
        <v>1</v>
      </c>
      <c r="C19" s="7" t="n">
        <v>1</v>
      </c>
      <c r="D19" s="16">
        <f>B19-C19</f>
        <v/>
      </c>
      <c r="E19" s="7" t="n">
        <v>0</v>
      </c>
      <c r="F19" s="7" t="n">
        <v>0</v>
      </c>
      <c r="G19" s="16">
        <f>E19-F19</f>
        <v/>
      </c>
      <c r="H19" s="7" t="n">
        <v>2</v>
      </c>
      <c r="I19" s="7" t="n">
        <v>2</v>
      </c>
      <c r="J19" s="16">
        <f>H19-I19</f>
        <v/>
      </c>
      <c r="K19" s="7" t="n">
        <v>7</v>
      </c>
      <c r="L19" s="7" t="n">
        <v>7</v>
      </c>
      <c r="M19" s="16">
        <f>K19-L19</f>
        <v/>
      </c>
      <c r="N19" s="23">
        <f>B19+E19+H19+K19</f>
        <v/>
      </c>
      <c r="O19" s="24" t="n">
        <v>0</v>
      </c>
      <c r="P19" s="24" t="n">
        <v>0</v>
      </c>
      <c r="Q19" s="37" t="n">
        <v>0</v>
      </c>
      <c r="R19" s="24" t="n">
        <v>0</v>
      </c>
      <c r="S19" s="27">
        <f>O19+P19+Q19+R19</f>
        <v/>
      </c>
      <c r="T19" s="28">
        <f>B19*2.9+E19*1.9+H19*1.9+K19*9.9</f>
        <v/>
      </c>
    </row>
    <row r="20">
      <c r="A20" s="49" t="n">
        <v>44245</v>
      </c>
      <c r="B20" s="7" t="n">
        <v>0</v>
      </c>
      <c r="C20" s="7" t="n">
        <v>0</v>
      </c>
      <c r="D20" s="16">
        <f>B20-C20</f>
        <v/>
      </c>
      <c r="E20" s="7" t="n">
        <v>0</v>
      </c>
      <c r="F20" s="7" t="n">
        <v>0</v>
      </c>
      <c r="G20" s="16">
        <f>E20-F20</f>
        <v/>
      </c>
      <c r="H20" s="7" t="n">
        <v>1</v>
      </c>
      <c r="I20" s="7" t="n">
        <v>1</v>
      </c>
      <c r="J20" s="16">
        <f>H20-I20</f>
        <v/>
      </c>
      <c r="K20" s="7" t="n">
        <v>3</v>
      </c>
      <c r="L20" s="7" t="n">
        <v>3</v>
      </c>
      <c r="M20" s="16">
        <f>K20-L20</f>
        <v/>
      </c>
      <c r="N20" s="23">
        <f>B20+E20+H20+K20</f>
        <v/>
      </c>
      <c r="O20" s="24" t="n">
        <v>0</v>
      </c>
      <c r="P20" s="24" t="n">
        <v>0</v>
      </c>
      <c r="Q20" s="37" t="n">
        <v>0</v>
      </c>
      <c r="R20" s="24" t="n">
        <v>0</v>
      </c>
      <c r="S20" s="27">
        <f>O20+P20+Q20+R20</f>
        <v/>
      </c>
      <c r="T20" s="28">
        <f>B20*2.9+E20*1.9+H20*1.9+K20*9.9</f>
        <v/>
      </c>
    </row>
    <row r="21">
      <c r="A21" s="49" t="n">
        <v>44246</v>
      </c>
      <c r="B21" s="7" t="n">
        <v>0</v>
      </c>
      <c r="C21" s="7" t="n">
        <v>0</v>
      </c>
      <c r="D21" s="16">
        <f>B21-C21</f>
        <v/>
      </c>
      <c r="E21" s="7" t="n">
        <v>0</v>
      </c>
      <c r="F21" s="7" t="n">
        <v>0</v>
      </c>
      <c r="G21" s="16">
        <f>E21-F21</f>
        <v/>
      </c>
      <c r="H21" s="7" t="n">
        <v>0</v>
      </c>
      <c r="I21" s="7" t="n">
        <v>0</v>
      </c>
      <c r="J21" s="16">
        <f>H21-I21</f>
        <v/>
      </c>
      <c r="K21" s="7" t="n">
        <v>10</v>
      </c>
      <c r="L21" s="7" t="n">
        <v>9</v>
      </c>
      <c r="M21" s="25">
        <f>K21-L21</f>
        <v/>
      </c>
      <c r="N21" s="23">
        <f>B21+E21+H21+K21</f>
        <v/>
      </c>
      <c r="O21" s="24" t="n">
        <v>0</v>
      </c>
      <c r="P21" s="24" t="n">
        <v>0</v>
      </c>
      <c r="Q21" s="37" t="n">
        <v>0</v>
      </c>
      <c r="R21" s="24" t="n">
        <v>0</v>
      </c>
      <c r="S21" s="27">
        <f>O21+P21+Q21+R21</f>
        <v/>
      </c>
      <c r="T21" s="28">
        <f>B21*2.9+E21*1.9+H21*1.9+K21*9.9</f>
        <v/>
      </c>
    </row>
    <row r="22">
      <c r="A22" s="49" t="n">
        <v>44247</v>
      </c>
      <c r="B22" s="7" t="n">
        <v>1</v>
      </c>
      <c r="C22" s="7" t="n">
        <v>1</v>
      </c>
      <c r="D22" s="16">
        <f>B22-C22</f>
        <v/>
      </c>
      <c r="E22" s="7" t="n">
        <v>0</v>
      </c>
      <c r="F22" s="7" t="n">
        <v>0</v>
      </c>
      <c r="G22" s="16">
        <f>E22-F22</f>
        <v/>
      </c>
      <c r="H22" s="7" t="n">
        <v>1</v>
      </c>
      <c r="I22" s="7" t="n">
        <v>1</v>
      </c>
      <c r="J22" s="16">
        <f>H22-I22</f>
        <v/>
      </c>
      <c r="K22" s="7" t="n">
        <v>4</v>
      </c>
      <c r="L22" s="7" t="n">
        <v>4</v>
      </c>
      <c r="M22" s="16">
        <f>K22-L22</f>
        <v/>
      </c>
      <c r="N22" s="23">
        <f>B22+E22+H22+K22</f>
        <v/>
      </c>
      <c r="O22" s="24" t="n">
        <v>0</v>
      </c>
      <c r="P22" s="24" t="n">
        <v>0</v>
      </c>
      <c r="Q22" s="24" t="n">
        <v>0</v>
      </c>
      <c r="R22" s="24" t="n">
        <v>0</v>
      </c>
      <c r="S22" s="27">
        <f>O22+P22+Q22+R22</f>
        <v/>
      </c>
      <c r="T22" s="28">
        <f>B22*2.9+E22*1.9+H22*1.9+K22*9.9</f>
        <v/>
      </c>
    </row>
    <row r="23">
      <c r="A23" s="49" t="n">
        <v>44248</v>
      </c>
      <c r="B23" s="7" t="n">
        <v>0</v>
      </c>
      <c r="C23" s="7" t="n">
        <v>0</v>
      </c>
      <c r="D23" s="16">
        <f>B23-C23</f>
        <v/>
      </c>
      <c r="E23" s="7" t="n">
        <v>0</v>
      </c>
      <c r="F23" s="7" t="n">
        <v>0</v>
      </c>
      <c r="G23" s="16">
        <f>E23-F23</f>
        <v/>
      </c>
      <c r="H23" s="7" t="n">
        <v>1</v>
      </c>
      <c r="I23" s="7" t="n">
        <v>1</v>
      </c>
      <c r="J23" s="16">
        <f>H23-I23</f>
        <v/>
      </c>
      <c r="K23" s="7" t="n">
        <v>6</v>
      </c>
      <c r="L23" s="7" t="n">
        <v>6</v>
      </c>
      <c r="M23" s="16">
        <f>K23-L23</f>
        <v/>
      </c>
      <c r="N23" s="23">
        <f>B23+E23+H23+K23</f>
        <v/>
      </c>
      <c r="O23" s="24" t="n">
        <v>0</v>
      </c>
      <c r="P23" s="24" t="n">
        <v>0</v>
      </c>
      <c r="Q23" s="24" t="n">
        <v>0</v>
      </c>
      <c r="R23" s="24" t="n">
        <v>0</v>
      </c>
      <c r="S23" s="27">
        <f>O23+P23+Q23+R23</f>
        <v/>
      </c>
      <c r="T23" s="28">
        <f>B23*2.9+E23*1.9+H23*1.9+K23*9.9</f>
        <v/>
      </c>
    </row>
    <row r="24">
      <c r="A24" s="49" t="n">
        <v>44249</v>
      </c>
      <c r="B24" s="7" t="n">
        <v>0</v>
      </c>
      <c r="C24" s="7" t="n">
        <v>0</v>
      </c>
      <c r="D24" s="16">
        <f>B24-C24</f>
        <v/>
      </c>
      <c r="E24" s="7" t="n">
        <v>1</v>
      </c>
      <c r="F24" s="7" t="n">
        <v>1</v>
      </c>
      <c r="G24" s="16">
        <f>E24-F24</f>
        <v/>
      </c>
      <c r="H24" s="7" t="n">
        <v>0</v>
      </c>
      <c r="I24" s="7" t="n">
        <v>0</v>
      </c>
      <c r="J24" s="16">
        <f>H24-I24</f>
        <v/>
      </c>
      <c r="K24" s="7" t="n">
        <v>0</v>
      </c>
      <c r="L24" s="7" t="n">
        <v>0</v>
      </c>
      <c r="M24" s="16">
        <f>K24-L24</f>
        <v/>
      </c>
      <c r="N24" s="23">
        <f>B24+E24+H24+K24</f>
        <v/>
      </c>
      <c r="O24" s="24" t="n">
        <v>0</v>
      </c>
      <c r="P24" s="24" t="n">
        <v>1</v>
      </c>
      <c r="Q24" s="37" t="n">
        <v>1</v>
      </c>
      <c r="R24" s="24" t="n">
        <v>0</v>
      </c>
      <c r="S24" s="27">
        <f>O24+P24+Q24+R24</f>
        <v/>
      </c>
      <c r="T24" s="28">
        <f>B24*2.9+E24*1.9+H24*1.9+K24*9.9</f>
        <v/>
      </c>
    </row>
    <row r="25">
      <c r="A25" s="49" t="n">
        <v>44250</v>
      </c>
      <c r="B25" s="7" t="n">
        <v>1</v>
      </c>
      <c r="C25" s="7" t="n">
        <v>1</v>
      </c>
      <c r="D25" s="16">
        <f>B25-C25</f>
        <v/>
      </c>
      <c r="E25" s="7" t="n">
        <v>0</v>
      </c>
      <c r="F25" s="7" t="n">
        <v>0</v>
      </c>
      <c r="G25" s="16">
        <f>E25-F25</f>
        <v/>
      </c>
      <c r="H25" s="7" t="n">
        <v>1</v>
      </c>
      <c r="I25" s="7" t="n">
        <v>1</v>
      </c>
      <c r="J25" s="16">
        <f>H25-I25</f>
        <v/>
      </c>
      <c r="K25" s="7" t="n">
        <v>6</v>
      </c>
      <c r="L25" s="7" t="n">
        <v>6</v>
      </c>
      <c r="M25" s="16">
        <f>K25-L25</f>
        <v/>
      </c>
      <c r="N25" s="23">
        <f>B25+E25+H25+K25</f>
        <v/>
      </c>
      <c r="O25" s="24" t="n">
        <v>0</v>
      </c>
      <c r="P25" s="24" t="n">
        <v>0</v>
      </c>
      <c r="Q25" s="37" t="n">
        <v>0</v>
      </c>
      <c r="R25" s="24" t="n">
        <v>0</v>
      </c>
      <c r="S25" s="27">
        <f>O25+P25+Q25+R25</f>
        <v/>
      </c>
      <c r="T25" s="28">
        <f>B25*2.9+E25*1.9+H25*1.9+K25*9.9</f>
        <v/>
      </c>
    </row>
    <row r="26">
      <c r="A26" s="49" t="n">
        <v>44251</v>
      </c>
      <c r="B26" s="7" t="n">
        <v>0</v>
      </c>
      <c r="C26" s="7" t="n">
        <v>0</v>
      </c>
      <c r="D26" s="16">
        <f>B26-C26</f>
        <v/>
      </c>
      <c r="E26" s="7" t="n">
        <v>0</v>
      </c>
      <c r="F26" s="7" t="n">
        <v>0</v>
      </c>
      <c r="G26" s="16">
        <f>E26-F26</f>
        <v/>
      </c>
      <c r="H26" s="7" t="n">
        <v>1</v>
      </c>
      <c r="I26" s="7" t="n">
        <v>1</v>
      </c>
      <c r="J26" s="16">
        <f>H26-I26</f>
        <v/>
      </c>
      <c r="K26" s="7" t="n">
        <v>3</v>
      </c>
      <c r="L26" s="7" t="n">
        <v>3</v>
      </c>
      <c r="M26" s="16">
        <f>K26-L26</f>
        <v/>
      </c>
      <c r="N26" s="23">
        <f>B26+E26+H26+K26</f>
        <v/>
      </c>
      <c r="O26" s="24" t="n">
        <v>0</v>
      </c>
      <c r="P26" s="24" t="n">
        <v>0</v>
      </c>
      <c r="Q26" s="37" t="n">
        <v>0</v>
      </c>
      <c r="R26" s="24" t="n">
        <v>0</v>
      </c>
      <c r="S26" s="27">
        <f>O26+P26+Q26+R26</f>
        <v/>
      </c>
      <c r="T26" s="28">
        <f>B26*2.9+E26*1.9+H26*1.9+K26*9.9</f>
        <v/>
      </c>
    </row>
    <row r="27">
      <c r="A27" s="49" t="n">
        <v>44252</v>
      </c>
      <c r="B27" s="7" t="n">
        <v>0</v>
      </c>
      <c r="C27" s="7" t="n">
        <v>0</v>
      </c>
      <c r="D27" s="16">
        <f>B27-C27</f>
        <v/>
      </c>
      <c r="E27" s="7" t="n">
        <v>0</v>
      </c>
      <c r="F27" s="7" t="n">
        <v>0</v>
      </c>
      <c r="G27" s="16">
        <f>E27-F27</f>
        <v/>
      </c>
      <c r="H27" s="7" t="n">
        <v>1</v>
      </c>
      <c r="I27" s="7" t="n">
        <v>1</v>
      </c>
      <c r="J27" s="16">
        <f>H27-I27</f>
        <v/>
      </c>
      <c r="K27" s="7" t="n">
        <v>7</v>
      </c>
      <c r="L27" s="7" t="n">
        <v>7</v>
      </c>
      <c r="M27" s="16">
        <f>K27-L27</f>
        <v/>
      </c>
      <c r="N27" s="23">
        <f>B27+E27+H27+K27</f>
        <v/>
      </c>
      <c r="O27" s="24" t="n">
        <v>0</v>
      </c>
      <c r="P27" s="24" t="n">
        <v>0</v>
      </c>
      <c r="Q27" s="37" t="n">
        <v>0</v>
      </c>
      <c r="R27" s="24" t="n">
        <v>1</v>
      </c>
      <c r="S27" s="27">
        <f>O27+P27+Q27+R27</f>
        <v/>
      </c>
      <c r="T27" s="28">
        <f>B27*2.9+E27*1.9+H27*1.9+K27*9.9</f>
        <v/>
      </c>
    </row>
    <row r="28">
      <c r="A28" s="49" t="n">
        <v>44253</v>
      </c>
      <c r="B28" s="7" t="n">
        <v>0</v>
      </c>
      <c r="C28" s="7" t="n">
        <v>0</v>
      </c>
      <c r="D28" s="16">
        <f>B28-C28</f>
        <v/>
      </c>
      <c r="E28" s="7" t="n">
        <v>1</v>
      </c>
      <c r="F28" s="7" t="n">
        <v>1</v>
      </c>
      <c r="G28" s="16">
        <f>E28-F28</f>
        <v/>
      </c>
      <c r="H28" s="7" t="n">
        <v>2</v>
      </c>
      <c r="I28" s="7" t="n">
        <v>2</v>
      </c>
      <c r="J28" s="16">
        <f>H28-I28</f>
        <v/>
      </c>
      <c r="K28" s="7" t="n">
        <v>10</v>
      </c>
      <c r="L28" s="7" t="n">
        <v>10</v>
      </c>
      <c r="M28" s="16">
        <f>K28-L28</f>
        <v/>
      </c>
      <c r="N28" s="23">
        <f>B28+E28+H28+K28</f>
        <v/>
      </c>
      <c r="O28" s="24" t="n">
        <v>0</v>
      </c>
      <c r="P28" s="24" t="n">
        <v>0</v>
      </c>
      <c r="Q28" s="37" t="n">
        <v>0</v>
      </c>
      <c r="R28" s="37" t="n">
        <v>0</v>
      </c>
      <c r="S28" s="27">
        <f>O28+P28+Q28+R28</f>
        <v/>
      </c>
      <c r="T28" s="28">
        <f>B28*2.9+E28*1.9+H28*1.9+K28*9.9</f>
        <v/>
      </c>
    </row>
    <row r="29">
      <c r="A29" s="49" t="n">
        <v>44254</v>
      </c>
      <c r="B29" s="7" t="n">
        <v>1</v>
      </c>
      <c r="C29" s="7" t="n">
        <v>1</v>
      </c>
      <c r="D29" s="16">
        <f>B29-C29</f>
        <v/>
      </c>
      <c r="E29" s="7" t="n">
        <v>0</v>
      </c>
      <c r="F29" s="7" t="n">
        <v>0</v>
      </c>
      <c r="G29" s="16">
        <f>E29-F29</f>
        <v/>
      </c>
      <c r="H29" s="7" t="n">
        <v>1</v>
      </c>
      <c r="I29" s="7" t="n">
        <v>1</v>
      </c>
      <c r="J29" s="16">
        <f>H29-I29</f>
        <v/>
      </c>
      <c r="K29" s="7" t="n">
        <v>2</v>
      </c>
      <c r="L29" s="7" t="n">
        <v>2</v>
      </c>
      <c r="M29" s="16">
        <f>K29-L29</f>
        <v/>
      </c>
      <c r="N29" s="23">
        <f>B29+E29+H29+K29</f>
        <v/>
      </c>
      <c r="O29" s="24" t="n">
        <v>0</v>
      </c>
      <c r="P29" s="24" t="n">
        <v>0</v>
      </c>
      <c r="Q29" s="37" t="n">
        <v>0</v>
      </c>
      <c r="R29" s="37" t="n">
        <v>0</v>
      </c>
      <c r="S29" s="27">
        <f>O29+P29+Q29+R29</f>
        <v/>
      </c>
      <c r="T29" s="28">
        <f>B29*2.9+E29*1.9+H29*1.9+K29*9.9</f>
        <v/>
      </c>
    </row>
    <row r="30">
      <c r="A30" s="49" t="n">
        <v>44255</v>
      </c>
      <c r="B30" s="7" t="n">
        <v>0</v>
      </c>
      <c r="C30" s="7" t="n">
        <v>0</v>
      </c>
      <c r="D30" s="16">
        <f>B30-C30</f>
        <v/>
      </c>
      <c r="E30" s="7" t="n">
        <v>0</v>
      </c>
      <c r="F30" s="7" t="n">
        <v>0</v>
      </c>
      <c r="G30" s="16">
        <f>E30-F30</f>
        <v/>
      </c>
      <c r="H30" s="7" t="n">
        <v>1</v>
      </c>
      <c r="I30" s="7" t="n">
        <v>1</v>
      </c>
      <c r="J30" s="16">
        <f>H30-I30</f>
        <v/>
      </c>
      <c r="K30" s="7" t="n">
        <v>8</v>
      </c>
      <c r="L30" s="7" t="n">
        <v>8</v>
      </c>
      <c r="M30" s="16">
        <f>K30-L30</f>
        <v/>
      </c>
      <c r="N30" s="23">
        <f>B30+E30+H30+K30</f>
        <v/>
      </c>
      <c r="O30" s="24" t="n">
        <v>0</v>
      </c>
      <c r="P30" s="24" t="n">
        <v>0</v>
      </c>
      <c r="Q30" s="37" t="n">
        <v>0</v>
      </c>
      <c r="R30" s="37" t="n">
        <v>0</v>
      </c>
      <c r="S30" s="27">
        <f>O30+P30+Q30+R30</f>
        <v/>
      </c>
      <c r="T30" s="28">
        <f>B30*2.9+E30*1.9+H30*1.9+K30*9.9</f>
        <v/>
      </c>
    </row>
    <row r="31">
      <c r="A31" s="49" t="n">
        <v>44256</v>
      </c>
      <c r="B31" s="7" t="n">
        <v>2</v>
      </c>
      <c r="C31" s="7" t="n">
        <v>2</v>
      </c>
      <c r="D31" s="16">
        <f>B31-C31</f>
        <v/>
      </c>
      <c r="E31" s="7" t="n">
        <v>0</v>
      </c>
      <c r="F31" s="7" t="n">
        <v>0</v>
      </c>
      <c r="G31" s="16">
        <f>E31-F31</f>
        <v/>
      </c>
      <c r="H31" s="7" t="n">
        <v>0</v>
      </c>
      <c r="I31" s="7" t="n">
        <v>0</v>
      </c>
      <c r="J31" s="16">
        <f>H31-I31</f>
        <v/>
      </c>
      <c r="K31" s="7" t="n">
        <v>2</v>
      </c>
      <c r="L31" s="7" t="n">
        <v>1</v>
      </c>
      <c r="M31" s="25">
        <f>K31-L31</f>
        <v/>
      </c>
      <c r="N31" s="23">
        <f>B31+E31+H31+K31</f>
        <v/>
      </c>
      <c r="O31" s="24" t="n">
        <v>0</v>
      </c>
      <c r="P31" s="24" t="n">
        <v>0</v>
      </c>
      <c r="Q31" s="37" t="n">
        <v>1</v>
      </c>
      <c r="R31" s="24" t="n">
        <v>1</v>
      </c>
      <c r="S31" s="27">
        <f>O31+P31+Q31+R31</f>
        <v/>
      </c>
      <c r="T31" s="28">
        <f>B31*2.9+E31*1.9+H31*1.9+K31*9.9</f>
        <v/>
      </c>
    </row>
    <row r="32">
      <c r="A32" s="49" t="n">
        <v>44257</v>
      </c>
      <c r="B32" s="7" t="n">
        <v>0</v>
      </c>
      <c r="C32" s="7" t="n">
        <v>0</v>
      </c>
      <c r="D32" s="16">
        <f>B32-C32</f>
        <v/>
      </c>
      <c r="E32" s="7" t="n">
        <v>0</v>
      </c>
      <c r="F32" s="7" t="n">
        <v>0</v>
      </c>
      <c r="G32" s="16">
        <f>E32-F32</f>
        <v/>
      </c>
      <c r="H32" s="7" t="n">
        <v>0</v>
      </c>
      <c r="I32" s="7" t="n">
        <v>0</v>
      </c>
      <c r="J32" s="16">
        <f>H32-I32</f>
        <v/>
      </c>
      <c r="K32" s="7" t="n">
        <v>2</v>
      </c>
      <c r="L32" s="7" t="n">
        <v>2</v>
      </c>
      <c r="M32" s="16">
        <f>K32-L32</f>
        <v/>
      </c>
      <c r="N32" s="23">
        <f>B32+E32+H32+K32</f>
        <v/>
      </c>
      <c r="O32" s="24" t="n">
        <v>0</v>
      </c>
      <c r="P32" s="24" t="n">
        <v>0</v>
      </c>
      <c r="Q32" s="37" t="n">
        <v>2</v>
      </c>
      <c r="R32" s="24" t="n">
        <v>0</v>
      </c>
      <c r="S32" s="27">
        <f>O32+P32+Q32+R32</f>
        <v/>
      </c>
      <c r="T32" s="28">
        <f>B32*2.9+E32*1.9+H32*1.9+K32*9.9</f>
        <v/>
      </c>
    </row>
    <row r="33">
      <c r="A33" s="49" t="n">
        <v>44258</v>
      </c>
      <c r="B33" s="7" t="n">
        <v>0</v>
      </c>
      <c r="C33" s="7" t="n">
        <v>0</v>
      </c>
      <c r="D33" s="16">
        <f>B33-C33</f>
        <v/>
      </c>
      <c r="E33" s="7" t="n">
        <v>0</v>
      </c>
      <c r="F33" s="7" t="n">
        <v>0</v>
      </c>
      <c r="G33" s="16">
        <f>E33-F33</f>
        <v/>
      </c>
      <c r="H33" s="7" t="n">
        <v>1</v>
      </c>
      <c r="I33" s="7" t="n">
        <v>1</v>
      </c>
      <c r="J33" s="16">
        <f>H33-I33</f>
        <v/>
      </c>
      <c r="K33" s="7" t="n">
        <v>2</v>
      </c>
      <c r="L33" s="7" t="n">
        <v>2</v>
      </c>
      <c r="M33" s="16">
        <f>K33-L33</f>
        <v/>
      </c>
      <c r="N33" s="23">
        <f>B33+E33+H33+K33</f>
        <v/>
      </c>
      <c r="O33" s="24" t="n">
        <v>1</v>
      </c>
      <c r="P33" s="24" t="n">
        <v>0</v>
      </c>
      <c r="Q33" s="37" t="n">
        <v>0</v>
      </c>
      <c r="R33" s="24" t="n">
        <v>0</v>
      </c>
      <c r="S33" s="27">
        <f>O33+P33+Q33+R33</f>
        <v/>
      </c>
      <c r="T33" s="28">
        <f>B33*2.9+E33*1.9+H33*1.9+K33*9.9</f>
        <v/>
      </c>
    </row>
    <row r="34">
      <c r="A34" s="49" t="n">
        <v>44259</v>
      </c>
      <c r="B34" s="7" t="n">
        <v>0</v>
      </c>
      <c r="C34" s="7" t="n">
        <v>0</v>
      </c>
      <c r="D34" s="16">
        <f>B34-C34</f>
        <v/>
      </c>
      <c r="E34" s="7" t="n">
        <v>0</v>
      </c>
      <c r="F34" s="7" t="n">
        <v>0</v>
      </c>
      <c r="G34" s="16">
        <f>E34-F34</f>
        <v/>
      </c>
      <c r="H34" s="7" t="n">
        <v>0</v>
      </c>
      <c r="I34" s="7" t="n">
        <v>0</v>
      </c>
      <c r="J34" s="16">
        <f>H34-I34</f>
        <v/>
      </c>
      <c r="K34" s="7" t="n">
        <v>1</v>
      </c>
      <c r="L34" s="7" t="n">
        <v>5</v>
      </c>
      <c r="M34" s="25">
        <f>K34-L34</f>
        <v/>
      </c>
      <c r="N34" s="23">
        <f>B34+E34+H34+K34</f>
        <v/>
      </c>
      <c r="O34" s="24" t="n">
        <v>0</v>
      </c>
      <c r="P34" s="24" t="n">
        <v>0</v>
      </c>
      <c r="Q34" s="37" t="n">
        <v>1</v>
      </c>
      <c r="R34" s="24" t="n">
        <v>4</v>
      </c>
      <c r="S34" s="27">
        <f>O34+P34+Q34+R34</f>
        <v/>
      </c>
      <c r="T34" s="28">
        <f>B34*2.9+E34*1.9+H34*1.9+K34*9.9</f>
        <v/>
      </c>
    </row>
    <row r="35">
      <c r="A35" s="49" t="n">
        <v>44260</v>
      </c>
      <c r="B35" s="7" t="n">
        <v>0</v>
      </c>
      <c r="C35" s="7" t="n">
        <v>0</v>
      </c>
      <c r="D35" s="16">
        <f>B35-C35</f>
        <v/>
      </c>
      <c r="E35" s="7" t="n">
        <v>0</v>
      </c>
      <c r="F35" s="7" t="n">
        <v>0</v>
      </c>
      <c r="G35" s="16">
        <f>E35-F35</f>
        <v/>
      </c>
      <c r="H35" s="7" t="n">
        <v>0</v>
      </c>
      <c r="I35" s="7" t="n">
        <v>0</v>
      </c>
      <c r="J35" s="16">
        <f>H35-I35</f>
        <v/>
      </c>
      <c r="K35" s="7" t="n">
        <v>2</v>
      </c>
      <c r="L35" s="7" t="n">
        <v>2</v>
      </c>
      <c r="M35" s="16">
        <f>K35-L35</f>
        <v/>
      </c>
      <c r="N35" s="23">
        <f>B35+E35+H35+K35</f>
        <v/>
      </c>
      <c r="O35" s="24" t="n">
        <v>0</v>
      </c>
      <c r="P35" s="24" t="n">
        <v>0</v>
      </c>
      <c r="Q35" s="37" t="n">
        <v>0</v>
      </c>
      <c r="R35" s="24" t="n">
        <v>3</v>
      </c>
      <c r="S35" s="27">
        <f>O35+P35+Q35+R35</f>
        <v/>
      </c>
      <c r="T35" s="28">
        <f>B35*2.9+E35*1.9+H35*1.9+K35*9.9</f>
        <v/>
      </c>
    </row>
    <row r="36">
      <c r="A36" s="49" t="n">
        <v>44261</v>
      </c>
      <c r="B36" s="7" t="n">
        <v>0</v>
      </c>
      <c r="C36" s="7" t="n">
        <v>0</v>
      </c>
      <c r="D36" s="16">
        <f>B36-C36</f>
        <v/>
      </c>
      <c r="E36" s="7" t="n">
        <v>0</v>
      </c>
      <c r="F36" s="7" t="n">
        <v>0</v>
      </c>
      <c r="G36" s="16">
        <f>E36-F36</f>
        <v/>
      </c>
      <c r="H36" s="7" t="n">
        <v>2</v>
      </c>
      <c r="I36" s="7" t="n">
        <v>2</v>
      </c>
      <c r="J36" s="16">
        <f>H36-I36</f>
        <v/>
      </c>
      <c r="K36" s="7" t="n">
        <v>2</v>
      </c>
      <c r="L36" s="7" t="n">
        <v>2</v>
      </c>
      <c r="M36" s="16">
        <f>K36-L36</f>
        <v/>
      </c>
      <c r="N36" s="23">
        <f>B36+E36+H36+K36</f>
        <v/>
      </c>
      <c r="O36" s="24" t="n">
        <v>0</v>
      </c>
      <c r="P36" s="24" t="n">
        <v>0</v>
      </c>
      <c r="Q36" s="37" t="n">
        <v>0</v>
      </c>
      <c r="R36" s="24" t="n">
        <v>1</v>
      </c>
      <c r="S36" s="27">
        <f>O36+P36+Q36+R36</f>
        <v/>
      </c>
      <c r="T36" s="28">
        <f>B36*2.9+E36*1.9+H36*1.9+K36*9.9</f>
        <v/>
      </c>
    </row>
    <row r="37">
      <c r="A37" s="49" t="n">
        <v>44262</v>
      </c>
      <c r="B37" s="7" t="n">
        <v>0</v>
      </c>
      <c r="C37" s="7" t="n">
        <v>0</v>
      </c>
      <c r="D37" s="16">
        <f>B37-C37</f>
        <v/>
      </c>
      <c r="E37" s="7" t="n">
        <v>2</v>
      </c>
      <c r="F37" s="7" t="n">
        <v>2</v>
      </c>
      <c r="G37" s="16">
        <f>E37-F37</f>
        <v/>
      </c>
      <c r="H37" s="7" t="n">
        <v>0</v>
      </c>
      <c r="I37" s="7" t="n">
        <v>0</v>
      </c>
      <c r="J37" s="16">
        <f>H37-I37</f>
        <v/>
      </c>
      <c r="K37" s="7" t="n">
        <v>3</v>
      </c>
      <c r="L37" s="7" t="n">
        <v>3</v>
      </c>
      <c r="M37" s="16">
        <f>K37-L37</f>
        <v/>
      </c>
      <c r="N37" s="23">
        <f>B37+E37+H37+K37</f>
        <v/>
      </c>
      <c r="O37" s="24" t="n">
        <v>0</v>
      </c>
      <c r="P37" s="24" t="n">
        <v>0</v>
      </c>
      <c r="Q37" s="37" t="n">
        <v>0</v>
      </c>
      <c r="R37" s="24" t="n">
        <v>1</v>
      </c>
      <c r="S37" s="27">
        <f>O37+P37+Q37+R37</f>
        <v/>
      </c>
      <c r="T37" s="28">
        <f>B37*2.9+E37*1.9+H37*1.9+K37*9.9</f>
        <v/>
      </c>
    </row>
    <row r="38">
      <c r="A38" s="49" t="n">
        <v>44263</v>
      </c>
      <c r="B38" s="7" t="n">
        <v>1</v>
      </c>
      <c r="C38" s="7" t="n">
        <v>1</v>
      </c>
      <c r="D38" s="16">
        <f>B38-C38</f>
        <v/>
      </c>
      <c r="E38" s="7" t="n">
        <v>0</v>
      </c>
      <c r="F38" s="7" t="n">
        <v>0</v>
      </c>
      <c r="G38" s="16">
        <f>E38-F38</f>
        <v/>
      </c>
      <c r="H38" s="7" t="n">
        <v>0</v>
      </c>
      <c r="I38" s="7" t="n">
        <v>0</v>
      </c>
      <c r="J38" s="16">
        <f>H38-I38</f>
        <v/>
      </c>
      <c r="K38" s="7" t="n">
        <v>1</v>
      </c>
      <c r="L38" s="7" t="n">
        <v>1</v>
      </c>
      <c r="M38" s="16">
        <f>K38-L38</f>
        <v/>
      </c>
      <c r="N38" s="23">
        <f>B38+E38+H38+K38</f>
        <v/>
      </c>
      <c r="O38" s="24" t="n">
        <v>0</v>
      </c>
      <c r="P38" s="24" t="n">
        <v>1</v>
      </c>
      <c r="Q38" s="37" t="n">
        <v>0</v>
      </c>
      <c r="R38" s="24" t="n">
        <v>2</v>
      </c>
      <c r="S38" s="27">
        <f>O38+P38+Q38+R38</f>
        <v/>
      </c>
      <c r="T38" s="28">
        <f>B38*2.9+E38*1.9+H38*1.9+K38*9.9</f>
        <v/>
      </c>
    </row>
    <row r="39">
      <c r="A39" s="49" t="n">
        <v>44264</v>
      </c>
      <c r="B39" s="7" t="n">
        <v>0</v>
      </c>
      <c r="C39" s="7" t="n">
        <v>0</v>
      </c>
      <c r="D39" s="16">
        <f>B39-C39</f>
        <v/>
      </c>
      <c r="E39" s="7" t="n">
        <v>0</v>
      </c>
      <c r="F39" s="7" t="n">
        <v>0</v>
      </c>
      <c r="G39" s="16">
        <f>E39-F39</f>
        <v/>
      </c>
      <c r="H39" s="7" t="n">
        <v>0</v>
      </c>
      <c r="I39" s="7" t="n">
        <v>0</v>
      </c>
      <c r="J39" s="16">
        <f>H39-I39</f>
        <v/>
      </c>
      <c r="K39" s="7" t="n">
        <v>5</v>
      </c>
      <c r="L39" s="7" t="n">
        <v>4</v>
      </c>
      <c r="M39" s="25">
        <f>K39-L39</f>
        <v/>
      </c>
      <c r="N39" s="23">
        <f>B39+E39+H39+K39</f>
        <v/>
      </c>
      <c r="O39" s="24" t="n">
        <v>0</v>
      </c>
      <c r="P39" s="24" t="n">
        <v>0</v>
      </c>
      <c r="Q39" s="37" t="n">
        <v>1</v>
      </c>
      <c r="R39" s="24" t="n">
        <v>2</v>
      </c>
      <c r="S39" s="27">
        <f>O39+P39+Q39+R39</f>
        <v/>
      </c>
      <c r="T39" s="28">
        <f>B39*2.9+E39*1.9+H39*1.9+K39*9.9</f>
        <v/>
      </c>
    </row>
    <row r="40">
      <c r="A40" s="49" t="n">
        <v>44265</v>
      </c>
      <c r="B40" s="7" t="n">
        <v>0</v>
      </c>
      <c r="C40" s="7" t="n">
        <v>0</v>
      </c>
      <c r="D40" s="16">
        <f>B40-C40</f>
        <v/>
      </c>
      <c r="E40" s="7" t="n">
        <v>1</v>
      </c>
      <c r="F40" s="7" t="n">
        <v>1</v>
      </c>
      <c r="G40" s="16">
        <f>E40-F40</f>
        <v/>
      </c>
      <c r="H40" s="7" t="n">
        <v>0</v>
      </c>
      <c r="I40" s="7" t="n">
        <v>0</v>
      </c>
      <c r="J40" s="16">
        <f>H40-I40</f>
        <v/>
      </c>
      <c r="K40" s="7" t="n">
        <v>5</v>
      </c>
      <c r="L40" s="7" t="n">
        <v>5</v>
      </c>
      <c r="M40" s="16">
        <f>K40-L40</f>
        <v/>
      </c>
      <c r="N40" s="23">
        <f>B40+E40+H40+K40</f>
        <v/>
      </c>
      <c r="O40" s="24" t="n">
        <v>0</v>
      </c>
      <c r="P40" s="24" t="n">
        <v>0</v>
      </c>
      <c r="Q40" s="37" t="n">
        <v>1</v>
      </c>
      <c r="R40" s="24" t="n">
        <v>1</v>
      </c>
      <c r="S40" s="27">
        <f>O40+P40+Q40+R40</f>
        <v/>
      </c>
      <c r="T40" s="28">
        <f>B40*2.9+E40*1.9+H40*1.9+K40*9.9</f>
        <v/>
      </c>
    </row>
    <row r="41">
      <c r="A41" s="49" t="n">
        <v>44266</v>
      </c>
      <c r="B41" s="7" t="n">
        <v>0</v>
      </c>
      <c r="C41" s="7" t="n">
        <v>0</v>
      </c>
      <c r="D41" s="16">
        <f>B41-C41</f>
        <v/>
      </c>
      <c r="E41" s="7" t="n">
        <v>0</v>
      </c>
      <c r="F41" s="7" t="n">
        <v>0</v>
      </c>
      <c r="G41" s="16">
        <f>E41-F41</f>
        <v/>
      </c>
      <c r="H41" s="7" t="n">
        <v>1</v>
      </c>
      <c r="I41" s="7" t="n">
        <v>1</v>
      </c>
      <c r="J41" s="16">
        <f>H41-I41</f>
        <v/>
      </c>
      <c r="K41" s="7" t="n">
        <v>6</v>
      </c>
      <c r="L41" s="7" t="n">
        <v>6</v>
      </c>
      <c r="M41" s="16">
        <f>K41-L41</f>
        <v/>
      </c>
      <c r="N41" s="23">
        <f>B41+E41+H41+K41</f>
        <v/>
      </c>
      <c r="O41" s="24" t="n">
        <v>0</v>
      </c>
      <c r="P41" s="24" t="n">
        <v>1</v>
      </c>
      <c r="Q41" s="37" t="n">
        <v>2</v>
      </c>
      <c r="R41" s="24" t="n">
        <v>2</v>
      </c>
      <c r="S41" s="27">
        <f>O41+P41+Q41+R41</f>
        <v/>
      </c>
      <c r="T41" s="28">
        <f>B41*2.9+E41*1.9+H41*1.9+K41*9.9</f>
        <v/>
      </c>
    </row>
    <row r="42">
      <c r="A42" s="49" t="n">
        <v>44267</v>
      </c>
      <c r="B42" s="7" t="n">
        <v>0</v>
      </c>
      <c r="C42" s="7" t="n">
        <v>0</v>
      </c>
      <c r="D42" s="16">
        <f>B42-C42</f>
        <v/>
      </c>
      <c r="E42" s="7" t="n">
        <v>1</v>
      </c>
      <c r="F42" s="7" t="n">
        <v>1</v>
      </c>
      <c r="G42" s="16">
        <f>E42-F42</f>
        <v/>
      </c>
      <c r="H42" s="7" t="n">
        <v>0</v>
      </c>
      <c r="I42" s="7" t="n">
        <v>0</v>
      </c>
      <c r="J42" s="16">
        <f>H42-I42</f>
        <v/>
      </c>
      <c r="K42" s="7" t="n">
        <v>4</v>
      </c>
      <c r="L42" s="7" t="n">
        <v>3</v>
      </c>
      <c r="M42" s="25">
        <f>K42-L42</f>
        <v/>
      </c>
      <c r="N42" s="23">
        <f>B42+E42+H42+K42</f>
        <v/>
      </c>
      <c r="O42" s="24" t="n">
        <v>0</v>
      </c>
      <c r="P42" s="24" t="n">
        <v>0</v>
      </c>
      <c r="Q42" s="37" t="n">
        <v>0</v>
      </c>
      <c r="R42" s="24" t="n">
        <v>0</v>
      </c>
      <c r="S42" s="27">
        <f>O42+P42+Q42+R42</f>
        <v/>
      </c>
      <c r="T42" s="28">
        <f>B42*2.9+E42*1.9+H42*1.9+K42*9.9</f>
        <v/>
      </c>
    </row>
    <row r="43">
      <c r="A43" s="49" t="n">
        <v>44268</v>
      </c>
      <c r="B43" s="7" t="n">
        <v>0</v>
      </c>
      <c r="C43" s="7" t="n">
        <v>0</v>
      </c>
      <c r="D43" s="16">
        <f>B43-C43</f>
        <v/>
      </c>
      <c r="E43" s="7" t="n">
        <v>0</v>
      </c>
      <c r="F43" s="7" t="n">
        <v>0</v>
      </c>
      <c r="G43" s="16">
        <f>E43-F43</f>
        <v/>
      </c>
      <c r="H43" s="7" t="n">
        <v>0</v>
      </c>
      <c r="I43" s="7" t="n">
        <v>0</v>
      </c>
      <c r="J43" s="16">
        <f>H43-I43</f>
        <v/>
      </c>
      <c r="K43" s="7" t="n">
        <v>6</v>
      </c>
      <c r="L43" s="7" t="n">
        <v>6</v>
      </c>
      <c r="M43" s="16">
        <f>K43-L43</f>
        <v/>
      </c>
      <c r="N43" s="23">
        <f>B43+E43+H43+K43</f>
        <v/>
      </c>
      <c r="O43" s="24" t="n">
        <v>0</v>
      </c>
      <c r="P43" s="24" t="n">
        <v>0</v>
      </c>
      <c r="Q43" s="37" t="n">
        <v>1</v>
      </c>
      <c r="R43" s="24" t="n">
        <v>2</v>
      </c>
      <c r="S43" s="27">
        <f>O43+P43+Q43+R43</f>
        <v/>
      </c>
      <c r="T43" s="28">
        <f>B43*2.9+E43*1.9+H43*1.9+K43*9.9</f>
        <v/>
      </c>
    </row>
    <row r="44">
      <c r="A44" s="49" t="n">
        <v>44269</v>
      </c>
      <c r="B44" s="7" t="n">
        <v>0</v>
      </c>
      <c r="C44" s="7" t="n">
        <v>0</v>
      </c>
      <c r="D44" s="16">
        <f>B44-C44</f>
        <v/>
      </c>
      <c r="E44" s="7" t="n">
        <v>0</v>
      </c>
      <c r="F44" s="7" t="n">
        <v>0</v>
      </c>
      <c r="G44" s="16">
        <f>E44-F44</f>
        <v/>
      </c>
      <c r="H44" s="7" t="n">
        <v>0</v>
      </c>
      <c r="I44" s="7" t="n">
        <v>0</v>
      </c>
      <c r="J44" s="16">
        <f>H44-I44</f>
        <v/>
      </c>
      <c r="K44" s="7" t="n">
        <v>6</v>
      </c>
      <c r="L44" s="7" t="n">
        <v>6</v>
      </c>
      <c r="M44" s="16">
        <f>K44-L44</f>
        <v/>
      </c>
      <c r="N44" s="23">
        <f>B44+E44+H44+K44</f>
        <v/>
      </c>
      <c r="O44" s="24" t="n">
        <v>0</v>
      </c>
      <c r="P44" s="24" t="n">
        <v>0</v>
      </c>
      <c r="Q44" s="37" t="n">
        <v>1</v>
      </c>
      <c r="R44" s="24" t="n">
        <v>1</v>
      </c>
      <c r="S44" s="27">
        <f>O44+P44+Q44+R44</f>
        <v/>
      </c>
      <c r="T44" s="28">
        <f>B44*2.9+E44*1.9+H44*1.9+K44*9.9</f>
        <v/>
      </c>
    </row>
    <row r="45">
      <c r="A45" s="49" t="n">
        <v>44270</v>
      </c>
      <c r="B45" s="7" t="n">
        <v>0</v>
      </c>
      <c r="C45" s="7" t="n">
        <v>0</v>
      </c>
      <c r="D45" s="16">
        <f>B45-C45</f>
        <v/>
      </c>
      <c r="E45" s="7" t="n">
        <v>0</v>
      </c>
      <c r="F45" s="7" t="n">
        <v>0</v>
      </c>
      <c r="G45" s="16">
        <f>E45-F45</f>
        <v/>
      </c>
      <c r="H45" s="7" t="n">
        <v>0</v>
      </c>
      <c r="I45" s="7" t="n">
        <v>0</v>
      </c>
      <c r="J45" s="16">
        <f>H45-I45</f>
        <v/>
      </c>
      <c r="K45" s="7" t="n">
        <v>2</v>
      </c>
      <c r="L45" s="7" t="n">
        <v>2</v>
      </c>
      <c r="M45" s="16">
        <f>K45-L45</f>
        <v/>
      </c>
      <c r="N45" s="23">
        <f>B45+E45+H45+K45</f>
        <v/>
      </c>
      <c r="O45" s="24" t="n">
        <v>0</v>
      </c>
      <c r="P45" s="24" t="n">
        <v>0</v>
      </c>
      <c r="Q45" s="37" t="n">
        <v>1</v>
      </c>
      <c r="R45" s="24" t="n">
        <v>1</v>
      </c>
      <c r="S45" s="27">
        <f>O45+P45+Q45+R45</f>
        <v/>
      </c>
      <c r="T45" s="28">
        <f>B45*2.9+E45*1.9+H45*1.9+K45*9.9</f>
        <v/>
      </c>
    </row>
    <row r="46">
      <c r="A46" s="49" t="n">
        <v>44271</v>
      </c>
      <c r="B46" s="7" t="n">
        <v>0</v>
      </c>
      <c r="C46" s="7" t="n">
        <v>0</v>
      </c>
      <c r="D46" s="16">
        <f>B46-C46</f>
        <v/>
      </c>
      <c r="E46" s="7" t="n">
        <v>0</v>
      </c>
      <c r="F46" s="7" t="n">
        <v>0</v>
      </c>
      <c r="G46" s="16">
        <f>E46-F46</f>
        <v/>
      </c>
      <c r="H46" s="7" t="n">
        <v>1</v>
      </c>
      <c r="I46" s="7" t="n">
        <v>1</v>
      </c>
      <c r="J46" s="16">
        <f>H46-I46</f>
        <v/>
      </c>
      <c r="K46" s="7" t="n">
        <v>1</v>
      </c>
      <c r="L46" s="7" t="n">
        <v>1</v>
      </c>
      <c r="M46" s="16">
        <f>K46-L46</f>
        <v/>
      </c>
      <c r="N46" s="23">
        <f>B46+E46+H46+K46</f>
        <v/>
      </c>
      <c r="O46" s="24" t="n">
        <v>0</v>
      </c>
      <c r="P46" s="24" t="n">
        <v>0</v>
      </c>
      <c r="Q46" s="37" t="n">
        <v>0</v>
      </c>
      <c r="R46" s="24" t="n">
        <v>0</v>
      </c>
      <c r="S46" s="27">
        <f>O46+P46+Q46+R46</f>
        <v/>
      </c>
      <c r="T46" s="28">
        <f>B46*2.9+E46*1.9+H46*1.9+K46*9.9</f>
        <v/>
      </c>
    </row>
    <row r="47">
      <c r="A47" s="49" t="n">
        <v>44272</v>
      </c>
      <c r="B47" s="7" t="n">
        <v>0</v>
      </c>
      <c r="C47" s="7" t="n">
        <v>0</v>
      </c>
      <c r="D47" s="16">
        <f>B47-C47</f>
        <v/>
      </c>
      <c r="E47" s="7" t="n">
        <v>0</v>
      </c>
      <c r="F47" s="7" t="n">
        <v>0</v>
      </c>
      <c r="G47" s="16">
        <f>E47-F47</f>
        <v/>
      </c>
      <c r="H47" s="7" t="n">
        <v>0</v>
      </c>
      <c r="I47" s="7" t="n">
        <v>0</v>
      </c>
      <c r="J47" s="16">
        <f>H47-I47</f>
        <v/>
      </c>
      <c r="K47" s="7" t="n">
        <v>2</v>
      </c>
      <c r="L47" s="7" t="n">
        <v>2</v>
      </c>
      <c r="M47" s="16">
        <f>K47-L47</f>
        <v/>
      </c>
      <c r="N47" s="23">
        <f>B47+E47+H47+K47</f>
        <v/>
      </c>
      <c r="O47" s="24" t="n">
        <v>0</v>
      </c>
      <c r="P47" s="24" t="n">
        <v>0</v>
      </c>
      <c r="Q47" s="37" t="n">
        <v>0</v>
      </c>
      <c r="R47" s="24" t="n">
        <v>2</v>
      </c>
      <c r="S47" s="27">
        <f>O47+P47+Q47+R47</f>
        <v/>
      </c>
      <c r="T47" s="28">
        <f>B47*2.9+E47*1.9+H47*1.9+K47*9.9</f>
        <v/>
      </c>
    </row>
    <row r="48">
      <c r="A48" s="49" t="n">
        <v>44273</v>
      </c>
      <c r="B48" s="7" t="n">
        <v>0</v>
      </c>
      <c r="C48" s="7" t="n">
        <v>0</v>
      </c>
      <c r="D48" s="16">
        <f>B48-C48</f>
        <v/>
      </c>
      <c r="E48" s="7" t="n">
        <v>0</v>
      </c>
      <c r="F48" s="7" t="n">
        <v>0</v>
      </c>
      <c r="G48" s="16">
        <f>E48-F48</f>
        <v/>
      </c>
      <c r="H48" s="7" t="n">
        <v>1</v>
      </c>
      <c r="I48" s="7" t="n">
        <v>1</v>
      </c>
      <c r="J48" s="16">
        <f>H48-I48</f>
        <v/>
      </c>
      <c r="K48" s="7" t="n">
        <v>2</v>
      </c>
      <c r="L48" s="7" t="n">
        <v>2</v>
      </c>
      <c r="M48" s="16">
        <f>K48-L48</f>
        <v/>
      </c>
      <c r="N48" s="23">
        <f>B48+E48+H48+K48</f>
        <v/>
      </c>
      <c r="O48" s="24" t="n">
        <v>0</v>
      </c>
      <c r="P48" s="24" t="n">
        <v>0</v>
      </c>
      <c r="Q48" s="37" t="n">
        <v>0</v>
      </c>
      <c r="R48" s="24" t="n">
        <v>2</v>
      </c>
      <c r="S48" s="27">
        <f>O48+P48+Q48+R48</f>
        <v/>
      </c>
      <c r="T48" s="28">
        <f>B48*2.9+E48*1.9+H48*1.9+K48*9.9</f>
        <v/>
      </c>
    </row>
    <row r="49">
      <c r="A49" s="49" t="n">
        <v>44274</v>
      </c>
      <c r="B49" s="7" t="n">
        <v>0</v>
      </c>
      <c r="C49" s="7" t="n">
        <v>0</v>
      </c>
      <c r="D49" s="16">
        <f>B49-C49</f>
        <v/>
      </c>
      <c r="E49" s="7" t="n">
        <v>2</v>
      </c>
      <c r="F49" s="7" t="n">
        <v>2</v>
      </c>
      <c r="G49" s="16">
        <f>E49-F49</f>
        <v/>
      </c>
      <c r="H49" s="7" t="n">
        <v>1</v>
      </c>
      <c r="I49" s="7" t="n">
        <v>1</v>
      </c>
      <c r="J49" s="16">
        <f>H49-I49</f>
        <v/>
      </c>
      <c r="K49" s="7" t="n">
        <v>4</v>
      </c>
      <c r="L49" s="7" t="n">
        <v>3</v>
      </c>
      <c r="M49" s="25">
        <f>K49-L49</f>
        <v/>
      </c>
      <c r="N49" s="23">
        <f>B49+E49+H49+K49</f>
        <v/>
      </c>
      <c r="O49" s="24" t="n">
        <v>1</v>
      </c>
      <c r="P49" s="24" t="n">
        <v>0</v>
      </c>
      <c r="Q49" s="37" t="n">
        <v>0</v>
      </c>
      <c r="R49" s="24" t="n">
        <v>2</v>
      </c>
      <c r="S49" s="27">
        <f>O49+P49+Q49+R49</f>
        <v/>
      </c>
      <c r="T49" s="28">
        <f>B49*2.9+E49*1.9+H49*1.9+K49*9.9</f>
        <v/>
      </c>
    </row>
    <row r="50">
      <c r="A50" s="49" t="n">
        <v>44275</v>
      </c>
      <c r="B50" s="7" t="n">
        <v>0</v>
      </c>
      <c r="C50" s="7" t="n">
        <v>0</v>
      </c>
      <c r="D50" s="16">
        <f>B50-C50</f>
        <v/>
      </c>
      <c r="E50" s="7" t="n">
        <v>0</v>
      </c>
      <c r="F50" s="7" t="n">
        <v>0</v>
      </c>
      <c r="G50" s="16">
        <f>E50-F50</f>
        <v/>
      </c>
      <c r="H50" s="7" t="n">
        <v>0</v>
      </c>
      <c r="I50" s="7" t="n">
        <v>0</v>
      </c>
      <c r="J50" s="16">
        <f>H50-I50</f>
        <v/>
      </c>
      <c r="K50" s="7" t="n">
        <v>4</v>
      </c>
      <c r="L50" s="7" t="n">
        <v>3</v>
      </c>
      <c r="M50" s="25">
        <f>K50-L50</f>
        <v/>
      </c>
      <c r="N50" s="23">
        <f>B50+E50+H50+K50</f>
        <v/>
      </c>
      <c r="O50" s="24" t="n">
        <v>0</v>
      </c>
      <c r="P50" s="24" t="n">
        <v>0</v>
      </c>
      <c r="Q50" s="37" t="n">
        <v>0</v>
      </c>
      <c r="R50" s="24" t="n">
        <v>2</v>
      </c>
      <c r="S50" s="27">
        <f>O50+P50+Q50+R50</f>
        <v/>
      </c>
      <c r="T50" s="28">
        <f>B50*2.9+E50*1.9+H50*1.9+K50*9.9</f>
        <v/>
      </c>
    </row>
    <row r="51">
      <c r="A51" s="49" t="n">
        <v>44276</v>
      </c>
      <c r="B51" s="7" t="n">
        <v>0</v>
      </c>
      <c r="C51" s="7" t="n">
        <v>0</v>
      </c>
      <c r="D51" s="16">
        <f>B51-C51</f>
        <v/>
      </c>
      <c r="E51" s="7" t="n">
        <v>1</v>
      </c>
      <c r="F51" s="7" t="n">
        <v>1</v>
      </c>
      <c r="G51" s="16">
        <f>E51-F51</f>
        <v/>
      </c>
      <c r="H51" s="7" t="n">
        <v>2</v>
      </c>
      <c r="I51" s="7" t="n">
        <v>2</v>
      </c>
      <c r="J51" s="16">
        <f>H51-I51</f>
        <v/>
      </c>
      <c r="K51" s="7" t="n">
        <v>3</v>
      </c>
      <c r="L51" s="7" t="n">
        <v>3</v>
      </c>
      <c r="M51" s="16">
        <f>K51-L51</f>
        <v/>
      </c>
      <c r="N51" s="23">
        <f>B51+E51+H51+K51</f>
        <v/>
      </c>
      <c r="O51" s="24" t="n">
        <v>0</v>
      </c>
      <c r="P51" s="24" t="n">
        <v>1</v>
      </c>
      <c r="Q51" s="37" t="n">
        <v>1</v>
      </c>
      <c r="R51" s="24" t="n">
        <v>0</v>
      </c>
      <c r="S51" s="27">
        <f>O51+P51+Q51+R51</f>
        <v/>
      </c>
      <c r="T51" s="28">
        <f>B51*2.9+E51*1.9+H51*1.9+K51*9.9</f>
        <v/>
      </c>
    </row>
    <row r="52">
      <c r="A52" s="49" t="n">
        <v>44277</v>
      </c>
      <c r="B52" s="7" t="n">
        <v>0</v>
      </c>
      <c r="C52" s="7" t="n">
        <v>0</v>
      </c>
      <c r="D52" s="16">
        <f>B52-C52</f>
        <v/>
      </c>
      <c r="E52" s="7" t="n">
        <v>1</v>
      </c>
      <c r="F52" s="7" t="n">
        <v>1</v>
      </c>
      <c r="G52" s="16">
        <f>E52-F52</f>
        <v/>
      </c>
      <c r="H52" s="7" t="n">
        <v>1</v>
      </c>
      <c r="I52" s="7" t="n">
        <v>1</v>
      </c>
      <c r="J52" s="16">
        <f>H52-I52</f>
        <v/>
      </c>
      <c r="K52" s="7" t="n">
        <v>2</v>
      </c>
      <c r="L52" s="7" t="n">
        <v>2</v>
      </c>
      <c r="M52" s="16">
        <f>K52-L52</f>
        <v/>
      </c>
      <c r="N52" s="23">
        <f>B52+E52+H52+K52</f>
        <v/>
      </c>
      <c r="O52" s="24" t="n">
        <v>0</v>
      </c>
      <c r="P52" s="24" t="n">
        <v>0</v>
      </c>
      <c r="Q52" s="37" t="n">
        <v>0</v>
      </c>
      <c r="R52" s="24" t="n">
        <v>0</v>
      </c>
      <c r="S52" s="27">
        <f>O52+P52+Q52+R52</f>
        <v/>
      </c>
      <c r="T52" s="28">
        <f>B52*2.9+E52*1.9+H52*1.9+K52*9.9</f>
        <v/>
      </c>
    </row>
    <row r="53">
      <c r="A53" s="49" t="n">
        <v>44278</v>
      </c>
      <c r="B53" s="7" t="n">
        <v>0</v>
      </c>
      <c r="C53" s="7" t="n">
        <v>0</v>
      </c>
      <c r="D53" s="16">
        <f>B53-C53</f>
        <v/>
      </c>
      <c r="E53" s="7" t="n">
        <v>0</v>
      </c>
      <c r="F53" s="7" t="n">
        <v>0</v>
      </c>
      <c r="G53" s="16">
        <f>E53-F53</f>
        <v/>
      </c>
      <c r="H53" s="7" t="n">
        <v>0</v>
      </c>
      <c r="I53" s="7" t="n">
        <v>0</v>
      </c>
      <c r="J53" s="16">
        <f>H53-I53</f>
        <v/>
      </c>
      <c r="K53" s="7" t="n">
        <v>2</v>
      </c>
      <c r="L53" s="7" t="n">
        <v>2</v>
      </c>
      <c r="M53" s="16">
        <f>K53-L53</f>
        <v/>
      </c>
      <c r="N53" s="23">
        <f>B53+E53+H53+K53</f>
        <v/>
      </c>
      <c r="O53" s="24" t="n">
        <v>0</v>
      </c>
      <c r="P53" s="24" t="n">
        <v>0</v>
      </c>
      <c r="Q53" s="37" t="n">
        <v>0</v>
      </c>
      <c r="R53" s="24" t="n">
        <v>1</v>
      </c>
      <c r="S53" s="27">
        <f>O53+P53+Q53+R53</f>
        <v/>
      </c>
      <c r="T53" s="28">
        <f>B53*2.9+E53*1.9+H53*1.9+K53*9.9</f>
        <v/>
      </c>
    </row>
    <row r="54">
      <c r="A54" s="49" t="n">
        <v>44279</v>
      </c>
      <c r="B54" s="7" t="n">
        <v>0</v>
      </c>
      <c r="C54" s="7" t="n">
        <v>0</v>
      </c>
      <c r="D54" s="16">
        <f>B54-C54</f>
        <v/>
      </c>
      <c r="E54" s="7" t="n">
        <v>0</v>
      </c>
      <c r="F54" s="7" t="n">
        <v>0</v>
      </c>
      <c r="G54" s="16">
        <f>E54-F54</f>
        <v/>
      </c>
      <c r="H54" s="7" t="n">
        <v>2</v>
      </c>
      <c r="I54" s="7" t="n">
        <v>2</v>
      </c>
      <c r="J54" s="16">
        <f>H54-I54</f>
        <v/>
      </c>
      <c r="K54" s="7" t="n">
        <v>1</v>
      </c>
      <c r="L54" s="7" t="n">
        <v>1</v>
      </c>
      <c r="M54" s="16">
        <f>K54-L54</f>
        <v/>
      </c>
      <c r="N54" s="23">
        <f>B54+E54+H54+K54</f>
        <v/>
      </c>
      <c r="O54" s="24" t="n">
        <v>0</v>
      </c>
      <c r="P54" s="24" t="n">
        <v>0</v>
      </c>
      <c r="Q54" s="37" t="n">
        <v>1</v>
      </c>
      <c r="R54" s="24" t="n">
        <v>1</v>
      </c>
      <c r="S54" s="27">
        <f>O54+P54+Q54+R54</f>
        <v/>
      </c>
      <c r="T54" s="28">
        <f>B54*2.9+E54*1.9+H54*1.9+K54*9.9</f>
        <v/>
      </c>
    </row>
    <row r="55">
      <c r="A55" s="49" t="n">
        <v>44280</v>
      </c>
      <c r="B55" s="7" t="n">
        <v>0</v>
      </c>
      <c r="C55" s="7" t="n">
        <v>0</v>
      </c>
      <c r="D55" s="16">
        <f>B55-C55</f>
        <v/>
      </c>
      <c r="E55" s="7" t="n">
        <v>0</v>
      </c>
      <c r="F55" s="7" t="n">
        <v>0</v>
      </c>
      <c r="G55" s="16">
        <f>E55-F55</f>
        <v/>
      </c>
      <c r="H55" s="7" t="n">
        <v>1</v>
      </c>
      <c r="I55" s="7" t="n">
        <v>1</v>
      </c>
      <c r="J55" s="16">
        <f>H55-I55</f>
        <v/>
      </c>
      <c r="K55" s="7" t="n">
        <v>4</v>
      </c>
      <c r="L55" s="7" t="n">
        <v>3</v>
      </c>
      <c r="M55" s="25">
        <f>K55-L55</f>
        <v/>
      </c>
      <c r="N55" s="23">
        <f>B55+E55+H55+K55</f>
        <v/>
      </c>
      <c r="O55" s="24" t="n">
        <v>0</v>
      </c>
      <c r="P55" s="24" t="n">
        <v>1</v>
      </c>
      <c r="Q55" s="37" t="n">
        <v>0</v>
      </c>
      <c r="R55" s="24" t="n">
        <v>2</v>
      </c>
      <c r="S55" s="27">
        <f>O55+P55+Q55+R55</f>
        <v/>
      </c>
      <c r="T55" s="28">
        <f>B55*2.9+E55*1.9+H55*1.9+K55*9.9</f>
        <v/>
      </c>
    </row>
    <row r="56">
      <c r="A56" s="49" t="n">
        <v>44281</v>
      </c>
      <c r="B56" s="7" t="n">
        <v>2</v>
      </c>
      <c r="C56" s="7" t="n">
        <v>2</v>
      </c>
      <c r="D56" s="16">
        <f>B56-C56</f>
        <v/>
      </c>
      <c r="E56" s="7" t="n">
        <v>0</v>
      </c>
      <c r="F56" s="7" t="n">
        <v>0</v>
      </c>
      <c r="G56" s="16">
        <f>E56-F56</f>
        <v/>
      </c>
      <c r="H56" s="7" t="n">
        <v>0</v>
      </c>
      <c r="I56" s="7" t="n">
        <v>0</v>
      </c>
      <c r="J56" s="16">
        <f>H56-I56</f>
        <v/>
      </c>
      <c r="K56" s="7" t="n">
        <v>3</v>
      </c>
      <c r="L56" s="7" t="n">
        <v>3</v>
      </c>
      <c r="M56" s="16">
        <f>K56-L56</f>
        <v/>
      </c>
      <c r="N56" s="23">
        <f>B56+E56+H56+K56</f>
        <v/>
      </c>
      <c r="O56" s="24" t="n">
        <v>1</v>
      </c>
      <c r="P56" s="24" t="n">
        <v>0</v>
      </c>
      <c r="Q56" s="37" t="n">
        <v>0</v>
      </c>
      <c r="R56" s="24" t="n">
        <v>0</v>
      </c>
      <c r="S56" s="27">
        <f>O56+P56+Q56+R56</f>
        <v/>
      </c>
      <c r="T56" s="28">
        <f>B56*2.9+E56*1.9+H56*1.9+K56*9.9</f>
        <v/>
      </c>
    </row>
    <row r="57">
      <c r="A57" s="49" t="n">
        <v>44282</v>
      </c>
      <c r="B57" s="7" t="n">
        <v>0</v>
      </c>
      <c r="C57" s="7" t="n">
        <v>0</v>
      </c>
      <c r="D57" s="16">
        <f>B57-C57</f>
        <v/>
      </c>
      <c r="E57" s="7" t="n">
        <v>1</v>
      </c>
      <c r="F57" s="7" t="n">
        <v>1</v>
      </c>
      <c r="G57" s="16">
        <f>E57-F57</f>
        <v/>
      </c>
      <c r="H57" s="7" t="n">
        <v>1</v>
      </c>
      <c r="I57" s="7" t="n">
        <v>1</v>
      </c>
      <c r="J57" s="16">
        <f>H57-I57</f>
        <v/>
      </c>
      <c r="K57" s="7" t="n">
        <v>6</v>
      </c>
      <c r="L57" s="7" t="n">
        <v>6</v>
      </c>
      <c r="M57" s="16">
        <f>K57-L57</f>
        <v/>
      </c>
      <c r="N57" s="23">
        <f>B57+E57+H57+K57</f>
        <v/>
      </c>
      <c r="O57" s="24" t="n">
        <v>0</v>
      </c>
      <c r="P57" s="24" t="n">
        <v>0</v>
      </c>
      <c r="Q57" s="37" t="n">
        <v>1</v>
      </c>
      <c r="R57" s="24" t="n">
        <v>1</v>
      </c>
      <c r="S57" s="27">
        <f>O57+P57+Q57+R57</f>
        <v/>
      </c>
      <c r="T57" s="28">
        <f>B57*2.9+E57*1.9+H57*1.9+K57*9.9</f>
        <v/>
      </c>
    </row>
    <row r="58">
      <c r="A58" s="49" t="n">
        <v>44283</v>
      </c>
      <c r="B58" s="7" t="n">
        <v>0</v>
      </c>
      <c r="C58" s="7" t="n">
        <v>0</v>
      </c>
      <c r="D58" s="16">
        <f>B58-C58</f>
        <v/>
      </c>
      <c r="E58" s="7" t="n">
        <v>0</v>
      </c>
      <c r="F58" s="7" t="n">
        <v>0</v>
      </c>
      <c r="G58" s="16">
        <f>E58-F58</f>
        <v/>
      </c>
      <c r="H58" s="7" t="n">
        <v>0</v>
      </c>
      <c r="I58" s="7" t="n">
        <v>0</v>
      </c>
      <c r="J58" s="16">
        <f>H58-I58</f>
        <v/>
      </c>
      <c r="K58" s="7" t="n">
        <v>2</v>
      </c>
      <c r="L58" s="7" t="n">
        <v>2</v>
      </c>
      <c r="M58" s="16">
        <f>K58-L58</f>
        <v/>
      </c>
      <c r="N58" s="23">
        <f>B58+E58+H58+K58</f>
        <v/>
      </c>
      <c r="O58" s="24" t="n">
        <v>0</v>
      </c>
      <c r="P58" s="24" t="n">
        <v>0</v>
      </c>
      <c r="Q58" s="37" t="n">
        <v>0</v>
      </c>
      <c r="R58" s="24" t="n">
        <v>0</v>
      </c>
      <c r="S58" s="27">
        <f>O58+P58+Q58+R58</f>
        <v/>
      </c>
      <c r="T58" s="28">
        <f>B58*2.9+E58*1.9+H58*1.9+K58*9.9</f>
        <v/>
      </c>
    </row>
    <row r="59">
      <c r="A59" s="49" t="n">
        <v>44284</v>
      </c>
      <c r="B59" s="7" t="n">
        <v>0</v>
      </c>
      <c r="C59" s="7" t="n">
        <v>0</v>
      </c>
      <c r="D59" s="16">
        <f>B59-C59</f>
        <v/>
      </c>
      <c r="E59" s="7" t="n">
        <v>0</v>
      </c>
      <c r="F59" s="7" t="n">
        <v>0</v>
      </c>
      <c r="G59" s="16">
        <f>E59-F59</f>
        <v/>
      </c>
      <c r="H59" s="7" t="n">
        <v>0</v>
      </c>
      <c r="I59" s="7" t="n">
        <v>0</v>
      </c>
      <c r="J59" s="16">
        <f>H59-I59</f>
        <v/>
      </c>
      <c r="K59" s="7" t="n">
        <v>4</v>
      </c>
      <c r="L59" s="7" t="n">
        <v>4</v>
      </c>
      <c r="M59" s="16">
        <f>K59-L59</f>
        <v/>
      </c>
      <c r="N59" s="23">
        <f>B59+E59+H59+K59</f>
        <v/>
      </c>
      <c r="O59" s="24" t="n">
        <v>0</v>
      </c>
      <c r="P59" s="24" t="n">
        <v>0</v>
      </c>
      <c r="Q59" s="37" t="n">
        <v>0</v>
      </c>
      <c r="R59" s="24" t="n">
        <v>1</v>
      </c>
      <c r="S59" s="27">
        <f>O59+P59+Q59+R59</f>
        <v/>
      </c>
      <c r="T59" s="28">
        <f>B59*2.9+E59*1.9+H59*1.9+K59*9.9</f>
        <v/>
      </c>
    </row>
    <row r="60">
      <c r="A60" s="49" t="n">
        <v>44285</v>
      </c>
      <c r="B60" s="7" t="n">
        <v>0</v>
      </c>
      <c r="C60" s="7" t="n">
        <v>0</v>
      </c>
      <c r="D60" s="16">
        <f>B60-C60</f>
        <v/>
      </c>
      <c r="E60" s="7" t="n">
        <v>0</v>
      </c>
      <c r="F60" s="7" t="n">
        <v>0</v>
      </c>
      <c r="G60" s="16">
        <f>E60-F60</f>
        <v/>
      </c>
      <c r="H60" s="7" t="n">
        <v>1</v>
      </c>
      <c r="I60" s="7" t="n">
        <v>1</v>
      </c>
      <c r="J60" s="16">
        <f>H60-I60</f>
        <v/>
      </c>
      <c r="K60" s="7" t="n">
        <v>3</v>
      </c>
      <c r="L60" s="7" t="n">
        <v>2</v>
      </c>
      <c r="M60" s="25">
        <f>K60-L60</f>
        <v/>
      </c>
      <c r="N60" s="23">
        <f>B60+E60+H60+K60</f>
        <v/>
      </c>
      <c r="O60" s="24" t="n">
        <v>0</v>
      </c>
      <c r="P60" s="24" t="n">
        <v>0</v>
      </c>
      <c r="Q60" s="37" t="n">
        <v>0</v>
      </c>
      <c r="R60" s="24" t="n">
        <v>0</v>
      </c>
      <c r="S60" s="27">
        <f>O60+P60+Q60+R60</f>
        <v/>
      </c>
      <c r="T60" s="28">
        <f>B60*2.9+E60*1.9+H60*1.9+K60*9.9</f>
        <v/>
      </c>
    </row>
    <row r="61">
      <c r="A61" s="49" t="n">
        <v>44286</v>
      </c>
      <c r="B61" s="7" t="n">
        <v>0</v>
      </c>
      <c r="C61" s="7" t="n">
        <v>0</v>
      </c>
      <c r="D61" s="16">
        <f>B61-C61</f>
        <v/>
      </c>
      <c r="E61" s="7" t="n">
        <v>0</v>
      </c>
      <c r="F61" s="7" t="n">
        <v>0</v>
      </c>
      <c r="G61" s="16">
        <f>E61-F61</f>
        <v/>
      </c>
      <c r="H61" s="7" t="n">
        <v>1</v>
      </c>
      <c r="I61" s="7" t="n">
        <v>1</v>
      </c>
      <c r="J61" s="16">
        <f>H61-I61</f>
        <v/>
      </c>
      <c r="K61" s="7" t="n">
        <v>1</v>
      </c>
      <c r="L61" s="7" t="n">
        <v>1</v>
      </c>
      <c r="M61" s="16">
        <f>K61-L61</f>
        <v/>
      </c>
      <c r="N61" s="23">
        <f>B61+E61+H61+K61</f>
        <v/>
      </c>
      <c r="O61" s="24" t="n">
        <v>0</v>
      </c>
      <c r="P61" s="24" t="n">
        <v>0</v>
      </c>
      <c r="Q61" s="37" t="n">
        <v>0</v>
      </c>
      <c r="R61" s="24" t="n">
        <v>0</v>
      </c>
      <c r="S61" s="27">
        <f>O61+P61+Q61+R61</f>
        <v/>
      </c>
      <c r="T61" s="28">
        <f>B61*2.9+E61*1.9+H61*1.9+K61*9.9</f>
        <v/>
      </c>
    </row>
    <row r="62">
      <c r="A62" s="49" t="n">
        <v>44287</v>
      </c>
      <c r="B62" s="7" t="n">
        <v>0</v>
      </c>
      <c r="C62" s="7" t="n">
        <v>0</v>
      </c>
      <c r="D62" s="16">
        <f>B62-C62</f>
        <v/>
      </c>
      <c r="E62" s="7" t="n">
        <v>0</v>
      </c>
      <c r="F62" s="7" t="n">
        <v>0</v>
      </c>
      <c r="G62" s="16">
        <f>E62-F62</f>
        <v/>
      </c>
      <c r="H62" s="7" t="n">
        <v>4</v>
      </c>
      <c r="I62" s="7" t="n">
        <v>4</v>
      </c>
      <c r="J62" s="16">
        <f>H62-I62</f>
        <v/>
      </c>
      <c r="K62" s="7" t="n">
        <v>3</v>
      </c>
      <c r="L62" s="7" t="n">
        <v>3</v>
      </c>
      <c r="M62" s="16">
        <f>K62-L62</f>
        <v/>
      </c>
      <c r="N62" s="23">
        <f>B62+E62+H62+K62</f>
        <v/>
      </c>
      <c r="O62" s="24" t="n">
        <v>0</v>
      </c>
      <c r="P62" s="24" t="n">
        <v>0</v>
      </c>
      <c r="Q62" s="37" t="n">
        <v>0</v>
      </c>
      <c r="R62" s="24" t="n">
        <v>1</v>
      </c>
      <c r="S62" s="27">
        <f>O62+P62+Q62+R62</f>
        <v/>
      </c>
      <c r="T62" s="28">
        <f>B62*2.9+E62*1.9+H62*1.9+K62*9.9</f>
        <v/>
      </c>
    </row>
    <row r="63">
      <c r="A63" s="49" t="n">
        <v>44288</v>
      </c>
      <c r="B63" s="7" t="n">
        <v>0</v>
      </c>
      <c r="C63" s="7" t="n">
        <v>0</v>
      </c>
      <c r="D63" s="16">
        <f>B63-C63</f>
        <v/>
      </c>
      <c r="E63" s="7" t="n">
        <v>0</v>
      </c>
      <c r="F63" s="7" t="n">
        <v>0</v>
      </c>
      <c r="G63" s="16">
        <f>E63-F63</f>
        <v/>
      </c>
      <c r="H63" s="7" t="n">
        <v>3</v>
      </c>
      <c r="I63" s="7" t="n">
        <v>3</v>
      </c>
      <c r="J63" s="16">
        <f>H63-I63</f>
        <v/>
      </c>
      <c r="K63" s="7" t="n">
        <v>4</v>
      </c>
      <c r="L63" s="7" t="n">
        <v>4</v>
      </c>
      <c r="M63" s="16">
        <f>K63-L63</f>
        <v/>
      </c>
      <c r="N63" s="23">
        <f>B63+E63+H63+K63</f>
        <v/>
      </c>
      <c r="O63" s="24" t="n">
        <v>0</v>
      </c>
      <c r="P63" s="24" t="n">
        <v>0</v>
      </c>
      <c r="Q63" s="37" t="n">
        <v>0</v>
      </c>
      <c r="R63" s="24" t="n">
        <v>1</v>
      </c>
      <c r="S63" s="27">
        <f>O63+P63+Q63+R63</f>
        <v/>
      </c>
      <c r="T63" s="28">
        <f>B63*2.9+E63*1.9+H63*1.9+K63*9.9</f>
        <v/>
      </c>
    </row>
    <row r="64">
      <c r="A64" s="49" t="n">
        <v>44289</v>
      </c>
      <c r="B64" s="7" t="n">
        <v>0</v>
      </c>
      <c r="C64" s="7" t="n">
        <v>0</v>
      </c>
      <c r="D64" s="16">
        <f>B64-C64</f>
        <v/>
      </c>
      <c r="E64" s="7" t="n">
        <v>0</v>
      </c>
      <c r="F64" s="7" t="n">
        <v>0</v>
      </c>
      <c r="G64" s="16">
        <f>E64-F64</f>
        <v/>
      </c>
      <c r="H64" s="7" t="n">
        <v>1</v>
      </c>
      <c r="I64" s="7" t="n">
        <v>1</v>
      </c>
      <c r="J64" s="16">
        <f>H64-I64</f>
        <v/>
      </c>
      <c r="K64" s="7" t="n">
        <v>5</v>
      </c>
      <c r="L64" s="7" t="n">
        <v>5</v>
      </c>
      <c r="M64" s="16">
        <f>K64-L64</f>
        <v/>
      </c>
      <c r="N64" s="23">
        <f>B64+E64+H64+K64</f>
        <v/>
      </c>
      <c r="O64" s="24" t="n">
        <v>0</v>
      </c>
      <c r="P64" s="24" t="n">
        <v>0</v>
      </c>
      <c r="Q64" s="37" t="n">
        <v>0</v>
      </c>
      <c r="R64" s="24" t="n">
        <v>0</v>
      </c>
      <c r="S64" s="27">
        <f>O64+P64+Q64+R64</f>
        <v/>
      </c>
      <c r="T64" s="28">
        <f>B64*2.9+E64*1.9+H64*1.9+K64*9.9</f>
        <v/>
      </c>
    </row>
    <row r="65">
      <c r="A65" s="49" t="n">
        <v>44290</v>
      </c>
      <c r="B65" s="7" t="n">
        <v>0</v>
      </c>
      <c r="C65" s="7" t="n">
        <v>0</v>
      </c>
      <c r="D65" s="16">
        <f>B65-C65</f>
        <v/>
      </c>
      <c r="E65" s="7" t="n">
        <v>0</v>
      </c>
      <c r="F65" s="7" t="n">
        <v>0</v>
      </c>
      <c r="G65" s="16">
        <f>E65-F65</f>
        <v/>
      </c>
      <c r="H65" s="7" t="n">
        <v>0</v>
      </c>
      <c r="I65" s="7" t="n">
        <v>0</v>
      </c>
      <c r="J65" s="16">
        <f>H65-I65</f>
        <v/>
      </c>
      <c r="K65" s="7" t="n">
        <v>1</v>
      </c>
      <c r="L65" s="7" t="n">
        <v>1</v>
      </c>
      <c r="M65" s="16">
        <f>K65-L65</f>
        <v/>
      </c>
      <c r="N65" s="23">
        <f>B65+E65+H65+K65</f>
        <v/>
      </c>
      <c r="O65" s="24" t="n">
        <v>0</v>
      </c>
      <c r="P65" s="24" t="n">
        <v>0</v>
      </c>
      <c r="Q65" s="37" t="n">
        <v>0</v>
      </c>
      <c r="R65" s="24" t="n">
        <v>1</v>
      </c>
      <c r="S65" s="27">
        <f>O65+P65+Q65+R65</f>
        <v/>
      </c>
      <c r="T65" s="28">
        <f>B65*2.9+E65*1.9+H65*1.9+K65*9.9</f>
        <v/>
      </c>
    </row>
    <row r="66">
      <c r="A66" s="49" t="n">
        <v>44291</v>
      </c>
      <c r="B66" s="7" t="n">
        <v>0</v>
      </c>
      <c r="C66" s="7" t="n">
        <v>0</v>
      </c>
      <c r="D66" s="16">
        <f>B66-C66</f>
        <v/>
      </c>
      <c r="E66" s="7" t="n">
        <v>0</v>
      </c>
      <c r="F66" s="7" t="n">
        <v>0</v>
      </c>
      <c r="G66" s="16">
        <f>E66-F66</f>
        <v/>
      </c>
      <c r="H66" s="7" t="n">
        <v>0</v>
      </c>
      <c r="I66" s="7" t="n">
        <v>0</v>
      </c>
      <c r="J66" s="16">
        <f>H66-I66</f>
        <v/>
      </c>
      <c r="K66" s="7" t="n">
        <v>3</v>
      </c>
      <c r="L66" s="7" t="n">
        <v>3</v>
      </c>
      <c r="M66" s="16">
        <f>K66-L66</f>
        <v/>
      </c>
      <c r="N66" s="23">
        <f>B66+E66+H66+K66</f>
        <v/>
      </c>
      <c r="O66" s="24" t="n">
        <v>0</v>
      </c>
      <c r="P66" s="24" t="n">
        <v>0</v>
      </c>
      <c r="Q66" s="37" t="n">
        <v>0</v>
      </c>
      <c r="R66" s="24" t="n">
        <v>3</v>
      </c>
      <c r="S66" s="27">
        <f>O66+P66+Q66+R66</f>
        <v/>
      </c>
      <c r="T66" s="28">
        <f>B66*2.9+E66*1.9+H66*1.9+K66*9.9</f>
        <v/>
      </c>
    </row>
    <row r="67">
      <c r="A67" s="49" t="n">
        <v>44292</v>
      </c>
      <c r="B67" s="7" t="n">
        <v>0</v>
      </c>
      <c r="C67" s="7" t="n">
        <v>0</v>
      </c>
      <c r="D67" s="16">
        <f>B67-C67</f>
        <v/>
      </c>
      <c r="E67" s="7" t="n">
        <v>0</v>
      </c>
      <c r="F67" s="7" t="n">
        <v>0</v>
      </c>
      <c r="G67" s="16">
        <f>E67-F67</f>
        <v/>
      </c>
      <c r="H67" s="7" t="n">
        <v>1</v>
      </c>
      <c r="I67" s="7" t="n">
        <v>1</v>
      </c>
      <c r="J67" s="16">
        <f>H67-I67</f>
        <v/>
      </c>
      <c r="K67" s="7" t="n">
        <v>5</v>
      </c>
      <c r="L67" s="7" t="n">
        <v>5</v>
      </c>
      <c r="M67" s="16">
        <f>K67-L67</f>
        <v/>
      </c>
      <c r="N67" s="23">
        <f>B67+E67+H67+K67</f>
        <v/>
      </c>
      <c r="O67" s="24" t="n">
        <v>0</v>
      </c>
      <c r="P67" s="24" t="n">
        <v>1</v>
      </c>
      <c r="Q67" s="37" t="n">
        <v>0</v>
      </c>
      <c r="R67" s="24" t="n">
        <v>0</v>
      </c>
      <c r="S67" s="27">
        <f>O67+P67+Q67+R67</f>
        <v/>
      </c>
      <c r="T67" s="28">
        <f>B67*2.9+E67*1.9+H67*1.9+K67*9.9</f>
        <v/>
      </c>
    </row>
    <row r="68">
      <c r="A68" s="49" t="n">
        <v>44293</v>
      </c>
      <c r="B68" s="7" t="n">
        <v>1</v>
      </c>
      <c r="C68" s="7" t="n">
        <v>1</v>
      </c>
      <c r="D68" s="16">
        <f>B68-C68</f>
        <v/>
      </c>
      <c r="E68" s="7" t="n">
        <v>0</v>
      </c>
      <c r="F68" s="7" t="n">
        <v>0</v>
      </c>
      <c r="G68" s="16">
        <f>E68-F68</f>
        <v/>
      </c>
      <c r="H68" s="7" t="n">
        <v>1</v>
      </c>
      <c r="I68" s="7" t="n">
        <v>1</v>
      </c>
      <c r="J68" s="16">
        <f>H68-I68</f>
        <v/>
      </c>
      <c r="K68" s="7" t="n">
        <v>3</v>
      </c>
      <c r="L68" s="7" t="n">
        <v>3</v>
      </c>
      <c r="M68" s="16">
        <f>K68-L68</f>
        <v/>
      </c>
      <c r="N68" s="23">
        <f>B68+E68+H68+K68</f>
        <v/>
      </c>
      <c r="O68" s="24" t="n">
        <v>0</v>
      </c>
      <c r="P68" s="24" t="n">
        <v>0</v>
      </c>
      <c r="Q68" s="37" t="n">
        <v>0</v>
      </c>
      <c r="R68" s="24" t="n">
        <v>1</v>
      </c>
      <c r="S68" s="27">
        <f>O68+P68+Q68+R68</f>
        <v/>
      </c>
      <c r="T68" s="28">
        <f>B68*2.9+E68*1.9+H68*1.9+K68*9.9</f>
        <v/>
      </c>
    </row>
    <row r="69">
      <c r="A69" s="49" t="n">
        <v>44294</v>
      </c>
      <c r="B69" s="7" t="n">
        <v>0</v>
      </c>
      <c r="C69" s="7" t="n">
        <v>0</v>
      </c>
      <c r="D69" s="16">
        <f>B69-C69</f>
        <v/>
      </c>
      <c r="E69" s="7" t="n">
        <v>0</v>
      </c>
      <c r="F69" s="7" t="n">
        <v>0</v>
      </c>
      <c r="G69" s="16">
        <f>E69-F69</f>
        <v/>
      </c>
      <c r="H69" s="7" t="n">
        <v>2</v>
      </c>
      <c r="I69" s="7" t="n">
        <v>2</v>
      </c>
      <c r="J69" s="16">
        <f>H69-I69</f>
        <v/>
      </c>
      <c r="K69" s="7" t="n">
        <v>4</v>
      </c>
      <c r="L69" s="7" t="n">
        <v>4</v>
      </c>
      <c r="M69" s="16">
        <f>K69-L69</f>
        <v/>
      </c>
      <c r="N69" s="23">
        <f>B69+E69+H69+K69</f>
        <v/>
      </c>
      <c r="O69" s="24" t="n">
        <v>0</v>
      </c>
      <c r="P69" s="24" t="n">
        <v>0</v>
      </c>
      <c r="Q69" s="37" t="n">
        <v>0</v>
      </c>
      <c r="R69" s="24" t="n">
        <v>0</v>
      </c>
      <c r="S69" s="27">
        <f>O69+P69+Q69+R69</f>
        <v/>
      </c>
      <c r="T69" s="28">
        <f>B69*2.9+E69*1.9+H69*1.9+K69*9.9</f>
        <v/>
      </c>
    </row>
    <row r="70">
      <c r="A70" s="49" t="n">
        <v>44295</v>
      </c>
      <c r="B70" s="7" t="n">
        <v>0</v>
      </c>
      <c r="C70" s="7" t="n">
        <v>0</v>
      </c>
      <c r="D70" s="16">
        <f>B70-C70</f>
        <v/>
      </c>
      <c r="E70" s="7" t="n">
        <v>0</v>
      </c>
      <c r="F70" s="7" t="n">
        <v>0</v>
      </c>
      <c r="G70" s="16">
        <f>E70-F70</f>
        <v/>
      </c>
      <c r="H70" s="7" t="n">
        <v>0</v>
      </c>
      <c r="I70" s="7" t="n">
        <v>0</v>
      </c>
      <c r="J70" s="16">
        <f>H70-I70</f>
        <v/>
      </c>
      <c r="K70" s="7" t="n">
        <v>2</v>
      </c>
      <c r="L70" s="7" t="n">
        <v>2</v>
      </c>
      <c r="M70" s="16">
        <f>K70-L70</f>
        <v/>
      </c>
      <c r="N70" s="23">
        <f>B70+E70+H70+K70</f>
        <v/>
      </c>
      <c r="O70" s="24" t="n">
        <v>0</v>
      </c>
      <c r="P70" s="24" t="n">
        <v>0</v>
      </c>
      <c r="Q70" s="37" t="n">
        <v>0</v>
      </c>
      <c r="R70" s="24" t="n">
        <v>1</v>
      </c>
      <c r="S70" s="27">
        <f>O70+P70+Q70+R70</f>
        <v/>
      </c>
      <c r="T70" s="28">
        <f>B70*2.9+E70*1.9+H70*1.9+K70*9.9</f>
        <v/>
      </c>
    </row>
    <row r="71">
      <c r="A71" s="49" t="n">
        <v>44296</v>
      </c>
      <c r="B71" s="7" t="n">
        <v>0</v>
      </c>
      <c r="C71" s="7" t="n">
        <v>0</v>
      </c>
      <c r="D71" s="16">
        <f>B71-C71</f>
        <v/>
      </c>
      <c r="E71" s="7" t="n">
        <v>1</v>
      </c>
      <c r="F71" s="7" t="n">
        <v>1</v>
      </c>
      <c r="G71" s="16">
        <f>E71-F71</f>
        <v/>
      </c>
      <c r="H71" s="7" t="n">
        <v>1</v>
      </c>
      <c r="I71" s="7" t="n">
        <v>1</v>
      </c>
      <c r="J71" s="16">
        <f>H71-I71</f>
        <v/>
      </c>
      <c r="K71" s="7" t="n">
        <v>1</v>
      </c>
      <c r="L71" s="7" t="n">
        <v>1</v>
      </c>
      <c r="M71" s="16">
        <f>K71-L71</f>
        <v/>
      </c>
      <c r="N71" s="23">
        <f>B71+E71+H71+K71</f>
        <v/>
      </c>
      <c r="O71" s="24" t="n">
        <v>0</v>
      </c>
      <c r="P71" s="24" t="n">
        <v>0</v>
      </c>
      <c r="Q71" s="37" t="n">
        <v>4</v>
      </c>
      <c r="R71" s="24" t="n">
        <v>5</v>
      </c>
      <c r="S71" s="27">
        <f>O71+P71+Q71+R71</f>
        <v/>
      </c>
      <c r="T71" s="28">
        <f>B71*2.9+E71*1.9+H71*1.9+K71*9.9</f>
        <v/>
      </c>
    </row>
    <row r="72">
      <c r="A72" s="49" t="n">
        <v>44297</v>
      </c>
      <c r="B72" s="7" t="n">
        <v>0</v>
      </c>
      <c r="C72" s="7" t="n">
        <v>0</v>
      </c>
      <c r="D72" s="16">
        <f>B72-C72</f>
        <v/>
      </c>
      <c r="E72" s="7" t="n">
        <v>0</v>
      </c>
      <c r="F72" s="7" t="n">
        <v>0</v>
      </c>
      <c r="G72" s="16">
        <f>E72-F72</f>
        <v/>
      </c>
      <c r="H72" s="7" t="n">
        <v>0</v>
      </c>
      <c r="I72" s="7" t="n">
        <v>0</v>
      </c>
      <c r="J72" s="16">
        <f>H72-I72</f>
        <v/>
      </c>
      <c r="K72" s="7" t="n">
        <v>1</v>
      </c>
      <c r="L72" s="7" t="n">
        <v>1</v>
      </c>
      <c r="M72" s="16">
        <f>K72-L72</f>
        <v/>
      </c>
      <c r="N72" s="23">
        <f>B72+E72+H72+K72</f>
        <v/>
      </c>
      <c r="O72" s="24" t="n">
        <v>0</v>
      </c>
      <c r="P72" s="24" t="n">
        <v>0</v>
      </c>
      <c r="Q72" s="37" t="n">
        <v>1</v>
      </c>
      <c r="R72" s="24" t="n">
        <v>2</v>
      </c>
      <c r="S72" s="27">
        <f>O72+P72+Q72+R72</f>
        <v/>
      </c>
      <c r="T72" s="28">
        <f>B72*2.9+E72*1.9+H72*1.9+K72*9.9</f>
        <v/>
      </c>
    </row>
    <row r="73">
      <c r="A73" s="49" t="n">
        <v>44298</v>
      </c>
      <c r="B73" s="7" t="n">
        <v>0</v>
      </c>
      <c r="C73" s="7" t="n">
        <v>0</v>
      </c>
      <c r="D73" s="16">
        <f>B73-C73</f>
        <v/>
      </c>
      <c r="E73" s="7" t="n">
        <v>0</v>
      </c>
      <c r="F73" s="7" t="n">
        <v>0</v>
      </c>
      <c r="G73" s="16">
        <f>E73-F73</f>
        <v/>
      </c>
      <c r="H73" s="7" t="n">
        <v>0</v>
      </c>
      <c r="I73" s="7" t="n">
        <v>0</v>
      </c>
      <c r="J73" s="16">
        <f>H73-I73</f>
        <v/>
      </c>
      <c r="K73" s="7" t="n">
        <v>2</v>
      </c>
      <c r="L73" s="7" t="n">
        <v>2</v>
      </c>
      <c r="M73" s="16">
        <f>K73-L73</f>
        <v/>
      </c>
      <c r="N73" s="23">
        <f>B73+E73+H73+K73</f>
        <v/>
      </c>
      <c r="O73" s="24" t="n">
        <v>0</v>
      </c>
      <c r="P73" s="24" t="n">
        <v>0</v>
      </c>
      <c r="Q73" s="37" t="n">
        <v>0</v>
      </c>
      <c r="R73" s="24" t="n">
        <v>3</v>
      </c>
      <c r="S73" s="27">
        <f>O73+P73+Q73+R73</f>
        <v/>
      </c>
      <c r="T73" s="28">
        <f>B73*2.9+E73*1.9+H73*1.9+K73*9.9</f>
        <v/>
      </c>
    </row>
    <row r="74">
      <c r="A74" s="49" t="n">
        <v>44299</v>
      </c>
      <c r="B74" s="7" t="n">
        <v>0</v>
      </c>
      <c r="C74" s="7" t="n">
        <v>0</v>
      </c>
      <c r="D74" s="16">
        <f>B74-C74</f>
        <v/>
      </c>
      <c r="E74" s="7" t="n">
        <v>0</v>
      </c>
      <c r="F74" s="7" t="n">
        <v>0</v>
      </c>
      <c r="G74" s="16">
        <f>E74-F74</f>
        <v/>
      </c>
      <c r="H74" s="7" t="n">
        <v>0</v>
      </c>
      <c r="I74" s="7" t="n">
        <v>0</v>
      </c>
      <c r="J74" s="16">
        <f>H74-I74</f>
        <v/>
      </c>
      <c r="K74" s="7" t="n">
        <v>1</v>
      </c>
      <c r="L74" s="7" t="n">
        <v>1</v>
      </c>
      <c r="M74" s="16">
        <f>K74-L74</f>
        <v/>
      </c>
      <c r="N74" s="23">
        <f>B74+E74+H74+K74</f>
        <v/>
      </c>
      <c r="O74" s="24" t="n">
        <v>0</v>
      </c>
      <c r="P74" s="24" t="n">
        <v>0</v>
      </c>
      <c r="Q74" s="37" t="n">
        <v>0</v>
      </c>
      <c r="R74" s="24" t="n">
        <v>4</v>
      </c>
      <c r="S74" s="27">
        <f>O74+P74+Q74+R74</f>
        <v/>
      </c>
      <c r="T74" s="28">
        <f>B74*2.9+E74*1.9+H74*1.9+K74*9.9</f>
        <v/>
      </c>
    </row>
    <row r="75">
      <c r="A75" s="49" t="n">
        <v>44300</v>
      </c>
      <c r="B75" s="7" t="n">
        <v>0</v>
      </c>
      <c r="C75" s="7" t="n">
        <v>0</v>
      </c>
      <c r="D75" s="16">
        <f>B75-C75</f>
        <v/>
      </c>
      <c r="E75" s="7" t="n">
        <v>1</v>
      </c>
      <c r="F75" s="7" t="n">
        <v>1</v>
      </c>
      <c r="G75" s="16">
        <f>E75-F75</f>
        <v/>
      </c>
      <c r="H75" s="7" t="n">
        <v>0</v>
      </c>
      <c r="I75" s="7" t="n">
        <v>0</v>
      </c>
      <c r="J75" s="16">
        <f>H75-I75</f>
        <v/>
      </c>
      <c r="K75" s="7" t="n">
        <v>2</v>
      </c>
      <c r="L75" s="7" t="n">
        <v>1</v>
      </c>
      <c r="M75" s="25">
        <f>K75-L75</f>
        <v/>
      </c>
      <c r="N75" s="23">
        <f>B75+E75+H75+K75</f>
        <v/>
      </c>
      <c r="O75" s="24" t="n">
        <v>0</v>
      </c>
      <c r="P75" s="24" t="n">
        <v>0</v>
      </c>
      <c r="Q75" s="37" t="n">
        <v>0</v>
      </c>
      <c r="R75" s="24" t="n">
        <v>2</v>
      </c>
      <c r="S75" s="27">
        <f>O75+P75+Q75+R75</f>
        <v/>
      </c>
      <c r="T75" s="28">
        <f>B75*2.9+E75*1.9+H75*1.9+K75*9.9</f>
        <v/>
      </c>
    </row>
    <row r="76">
      <c r="A76" s="49" t="n">
        <v>44301</v>
      </c>
      <c r="B76" s="7" t="n">
        <v>0</v>
      </c>
      <c r="C76" s="7" t="n">
        <v>0</v>
      </c>
      <c r="D76" s="16">
        <f>B76-C76</f>
        <v/>
      </c>
      <c r="E76" s="7" t="n">
        <v>0</v>
      </c>
      <c r="F76" s="7" t="n">
        <v>0</v>
      </c>
      <c r="G76" s="16">
        <f>E76-F76</f>
        <v/>
      </c>
      <c r="H76" s="7" t="n">
        <v>4</v>
      </c>
      <c r="I76" s="7" t="n">
        <v>4</v>
      </c>
      <c r="J76" s="16">
        <f>H76-I76</f>
        <v/>
      </c>
      <c r="K76" s="7" t="n">
        <v>2</v>
      </c>
      <c r="L76" s="7" t="n">
        <v>2</v>
      </c>
      <c r="M76" s="16">
        <f>K76-L76</f>
        <v/>
      </c>
      <c r="N76" s="23">
        <f>B76+E76+H76+K76</f>
        <v/>
      </c>
      <c r="O76" s="24" t="n">
        <v>0</v>
      </c>
      <c r="P76" s="24" t="n">
        <v>0</v>
      </c>
      <c r="Q76" s="37" t="n">
        <v>1</v>
      </c>
      <c r="R76" s="24" t="n">
        <v>1</v>
      </c>
      <c r="S76" s="27">
        <f>O76+P76+Q76+R76</f>
        <v/>
      </c>
      <c r="T76" s="28">
        <f>B76*2.9+E76*1.9+H76*1.9+K76*9.9</f>
        <v/>
      </c>
    </row>
    <row r="77">
      <c r="A77" s="49" t="n">
        <v>44302</v>
      </c>
      <c r="B77" s="7" t="n">
        <v>0</v>
      </c>
      <c r="C77" s="7" t="n">
        <v>0</v>
      </c>
      <c r="D77" s="16">
        <f>B77-C77</f>
        <v/>
      </c>
      <c r="E77" s="7" t="n">
        <v>0</v>
      </c>
      <c r="F77" s="7" t="n">
        <v>0</v>
      </c>
      <c r="G77" s="16">
        <f>E77-F77</f>
        <v/>
      </c>
      <c r="H77" s="7" t="n">
        <v>1</v>
      </c>
      <c r="I77" s="7" t="n">
        <v>1</v>
      </c>
      <c r="J77" s="16">
        <f>H77-I77</f>
        <v/>
      </c>
      <c r="K77" s="7" t="n">
        <v>0</v>
      </c>
      <c r="L77" s="7" t="n">
        <v>0</v>
      </c>
      <c r="M77" s="16">
        <f>K77-L77</f>
        <v/>
      </c>
      <c r="N77" s="23">
        <f>B77+E77+H77+K77</f>
        <v/>
      </c>
      <c r="O77" s="24" t="n">
        <v>0</v>
      </c>
      <c r="P77" s="24" t="n">
        <v>0</v>
      </c>
      <c r="Q77" s="37" t="n">
        <v>1</v>
      </c>
      <c r="R77" s="24" t="n">
        <v>0</v>
      </c>
      <c r="S77" s="27">
        <f>O77+P77+Q77+R77</f>
        <v/>
      </c>
      <c r="T77" s="28">
        <f>B77*2.9+E77*1.9+H77*1.9+K77*9.9</f>
        <v/>
      </c>
    </row>
    <row r="78">
      <c r="A78" s="49" t="n">
        <v>44303</v>
      </c>
      <c r="B78" s="7" t="n">
        <v>0</v>
      </c>
      <c r="C78" s="7" t="n">
        <v>0</v>
      </c>
      <c r="D78" s="16">
        <f>B78-C78</f>
        <v/>
      </c>
      <c r="E78" s="7" t="n">
        <v>0</v>
      </c>
      <c r="F78" s="7" t="n">
        <v>0</v>
      </c>
      <c r="G78" s="16">
        <f>E78-F78</f>
        <v/>
      </c>
      <c r="H78" s="7" t="n">
        <v>0</v>
      </c>
      <c r="I78" s="7" t="n">
        <v>0</v>
      </c>
      <c r="J78" s="16">
        <f>H78-I78</f>
        <v/>
      </c>
      <c r="K78" s="7" t="n">
        <v>3</v>
      </c>
      <c r="L78" s="7" t="n">
        <v>2</v>
      </c>
      <c r="M78" s="25">
        <f>K78-L78</f>
        <v/>
      </c>
      <c r="N78" s="23">
        <f>B78+E78+H78+K78</f>
        <v/>
      </c>
      <c r="O78" s="24" t="n">
        <v>0</v>
      </c>
      <c r="P78" s="24" t="n">
        <v>0</v>
      </c>
      <c r="Q78" s="37" t="n">
        <v>0</v>
      </c>
      <c r="R78" s="24" t="n">
        <v>0</v>
      </c>
      <c r="S78" s="27">
        <f>O78+P78+Q78+R78</f>
        <v/>
      </c>
      <c r="T78" s="28">
        <f>B78*2.9+E78*1.9+H78*1.9+K78*9.9</f>
        <v/>
      </c>
    </row>
    <row r="79">
      <c r="A79" s="49" t="n">
        <v>44304</v>
      </c>
      <c r="B79" s="7" t="n">
        <v>0</v>
      </c>
      <c r="C79" s="7" t="n">
        <v>0</v>
      </c>
      <c r="D79" s="16">
        <f>B79-C79</f>
        <v/>
      </c>
      <c r="E79" s="7" t="n">
        <v>1</v>
      </c>
      <c r="F79" s="7" t="n">
        <v>1</v>
      </c>
      <c r="G79" s="16">
        <f>E79-F79</f>
        <v/>
      </c>
      <c r="H79" s="7" t="n">
        <v>0</v>
      </c>
      <c r="I79" s="7" t="n">
        <v>0</v>
      </c>
      <c r="J79" s="16">
        <f>H79-I79</f>
        <v/>
      </c>
      <c r="K79" s="7" t="n">
        <v>2</v>
      </c>
      <c r="L79" s="7" t="n">
        <v>2</v>
      </c>
      <c r="M79" s="16">
        <f>K79-L79</f>
        <v/>
      </c>
      <c r="N79" s="23">
        <f>B79+E79+H79+K79</f>
        <v/>
      </c>
      <c r="O79" s="24" t="n">
        <v>0</v>
      </c>
      <c r="P79" s="24" t="n">
        <v>0</v>
      </c>
      <c r="Q79" s="37" t="n">
        <v>0</v>
      </c>
      <c r="R79" s="24" t="n">
        <v>1</v>
      </c>
      <c r="S79" s="27">
        <f>O79+P79+Q79+R79</f>
        <v/>
      </c>
      <c r="T79" s="28">
        <f>B79*2.9+E79*1.9+H79*1.9+K79*9.9</f>
        <v/>
      </c>
    </row>
    <row r="80">
      <c r="A80" s="49" t="n">
        <v>44305</v>
      </c>
      <c r="B80" s="7" t="n">
        <v>0</v>
      </c>
      <c r="C80" s="7" t="n">
        <v>0</v>
      </c>
      <c r="D80" s="16">
        <f>B80-C80</f>
        <v/>
      </c>
      <c r="E80" s="7" t="n">
        <v>0</v>
      </c>
      <c r="F80" s="7" t="n">
        <v>0</v>
      </c>
      <c r="G80" s="16">
        <f>E80-F80</f>
        <v/>
      </c>
      <c r="H80" s="7" t="n">
        <v>1</v>
      </c>
      <c r="I80" s="7" t="n">
        <v>1</v>
      </c>
      <c r="J80" s="16">
        <f>H80-I80</f>
        <v/>
      </c>
      <c r="K80" s="7" t="n">
        <v>1</v>
      </c>
      <c r="L80" s="7" t="n">
        <v>1</v>
      </c>
      <c r="M80" s="16">
        <f>K80-L80</f>
        <v/>
      </c>
      <c r="N80" s="23">
        <f>B80+E80+H80+K80</f>
        <v/>
      </c>
      <c r="O80" s="24" t="n">
        <v>0</v>
      </c>
      <c r="P80" s="24" t="n">
        <v>0</v>
      </c>
      <c r="Q80" s="37" t="n">
        <v>0</v>
      </c>
      <c r="R80" s="24" t="n">
        <v>3</v>
      </c>
      <c r="S80" s="27">
        <f>O80+P80+Q80+R80</f>
        <v/>
      </c>
      <c r="T80" s="28">
        <f>B80*2.9+E80*1.9+H80*1.9+K80*9.9</f>
        <v/>
      </c>
    </row>
    <row r="81">
      <c r="A81" s="49" t="n">
        <v>44306</v>
      </c>
      <c r="B81" s="7" t="n">
        <v>0</v>
      </c>
      <c r="C81" s="7" t="n">
        <v>0</v>
      </c>
      <c r="D81" s="16">
        <f>B81-C81</f>
        <v/>
      </c>
      <c r="E81" s="7" t="n">
        <v>1</v>
      </c>
      <c r="F81" s="7" t="n">
        <v>1</v>
      </c>
      <c r="G81" s="16">
        <f>E81-F81</f>
        <v/>
      </c>
      <c r="H81" s="7" t="n">
        <v>0</v>
      </c>
      <c r="I81" s="7" t="n">
        <v>0</v>
      </c>
      <c r="J81" s="16">
        <f>H81-I81</f>
        <v/>
      </c>
      <c r="K81" s="7" t="n">
        <v>2</v>
      </c>
      <c r="L81" s="7" t="n">
        <v>2</v>
      </c>
      <c r="M81" s="16">
        <f>K81-L81</f>
        <v/>
      </c>
      <c r="N81" s="23">
        <f>B81+E81+H81+K81</f>
        <v/>
      </c>
      <c r="O81" s="24" t="n">
        <v>0</v>
      </c>
      <c r="P81" s="24" t="n">
        <v>0</v>
      </c>
      <c r="Q81" s="37" t="n">
        <v>0</v>
      </c>
      <c r="R81" s="24" t="n">
        <v>0</v>
      </c>
      <c r="S81" s="27">
        <f>O81+P81+Q81+R81</f>
        <v/>
      </c>
      <c r="T81" s="28">
        <f>B81*2.9+E81*1.9+H81*1.9+K81*9.9</f>
        <v/>
      </c>
    </row>
    <row r="82">
      <c r="A82" s="49" t="n">
        <v>44307</v>
      </c>
      <c r="B82" s="7" t="n">
        <v>1</v>
      </c>
      <c r="C82" s="7" t="n">
        <v>1</v>
      </c>
      <c r="D82" s="16">
        <f>B82-C82</f>
        <v/>
      </c>
      <c r="E82" s="7" t="n">
        <v>0</v>
      </c>
      <c r="F82" s="7" t="n">
        <v>0</v>
      </c>
      <c r="G82" s="16">
        <f>E82-F82</f>
        <v/>
      </c>
      <c r="H82" s="7" t="n">
        <v>0</v>
      </c>
      <c r="I82" s="7" t="n">
        <v>0</v>
      </c>
      <c r="J82" s="16">
        <f>H82-I82</f>
        <v/>
      </c>
      <c r="K82" s="7" t="n">
        <v>2</v>
      </c>
      <c r="L82" s="7" t="n">
        <v>2</v>
      </c>
      <c r="M82" s="16">
        <f>K82-L82</f>
        <v/>
      </c>
      <c r="N82" s="23">
        <f>B82+E82+H82+K82</f>
        <v/>
      </c>
      <c r="O82" s="24" t="n">
        <v>0</v>
      </c>
      <c r="P82" s="24" t="n">
        <v>0</v>
      </c>
      <c r="Q82" s="37" t="n">
        <v>0</v>
      </c>
      <c r="R82" s="24" t="n">
        <v>0</v>
      </c>
      <c r="S82" s="27">
        <f>O82+P82+Q82+R82</f>
        <v/>
      </c>
      <c r="T82" s="28">
        <f>B82*2.9+E82*1.9+H82*1.9+K82*9.9</f>
        <v/>
      </c>
    </row>
    <row r="83">
      <c r="A83" s="49" t="n">
        <v>44308</v>
      </c>
      <c r="B83" s="7" t="n">
        <v>0</v>
      </c>
      <c r="C83" s="7" t="n">
        <v>0</v>
      </c>
      <c r="D83" s="16">
        <f>B83-C83</f>
        <v/>
      </c>
      <c r="E83" s="7" t="n">
        <v>0</v>
      </c>
      <c r="F83" s="7" t="n">
        <v>0</v>
      </c>
      <c r="G83" s="16">
        <f>E83-F83</f>
        <v/>
      </c>
      <c r="H83" s="7" t="n">
        <v>0</v>
      </c>
      <c r="I83" s="7" t="n">
        <v>0</v>
      </c>
      <c r="J83" s="16">
        <f>H83-I83</f>
        <v/>
      </c>
      <c r="K83" s="7" t="n">
        <v>2</v>
      </c>
      <c r="L83" s="7" t="n">
        <v>2</v>
      </c>
      <c r="M83" s="16">
        <f>K83-L83</f>
        <v/>
      </c>
      <c r="N83" s="23">
        <f>B83+E83+H83+K83</f>
        <v/>
      </c>
      <c r="O83" s="24" t="n">
        <v>0</v>
      </c>
      <c r="P83" s="24" t="n">
        <v>0</v>
      </c>
      <c r="Q83" s="37" t="n">
        <v>0</v>
      </c>
      <c r="R83" s="24" t="n">
        <v>1</v>
      </c>
      <c r="S83" s="27">
        <f>O83+P83+Q83+R83</f>
        <v/>
      </c>
      <c r="T83" s="28">
        <f>B83*2.9+E83*1.9+H83*1.9+K83*9.9</f>
        <v/>
      </c>
    </row>
    <row r="84">
      <c r="A84" s="49" t="n">
        <v>44309</v>
      </c>
      <c r="B84" s="7" t="n">
        <v>0</v>
      </c>
      <c r="C84" s="7" t="n">
        <v>0</v>
      </c>
      <c r="D84" s="16">
        <f>B84-C84</f>
        <v/>
      </c>
      <c r="E84" s="7" t="n">
        <v>0</v>
      </c>
      <c r="F84" s="7" t="n">
        <v>0</v>
      </c>
      <c r="G84" s="16">
        <f>E84-F84</f>
        <v/>
      </c>
      <c r="H84" s="7" t="n">
        <v>0</v>
      </c>
      <c r="I84" s="7" t="n">
        <v>0</v>
      </c>
      <c r="J84" s="16">
        <f>H84-I84</f>
        <v/>
      </c>
      <c r="K84" s="7" t="n">
        <v>1</v>
      </c>
      <c r="L84" s="7" t="n">
        <v>1</v>
      </c>
      <c r="M84" s="16">
        <f>K84-L84</f>
        <v/>
      </c>
      <c r="N84" s="23">
        <f>B84+E84+H84+K84</f>
        <v/>
      </c>
      <c r="O84" s="24" t="n">
        <v>0</v>
      </c>
      <c r="P84" s="24" t="n">
        <v>0</v>
      </c>
      <c r="Q84" s="37" t="n">
        <v>0</v>
      </c>
      <c r="R84" s="24" t="n">
        <v>0</v>
      </c>
      <c r="S84" s="27">
        <f>O84+P84+Q84+R84</f>
        <v/>
      </c>
      <c r="T84" s="28">
        <f>B84*2.9+E84*1.9+H84*1.9+K84*9.9</f>
        <v/>
      </c>
    </row>
    <row r="85">
      <c r="A85" s="49" t="n">
        <v>44310</v>
      </c>
      <c r="B85" s="7" t="n">
        <v>0</v>
      </c>
      <c r="C85" s="7" t="n">
        <v>0</v>
      </c>
      <c r="D85" s="16">
        <f>B85-C85</f>
        <v/>
      </c>
      <c r="E85" s="7" t="n">
        <v>0</v>
      </c>
      <c r="F85" s="7" t="n">
        <v>0</v>
      </c>
      <c r="G85" s="16">
        <f>E85-F85</f>
        <v/>
      </c>
      <c r="H85" s="7" t="n">
        <v>0</v>
      </c>
      <c r="I85" s="7" t="n">
        <v>0</v>
      </c>
      <c r="J85" s="16">
        <f>H85-I85</f>
        <v/>
      </c>
      <c r="K85" s="7" t="n">
        <v>1</v>
      </c>
      <c r="L85" s="7" t="n">
        <v>1</v>
      </c>
      <c r="M85" s="16">
        <f>K85-L85</f>
        <v/>
      </c>
      <c r="N85" s="23">
        <f>B85+E85+H85+K85</f>
        <v/>
      </c>
      <c r="O85" s="24" t="n">
        <v>0</v>
      </c>
      <c r="P85" s="24" t="n">
        <v>0</v>
      </c>
      <c r="Q85" s="37" t="n">
        <v>0</v>
      </c>
      <c r="R85" s="24" t="n">
        <v>1</v>
      </c>
      <c r="S85" s="27">
        <f>O85+P85+Q85+R85</f>
        <v/>
      </c>
      <c r="T85" s="28">
        <f>B85*2.9+E85*1.9+H85*1.9+K85*9.9</f>
        <v/>
      </c>
    </row>
    <row r="86">
      <c r="A86" s="49" t="n">
        <v>44311</v>
      </c>
      <c r="B86" s="7" t="n">
        <v>0</v>
      </c>
      <c r="C86" s="7" t="n">
        <v>0</v>
      </c>
      <c r="D86" s="16">
        <f>B86-C86</f>
        <v/>
      </c>
      <c r="E86" s="7" t="n">
        <v>0</v>
      </c>
      <c r="F86" s="7" t="n">
        <v>0</v>
      </c>
      <c r="G86" s="16">
        <f>E86-F86</f>
        <v/>
      </c>
      <c r="H86" s="7" t="n">
        <v>1</v>
      </c>
      <c r="I86" s="7" t="n">
        <v>1</v>
      </c>
      <c r="J86" s="16">
        <f>H86-I86</f>
        <v/>
      </c>
      <c r="K86" s="7" t="n">
        <v>4</v>
      </c>
      <c r="L86" s="7" t="n">
        <v>4</v>
      </c>
      <c r="M86" s="16">
        <f>K86-L86</f>
        <v/>
      </c>
      <c r="N86" s="23">
        <f>B86+E86+H86+K86</f>
        <v/>
      </c>
      <c r="O86" s="24" t="n">
        <v>0</v>
      </c>
      <c r="P86" s="24" t="n">
        <v>0</v>
      </c>
      <c r="Q86" s="37" t="n">
        <v>0</v>
      </c>
      <c r="R86" s="24" t="n">
        <v>0</v>
      </c>
      <c r="S86" s="27">
        <f>O86+P86+Q86+R86</f>
        <v/>
      </c>
      <c r="T86" s="28">
        <f>B86*2.9+E86*1.9+H86*1.9+K86*9.9</f>
        <v/>
      </c>
    </row>
    <row r="87">
      <c r="A87" s="49" t="n">
        <v>44312</v>
      </c>
      <c r="B87" s="7" t="n">
        <v>0</v>
      </c>
      <c r="C87" s="7" t="n">
        <v>0</v>
      </c>
      <c r="D87" s="16">
        <f>B87-C87</f>
        <v/>
      </c>
      <c r="E87" s="7" t="n">
        <v>0</v>
      </c>
      <c r="F87" s="7" t="n">
        <v>0</v>
      </c>
      <c r="G87" s="16">
        <f>E87-F87</f>
        <v/>
      </c>
      <c r="H87" s="7" t="n">
        <v>2</v>
      </c>
      <c r="I87" s="7" t="n">
        <v>2</v>
      </c>
      <c r="J87" s="16">
        <f>H87-I87</f>
        <v/>
      </c>
      <c r="K87" s="7" t="n">
        <v>2</v>
      </c>
      <c r="L87" s="7" t="n">
        <v>2</v>
      </c>
      <c r="M87" s="16">
        <f>K87-L87</f>
        <v/>
      </c>
      <c r="N87" s="23">
        <f>B87+E87+H87+K87</f>
        <v/>
      </c>
      <c r="O87" s="24" t="n">
        <v>0</v>
      </c>
      <c r="P87" s="24" t="n">
        <v>0</v>
      </c>
      <c r="Q87" s="37" t="n">
        <v>1</v>
      </c>
      <c r="R87" s="24" t="n">
        <v>3</v>
      </c>
      <c r="S87" s="27">
        <f>O87+P87+Q87+R87</f>
        <v/>
      </c>
      <c r="T87" s="28">
        <f>B87*2.9+E87*1.9+H87*1.9+K87*9.9</f>
        <v/>
      </c>
    </row>
    <row r="88">
      <c r="A88" s="49" t="n">
        <v>44313</v>
      </c>
      <c r="B88" s="7" t="n">
        <v>0</v>
      </c>
      <c r="C88" s="7" t="n">
        <v>0</v>
      </c>
      <c r="D88" s="16">
        <f>B88-C88</f>
        <v/>
      </c>
      <c r="E88" s="7" t="n">
        <v>0</v>
      </c>
      <c r="F88" s="7" t="n">
        <v>0</v>
      </c>
      <c r="G88" s="16">
        <f>E88-F88</f>
        <v/>
      </c>
      <c r="H88" s="7" t="n">
        <v>0</v>
      </c>
      <c r="I88" s="7" t="n">
        <v>0</v>
      </c>
      <c r="J88" s="16">
        <f>H88-I88</f>
        <v/>
      </c>
      <c r="K88" s="7" t="n">
        <v>1</v>
      </c>
      <c r="L88" s="7" t="n">
        <v>1</v>
      </c>
      <c r="M88" s="16">
        <f>K88-L88</f>
        <v/>
      </c>
      <c r="N88" s="23">
        <f>B88+E88+H88+K88</f>
        <v/>
      </c>
      <c r="O88" s="24" t="n">
        <v>0</v>
      </c>
      <c r="P88" s="24" t="n">
        <v>0</v>
      </c>
      <c r="Q88" s="37" t="n">
        <v>0</v>
      </c>
      <c r="R88" s="24" t="n">
        <v>2</v>
      </c>
      <c r="S88" s="27">
        <f>O88+P88+Q88+R88</f>
        <v/>
      </c>
      <c r="T88" s="28">
        <f>B88*2.9+E88*1.9+H88*1.9+K88*9.9</f>
        <v/>
      </c>
    </row>
    <row r="89">
      <c r="A89" s="49" t="n">
        <v>44314</v>
      </c>
      <c r="B89" s="7" t="n">
        <v>1</v>
      </c>
      <c r="C89" s="7" t="n">
        <v>1</v>
      </c>
      <c r="D89" s="16">
        <f>B89-C89</f>
        <v/>
      </c>
      <c r="E89" s="7" t="n">
        <v>0</v>
      </c>
      <c r="F89" s="7" t="n">
        <v>0</v>
      </c>
      <c r="G89" s="16">
        <f>E89-F89</f>
        <v/>
      </c>
      <c r="H89" s="7" t="n">
        <v>0</v>
      </c>
      <c r="I89" s="7" t="n">
        <v>0</v>
      </c>
      <c r="J89" s="16">
        <f>H89-I89</f>
        <v/>
      </c>
      <c r="K89" s="7" t="n">
        <v>3</v>
      </c>
      <c r="L89" s="7" t="n">
        <v>2</v>
      </c>
      <c r="M89" s="25">
        <f>K89-L89</f>
        <v/>
      </c>
      <c r="N89" s="23">
        <f>B89+E89+H89+K89</f>
        <v/>
      </c>
      <c r="O89" s="24" t="n">
        <v>0</v>
      </c>
      <c r="P89" s="24" t="n">
        <v>0</v>
      </c>
      <c r="Q89" s="37" t="n">
        <v>0</v>
      </c>
      <c r="R89" s="24" t="n">
        <v>0</v>
      </c>
      <c r="S89" s="27">
        <f>O89+P89+Q89+R89</f>
        <v/>
      </c>
      <c r="T89" s="28">
        <f>B89*2.9+E89*1.9+H89*1.9+K89*9.9</f>
        <v/>
      </c>
    </row>
    <row r="90">
      <c r="A90" s="49" t="n">
        <v>44315</v>
      </c>
      <c r="B90" s="7" t="n">
        <v>0</v>
      </c>
      <c r="C90" s="7" t="n">
        <v>0</v>
      </c>
      <c r="D90" s="16">
        <f>B90-C90</f>
        <v/>
      </c>
      <c r="E90" s="7" t="n">
        <v>0</v>
      </c>
      <c r="F90" s="7" t="n">
        <v>0</v>
      </c>
      <c r="G90" s="16">
        <f>E90-F90</f>
        <v/>
      </c>
      <c r="H90" s="7" t="n">
        <v>0</v>
      </c>
      <c r="I90" s="7" t="n">
        <v>0</v>
      </c>
      <c r="J90" s="16">
        <f>H90-I90</f>
        <v/>
      </c>
      <c r="K90" s="7" t="n">
        <v>1</v>
      </c>
      <c r="L90" s="7" t="n">
        <v>1</v>
      </c>
      <c r="M90" s="16">
        <f>K90-L90</f>
        <v/>
      </c>
      <c r="N90" s="23">
        <f>B90+E90+H90+K90</f>
        <v/>
      </c>
      <c r="O90" s="24" t="n">
        <v>0</v>
      </c>
      <c r="P90" s="24" t="n">
        <v>0</v>
      </c>
      <c r="Q90" s="37" t="n">
        <v>0</v>
      </c>
      <c r="R90" s="24" t="n">
        <v>1</v>
      </c>
      <c r="S90" s="27">
        <f>O90+P90+Q90+R90</f>
        <v/>
      </c>
      <c r="T90" s="28">
        <f>B90*2.9+E90*1.9+H90*1.9+K90*9.9</f>
        <v/>
      </c>
    </row>
    <row r="91">
      <c r="A91" s="49" t="n">
        <v>44316</v>
      </c>
      <c r="B91" s="7" t="n">
        <v>2</v>
      </c>
      <c r="C91" s="7" t="n">
        <v>2</v>
      </c>
      <c r="D91" s="16">
        <f>B91-C91</f>
        <v/>
      </c>
      <c r="E91" s="7" t="n">
        <v>0</v>
      </c>
      <c r="F91" s="7" t="n">
        <v>0</v>
      </c>
      <c r="G91" s="16">
        <f>E91-F91</f>
        <v/>
      </c>
      <c r="H91" s="7" t="n">
        <v>0</v>
      </c>
      <c r="I91" s="7" t="n">
        <v>0</v>
      </c>
      <c r="J91" s="16">
        <f>H91-I91</f>
        <v/>
      </c>
      <c r="K91" s="7" t="n">
        <v>1</v>
      </c>
      <c r="L91" s="7" t="n">
        <v>1</v>
      </c>
      <c r="M91" s="16">
        <f>K91-L91</f>
        <v/>
      </c>
      <c r="N91" s="23">
        <f>B91+E91+H91+K91</f>
        <v/>
      </c>
      <c r="O91" s="24" t="n">
        <v>1</v>
      </c>
      <c r="P91" s="24" t="n">
        <v>0</v>
      </c>
      <c r="Q91" s="37" t="n">
        <v>1</v>
      </c>
      <c r="R91" s="24" t="n">
        <v>1</v>
      </c>
      <c r="S91" s="27">
        <f>O91+P91+Q91+R91</f>
        <v/>
      </c>
      <c r="T91" s="28">
        <f>B91*2.9+E91*1.9+H91*1.9+K91*9.9</f>
        <v/>
      </c>
    </row>
    <row r="92">
      <c r="A92" s="49" t="n">
        <v>44317</v>
      </c>
      <c r="B92" s="7" t="n">
        <v>1</v>
      </c>
      <c r="C92" s="7" t="n">
        <v>1</v>
      </c>
      <c r="D92" s="16">
        <f>B92-C92</f>
        <v/>
      </c>
      <c r="E92" s="7" t="n">
        <v>0</v>
      </c>
      <c r="F92" s="7" t="n">
        <v>0</v>
      </c>
      <c r="G92" s="16">
        <f>E92-F92</f>
        <v/>
      </c>
      <c r="H92" s="7" t="n">
        <v>0</v>
      </c>
      <c r="I92" s="7" t="n">
        <v>0</v>
      </c>
      <c r="J92" s="16">
        <f>H92-I92</f>
        <v/>
      </c>
      <c r="K92" s="7" t="n">
        <v>3</v>
      </c>
      <c r="L92" s="7" t="n">
        <v>3</v>
      </c>
      <c r="M92" s="16">
        <f>K92-L92</f>
        <v/>
      </c>
      <c r="N92" s="23">
        <f>B92+E92+H92+K92</f>
        <v/>
      </c>
      <c r="O92" s="24" t="n">
        <v>0</v>
      </c>
      <c r="P92" s="24" t="n">
        <v>0</v>
      </c>
      <c r="Q92" s="37" t="n">
        <v>1</v>
      </c>
      <c r="R92" s="24" t="n">
        <v>2</v>
      </c>
      <c r="S92" s="27">
        <f>O92+P92+Q92+R92</f>
        <v/>
      </c>
      <c r="T92" s="28">
        <f>B92*2.9+E92*1.9+H92*1.9+K92*9.9</f>
        <v/>
      </c>
    </row>
    <row r="93">
      <c r="A93" s="49" t="n">
        <v>44318</v>
      </c>
      <c r="B93" s="7" t="n">
        <v>1</v>
      </c>
      <c r="C93" s="7" t="n">
        <v>0</v>
      </c>
      <c r="D93" s="16">
        <f>B93-C93</f>
        <v/>
      </c>
      <c r="E93" s="7" t="n">
        <v>0</v>
      </c>
      <c r="F93" s="7" t="n">
        <v>0</v>
      </c>
      <c r="G93" s="16">
        <f>E93-F93</f>
        <v/>
      </c>
      <c r="H93" s="7" t="n">
        <v>0</v>
      </c>
      <c r="I93" s="7" t="n">
        <v>0</v>
      </c>
      <c r="J93" s="16">
        <f>H93-I93</f>
        <v/>
      </c>
      <c r="K93" s="7" t="n">
        <v>3</v>
      </c>
      <c r="L93" s="7" t="n">
        <v>2</v>
      </c>
      <c r="M93" s="25">
        <f>K93-L93</f>
        <v/>
      </c>
      <c r="N93" s="23">
        <f>B93+E93+H93+K93</f>
        <v/>
      </c>
      <c r="O93" s="24" t="n">
        <v>0</v>
      </c>
      <c r="P93" s="24" t="n">
        <v>0</v>
      </c>
      <c r="Q93" s="37" t="n">
        <v>0</v>
      </c>
      <c r="R93" s="24" t="n">
        <v>0</v>
      </c>
      <c r="S93" s="27">
        <f>O93+P93+Q93+R93</f>
        <v/>
      </c>
      <c r="T93" s="28">
        <f>B93*2.9+E93*1.9+H93*1.9+K93*9.9</f>
        <v/>
      </c>
    </row>
    <row r="94">
      <c r="A94" s="49" t="n">
        <v>44319</v>
      </c>
      <c r="B94" s="7" t="n">
        <v>1</v>
      </c>
      <c r="C94" s="7" t="n">
        <v>1</v>
      </c>
      <c r="D94" s="16">
        <f>B94-C94</f>
        <v/>
      </c>
      <c r="E94" s="7" t="n">
        <v>0</v>
      </c>
      <c r="F94" s="7" t="n">
        <v>0</v>
      </c>
      <c r="G94" s="16">
        <f>E94-F94</f>
        <v/>
      </c>
      <c r="H94" s="7" t="n">
        <v>0</v>
      </c>
      <c r="I94" s="7" t="n">
        <v>0</v>
      </c>
      <c r="J94" s="16">
        <f>H94-I94</f>
        <v/>
      </c>
      <c r="K94" s="7" t="n">
        <v>2</v>
      </c>
      <c r="L94" s="7" t="n">
        <v>2</v>
      </c>
      <c r="M94" s="16">
        <f>K94-L94</f>
        <v/>
      </c>
      <c r="N94" s="23">
        <f>B94+E94+H94+K94</f>
        <v/>
      </c>
      <c r="O94" s="24" t="n">
        <v>0</v>
      </c>
      <c r="P94" s="24" t="n">
        <v>0</v>
      </c>
      <c r="Q94" s="37" t="n">
        <v>0</v>
      </c>
      <c r="R94" s="24" t="n">
        <v>0</v>
      </c>
      <c r="S94" s="27">
        <f>O94+P94+Q94+R94</f>
        <v/>
      </c>
      <c r="T94" s="28">
        <f>B94*2.9+E94*1.9+H94*1.9+K94*9.9</f>
        <v/>
      </c>
    </row>
    <row r="95">
      <c r="A95" s="49" t="n">
        <v>44320</v>
      </c>
      <c r="B95" s="7" t="n">
        <v>0</v>
      </c>
      <c r="C95" s="7" t="n">
        <v>0</v>
      </c>
      <c r="D95" s="16">
        <f>B95-C95</f>
        <v/>
      </c>
      <c r="E95" s="7" t="n">
        <v>0</v>
      </c>
      <c r="F95" s="7" t="n">
        <v>0</v>
      </c>
      <c r="G95" s="16">
        <f>E95-F95</f>
        <v/>
      </c>
      <c r="H95" s="7" t="n">
        <v>0</v>
      </c>
      <c r="I95" s="7" t="n">
        <v>0</v>
      </c>
      <c r="J95" s="16">
        <f>H95-I95</f>
        <v/>
      </c>
      <c r="K95" s="7" t="n">
        <v>4</v>
      </c>
      <c r="L95" s="7" t="n">
        <v>4</v>
      </c>
      <c r="M95" s="16">
        <f>K95-L95</f>
        <v/>
      </c>
      <c r="N95" s="23">
        <f>B95+E95+H95+K95</f>
        <v/>
      </c>
      <c r="O95" s="24" t="n">
        <v>0</v>
      </c>
      <c r="P95" s="24" t="n">
        <v>0</v>
      </c>
      <c r="Q95" s="37" t="n">
        <v>0</v>
      </c>
      <c r="R95" s="24" t="n">
        <v>4</v>
      </c>
      <c r="S95" s="27">
        <f>O95+P95+Q95+R95</f>
        <v/>
      </c>
      <c r="T95" s="28">
        <f>B95*2.9+E95*1.9+H95*1.9+K95*9.9</f>
        <v/>
      </c>
    </row>
    <row r="96">
      <c r="A96" s="49" t="n">
        <v>44321</v>
      </c>
      <c r="B96" s="7" t="n">
        <v>1</v>
      </c>
      <c r="C96" s="7" t="n">
        <v>1</v>
      </c>
      <c r="D96" s="16">
        <f>B96-C96</f>
        <v/>
      </c>
      <c r="E96" s="7" t="n">
        <v>1</v>
      </c>
      <c r="F96" s="7" t="n">
        <v>1</v>
      </c>
      <c r="G96" s="16">
        <f>E96-F96</f>
        <v/>
      </c>
      <c r="H96" s="7" t="n">
        <v>1</v>
      </c>
      <c r="I96" s="7" t="n">
        <v>1</v>
      </c>
      <c r="J96" s="16">
        <f>H96-I96</f>
        <v/>
      </c>
      <c r="K96" s="7" t="n">
        <v>0</v>
      </c>
      <c r="L96" s="7" t="n">
        <v>0</v>
      </c>
      <c r="M96" s="16">
        <f>K96-L96</f>
        <v/>
      </c>
      <c r="N96" s="23">
        <f>B96+E96+H96+K96</f>
        <v/>
      </c>
      <c r="O96" s="24" t="n">
        <v>0</v>
      </c>
      <c r="P96" s="24" t="n">
        <v>0</v>
      </c>
      <c r="Q96" s="37" t="n">
        <v>0</v>
      </c>
      <c r="R96" s="24" t="n">
        <v>2</v>
      </c>
      <c r="S96" s="27">
        <f>O96+P96+Q96+R96</f>
        <v/>
      </c>
      <c r="T96" s="28">
        <f>B96*2.9+E96*1.9+H96*1.9+K96*9.9</f>
        <v/>
      </c>
    </row>
    <row r="97">
      <c r="A97" s="49" t="n">
        <v>44322</v>
      </c>
      <c r="B97" s="7" t="n">
        <v>0</v>
      </c>
      <c r="C97" s="7" t="n">
        <v>0</v>
      </c>
      <c r="D97" s="16">
        <f>B97-C97</f>
        <v/>
      </c>
      <c r="E97" s="7" t="n">
        <v>0</v>
      </c>
      <c r="F97" s="7" t="n">
        <v>0</v>
      </c>
      <c r="G97" s="16">
        <f>E97-F97</f>
        <v/>
      </c>
      <c r="H97" s="7" t="n">
        <v>0</v>
      </c>
      <c r="I97" s="7" t="n">
        <v>0</v>
      </c>
      <c r="J97" s="16">
        <f>H97-I97</f>
        <v/>
      </c>
      <c r="K97" s="7" t="n">
        <v>3</v>
      </c>
      <c r="L97" s="7" t="n">
        <v>3</v>
      </c>
      <c r="M97" s="16">
        <f>K97-L97</f>
        <v/>
      </c>
      <c r="N97" s="23">
        <f>B97+E97+H97+K97</f>
        <v/>
      </c>
      <c r="O97" s="24" t="n">
        <v>0</v>
      </c>
      <c r="P97" s="24" t="n">
        <v>0</v>
      </c>
      <c r="Q97" s="37" t="n">
        <v>0</v>
      </c>
      <c r="R97" s="24" t="n">
        <v>1</v>
      </c>
      <c r="S97" s="27">
        <f>O97+P97+Q97+R97</f>
        <v/>
      </c>
      <c r="T97" s="28">
        <f>B97*2.9+E97*1.9+H97*1.9+K97*9.9</f>
        <v/>
      </c>
    </row>
    <row r="98">
      <c r="A98" s="49" t="n">
        <v>44323</v>
      </c>
      <c r="B98" s="7" t="n">
        <v>2</v>
      </c>
      <c r="C98" s="7" t="n">
        <v>2</v>
      </c>
      <c r="D98" s="16">
        <f>B98-C98</f>
        <v/>
      </c>
      <c r="E98" s="7" t="n">
        <v>0</v>
      </c>
      <c r="F98" s="7" t="n">
        <v>0</v>
      </c>
      <c r="G98" s="16">
        <f>E98-F98</f>
        <v/>
      </c>
      <c r="H98" s="7" t="n">
        <v>2</v>
      </c>
      <c r="I98" s="7" t="n">
        <v>2</v>
      </c>
      <c r="J98" s="16">
        <f>H98-I98</f>
        <v/>
      </c>
      <c r="K98" s="7" t="n">
        <v>2</v>
      </c>
      <c r="L98" s="7" t="n">
        <v>2</v>
      </c>
      <c r="M98" s="16">
        <f>K98-L98</f>
        <v/>
      </c>
      <c r="N98" s="23">
        <f>B98+E98+H98+K98</f>
        <v/>
      </c>
      <c r="O98" s="24" t="n">
        <v>0</v>
      </c>
      <c r="P98" s="24" t="n">
        <v>0</v>
      </c>
      <c r="Q98" s="37" t="n">
        <v>0</v>
      </c>
      <c r="R98" s="24" t="n">
        <v>1</v>
      </c>
      <c r="S98" s="27">
        <f>O98+P98+Q98+R98</f>
        <v/>
      </c>
      <c r="T98" s="28">
        <f>B98*2.9+E98*1.9+H98*1.9+K98*9.9</f>
        <v/>
      </c>
    </row>
    <row r="99">
      <c r="A99" s="49" t="n">
        <v>44324</v>
      </c>
      <c r="B99" s="7" t="n">
        <v>1</v>
      </c>
      <c r="C99" s="7" t="n">
        <v>1</v>
      </c>
      <c r="D99" s="16">
        <f>B99-C99</f>
        <v/>
      </c>
      <c r="E99" s="7" t="n">
        <v>0</v>
      </c>
      <c r="F99" s="7" t="n">
        <v>0</v>
      </c>
      <c r="G99" s="16">
        <f>E99-F99</f>
        <v/>
      </c>
      <c r="H99" s="7" t="n">
        <v>0</v>
      </c>
      <c r="I99" s="7" t="n">
        <v>0</v>
      </c>
      <c r="J99" s="16">
        <f>H99-I99</f>
        <v/>
      </c>
      <c r="K99" s="7" t="n">
        <v>5</v>
      </c>
      <c r="L99" s="7" t="n">
        <v>4</v>
      </c>
      <c r="M99" s="25">
        <f>K99-L99</f>
        <v/>
      </c>
      <c r="N99" s="23">
        <f>B99+E99+H99+K99</f>
        <v/>
      </c>
      <c r="O99" s="24" t="n">
        <v>0</v>
      </c>
      <c r="P99" s="24" t="n">
        <v>0</v>
      </c>
      <c r="Q99" s="37" t="n">
        <v>0</v>
      </c>
      <c r="R99" s="24" t="n">
        <v>2</v>
      </c>
      <c r="S99" s="27">
        <f>O99+P99+Q99+R99</f>
        <v/>
      </c>
      <c r="T99" s="28">
        <f>B99*2.9+E99*1.9+H99*1.9+K99*9.9</f>
        <v/>
      </c>
    </row>
    <row r="100">
      <c r="A100" s="49" t="n">
        <v>44325</v>
      </c>
      <c r="B100" s="7" t="n">
        <v>0</v>
      </c>
      <c r="C100" s="7" t="n">
        <v>0</v>
      </c>
      <c r="D100" s="16">
        <f>B100-C100</f>
        <v/>
      </c>
      <c r="E100" s="7" t="n">
        <v>0</v>
      </c>
      <c r="F100" s="7" t="n">
        <v>0</v>
      </c>
      <c r="G100" s="16">
        <f>E100-F100</f>
        <v/>
      </c>
      <c r="H100" s="7" t="n">
        <v>0</v>
      </c>
      <c r="I100" s="7" t="n">
        <v>0</v>
      </c>
      <c r="J100" s="16">
        <f>H100-I100</f>
        <v/>
      </c>
      <c r="K100" s="7" t="n">
        <v>2</v>
      </c>
      <c r="L100" s="7" t="n">
        <v>2</v>
      </c>
      <c r="M100" s="16">
        <f>K100-L100</f>
        <v/>
      </c>
      <c r="N100" s="23">
        <f>B100+E100+H100+K100</f>
        <v/>
      </c>
      <c r="O100" s="24" t="n">
        <v>0</v>
      </c>
      <c r="P100" s="24" t="n">
        <v>0</v>
      </c>
      <c r="Q100" s="37" t="n">
        <v>0</v>
      </c>
      <c r="R100" s="24" t="n">
        <v>1</v>
      </c>
      <c r="S100" s="27">
        <f>O100+P100+Q100+R100</f>
        <v/>
      </c>
      <c r="T100" s="28">
        <f>B100*2.9+E100*1.9+H100*1.9+K100*9.9</f>
        <v/>
      </c>
    </row>
    <row r="101">
      <c r="A101" s="49" t="n">
        <v>44326</v>
      </c>
      <c r="B101" s="7" t="n">
        <v>0</v>
      </c>
      <c r="C101" s="7" t="n">
        <v>0</v>
      </c>
      <c r="D101" s="16">
        <f>B101-C101</f>
        <v/>
      </c>
      <c r="E101" s="7" t="n">
        <v>0</v>
      </c>
      <c r="F101" s="7" t="n">
        <v>0</v>
      </c>
      <c r="G101" s="16">
        <f>E101-F101</f>
        <v/>
      </c>
      <c r="H101" s="7" t="n">
        <v>0</v>
      </c>
      <c r="I101" s="7" t="n">
        <v>0</v>
      </c>
      <c r="J101" s="16">
        <f>H101-I101</f>
        <v/>
      </c>
      <c r="K101" s="7" t="n">
        <v>1</v>
      </c>
      <c r="L101" s="7" t="n">
        <v>1</v>
      </c>
      <c r="M101" s="16">
        <f>K101-L101</f>
        <v/>
      </c>
      <c r="N101" s="23">
        <f>B101+E101+H101+K101</f>
        <v/>
      </c>
      <c r="O101" s="24" t="n">
        <v>0</v>
      </c>
      <c r="P101" s="24" t="n">
        <v>0</v>
      </c>
      <c r="Q101" s="37" t="n">
        <v>0</v>
      </c>
      <c r="R101" s="24" t="n">
        <v>1</v>
      </c>
      <c r="S101" s="27">
        <f>O101+P101+Q101+R101</f>
        <v/>
      </c>
      <c r="T101" s="28">
        <f>B101*2.9+E101*1.9+H101*1.9+K101*9.9</f>
        <v/>
      </c>
    </row>
    <row r="102">
      <c r="A102" s="49" t="n">
        <v>44327</v>
      </c>
      <c r="B102" s="7" t="n">
        <v>0</v>
      </c>
      <c r="C102" s="7" t="n">
        <v>0</v>
      </c>
      <c r="D102" s="16">
        <f>B102-C102</f>
        <v/>
      </c>
      <c r="E102" s="7" t="n">
        <v>0</v>
      </c>
      <c r="F102" s="7" t="n">
        <v>0</v>
      </c>
      <c r="G102" s="16">
        <f>E102-F102</f>
        <v/>
      </c>
      <c r="H102" s="7" t="n">
        <v>0</v>
      </c>
      <c r="I102" s="7" t="n">
        <v>0</v>
      </c>
      <c r="J102" s="16">
        <f>H102-I102</f>
        <v/>
      </c>
      <c r="K102" s="7" t="n">
        <v>2</v>
      </c>
      <c r="L102" s="7" t="n">
        <v>2</v>
      </c>
      <c r="M102" s="16">
        <f>K102-L102</f>
        <v/>
      </c>
      <c r="N102" s="23">
        <f>B102+E102+H102+K102</f>
        <v/>
      </c>
      <c r="O102" s="24" t="n">
        <v>0</v>
      </c>
      <c r="P102" s="24" t="n">
        <v>1</v>
      </c>
      <c r="Q102" s="37" t="n">
        <v>0</v>
      </c>
      <c r="R102" s="24" t="n">
        <v>2</v>
      </c>
      <c r="S102" s="27">
        <f>O102+P102+Q102+R102</f>
        <v/>
      </c>
      <c r="T102" s="28">
        <f>B102*2.9+E102*1.9+H102*1.9+K102*9.9</f>
        <v/>
      </c>
    </row>
    <row r="103">
      <c r="A103" s="49" t="n">
        <v>44328</v>
      </c>
      <c r="B103" s="7" t="n">
        <v>0</v>
      </c>
      <c r="C103" s="7" t="n">
        <v>0</v>
      </c>
      <c r="D103" s="16">
        <f>B103-C103</f>
        <v/>
      </c>
      <c r="E103" s="7" t="n">
        <v>0</v>
      </c>
      <c r="F103" s="7" t="n">
        <v>0</v>
      </c>
      <c r="G103" s="16">
        <f>E103-F103</f>
        <v/>
      </c>
      <c r="H103" s="7" t="n">
        <v>0</v>
      </c>
      <c r="I103" s="7" t="n">
        <v>0</v>
      </c>
      <c r="J103" s="16">
        <f>H103-I103</f>
        <v/>
      </c>
      <c r="K103" s="7" t="n">
        <v>4</v>
      </c>
      <c r="L103" s="7" t="n">
        <v>4</v>
      </c>
      <c r="M103" s="16">
        <f>K103-L103</f>
        <v/>
      </c>
      <c r="N103" s="23">
        <f>B103+E103+H103+K103</f>
        <v/>
      </c>
      <c r="O103" s="24" t="n">
        <v>0</v>
      </c>
      <c r="P103" s="24" t="n">
        <v>0</v>
      </c>
      <c r="Q103" s="37" t="n">
        <v>0</v>
      </c>
      <c r="R103" s="24" t="n">
        <v>2</v>
      </c>
      <c r="S103" s="27">
        <f>O103+P103+Q103+R103</f>
        <v/>
      </c>
      <c r="T103" s="28">
        <f>B103*2.9+E103*1.9+H103*1.9+K103*9.9</f>
        <v/>
      </c>
    </row>
    <row r="104">
      <c r="A104" s="49" t="n">
        <v>44329</v>
      </c>
      <c r="B104" s="7" t="n">
        <v>0</v>
      </c>
      <c r="C104" s="7" t="n">
        <v>0</v>
      </c>
      <c r="D104" s="16">
        <f>B104-C104</f>
        <v/>
      </c>
      <c r="E104" s="7" t="n">
        <v>0</v>
      </c>
      <c r="F104" s="7" t="n">
        <v>0</v>
      </c>
      <c r="G104" s="16">
        <f>E104-F104</f>
        <v/>
      </c>
      <c r="H104" s="7" t="n">
        <v>0</v>
      </c>
      <c r="I104" s="7" t="n">
        <v>0</v>
      </c>
      <c r="J104" s="16">
        <f>H104-I104</f>
        <v/>
      </c>
      <c r="K104" s="7" t="n">
        <v>2</v>
      </c>
      <c r="L104" s="7" t="n">
        <v>2</v>
      </c>
      <c r="M104" s="16">
        <f>K104-L104</f>
        <v/>
      </c>
      <c r="N104" s="23">
        <f>B104+E104+H104+K104</f>
        <v/>
      </c>
      <c r="O104" s="24" t="n">
        <v>0</v>
      </c>
      <c r="P104" s="24" t="n">
        <v>0</v>
      </c>
      <c r="Q104" s="37" t="n">
        <v>0</v>
      </c>
      <c r="R104" s="24" t="n">
        <v>0</v>
      </c>
      <c r="S104" s="27">
        <f>O104+P104+Q104+R104</f>
        <v/>
      </c>
      <c r="T104" s="28">
        <f>B104*2.9+E104*1.9+H104*1.9+K104*9.9</f>
        <v/>
      </c>
    </row>
    <row r="105">
      <c r="A105" s="49" t="n">
        <v>44330</v>
      </c>
      <c r="B105" s="7" t="n">
        <v>0</v>
      </c>
      <c r="C105" s="7" t="n">
        <v>0</v>
      </c>
      <c r="D105" s="16">
        <f>B105-C105</f>
        <v/>
      </c>
      <c r="E105" s="7" t="n">
        <v>0</v>
      </c>
      <c r="F105" s="7" t="n">
        <v>0</v>
      </c>
      <c r="G105" s="16">
        <f>E105-F105</f>
        <v/>
      </c>
      <c r="H105" s="7" t="n">
        <v>1</v>
      </c>
      <c r="I105" s="7" t="n">
        <v>1</v>
      </c>
      <c r="J105" s="16">
        <f>H105-I105</f>
        <v/>
      </c>
      <c r="K105" s="7" t="n">
        <v>3</v>
      </c>
      <c r="L105" s="7" t="n">
        <v>3</v>
      </c>
      <c r="M105" s="16">
        <f>K105-L105</f>
        <v/>
      </c>
      <c r="N105" s="23">
        <f>B105+E105+H105+K105</f>
        <v/>
      </c>
      <c r="O105" s="24" t="n">
        <v>0</v>
      </c>
      <c r="P105" s="24" t="n">
        <v>0</v>
      </c>
      <c r="Q105" s="37" t="n">
        <v>1</v>
      </c>
      <c r="R105" s="24" t="n">
        <v>1</v>
      </c>
      <c r="S105" s="27">
        <f>O105+P105+Q105+R105</f>
        <v/>
      </c>
      <c r="T105" s="28">
        <f>B105*2.9+E105*1.9+H105*1.9+K105*9.9</f>
        <v/>
      </c>
    </row>
    <row r="106">
      <c r="A106" s="49" t="n">
        <v>44331</v>
      </c>
      <c r="B106" s="7" t="n">
        <v>0</v>
      </c>
      <c r="C106" s="7" t="n">
        <v>0</v>
      </c>
      <c r="D106" s="16">
        <f>B106-C106</f>
        <v/>
      </c>
      <c r="E106" s="7" t="n">
        <v>1</v>
      </c>
      <c r="F106" s="7" t="n">
        <v>1</v>
      </c>
      <c r="G106" s="16">
        <f>E106-F106</f>
        <v/>
      </c>
      <c r="H106" s="7" t="n">
        <v>0</v>
      </c>
      <c r="I106" s="7" t="n">
        <v>0</v>
      </c>
      <c r="J106" s="16">
        <f>H106-I106</f>
        <v/>
      </c>
      <c r="K106" s="7" t="n">
        <v>5</v>
      </c>
      <c r="L106" s="7" t="n">
        <v>5</v>
      </c>
      <c r="M106" s="16">
        <f>K106-L106</f>
        <v/>
      </c>
      <c r="N106" s="23">
        <f>B106+E106+H106+K106</f>
        <v/>
      </c>
      <c r="O106" s="24" t="n">
        <v>0</v>
      </c>
      <c r="P106" s="24" t="n">
        <v>0</v>
      </c>
      <c r="Q106" s="37" t="n">
        <v>0</v>
      </c>
      <c r="R106" s="24" t="n">
        <v>0</v>
      </c>
      <c r="S106" s="27">
        <f>O106+P106+Q106+R106</f>
        <v/>
      </c>
      <c r="T106" s="28">
        <f>B106*2.9+E106*1.9+H106*1.9+K106*9.9</f>
        <v/>
      </c>
    </row>
    <row r="107">
      <c r="A107" s="49" t="n">
        <v>44332</v>
      </c>
      <c r="B107" s="7" t="n">
        <v>1</v>
      </c>
      <c r="C107" s="7" t="n">
        <v>1</v>
      </c>
      <c r="D107" s="16">
        <f>B107-C107</f>
        <v/>
      </c>
      <c r="E107" s="7" t="n">
        <v>0</v>
      </c>
      <c r="F107" s="7" t="n">
        <v>0</v>
      </c>
      <c r="G107" s="16">
        <f>E107-F107</f>
        <v/>
      </c>
      <c r="H107" s="7" t="n">
        <v>0</v>
      </c>
      <c r="I107" s="7" t="n">
        <v>0</v>
      </c>
      <c r="J107" s="16">
        <f>H107-I107</f>
        <v/>
      </c>
      <c r="K107" s="7" t="n">
        <v>3</v>
      </c>
      <c r="L107" s="7" t="n">
        <v>1</v>
      </c>
      <c r="M107" s="25">
        <f>K107-L107</f>
        <v/>
      </c>
      <c r="N107" s="23">
        <f>B107+E107+H107+K107</f>
        <v/>
      </c>
      <c r="O107" s="24" t="n">
        <v>0</v>
      </c>
      <c r="P107" s="24" t="n">
        <v>0</v>
      </c>
      <c r="Q107" s="37" t="n">
        <v>0</v>
      </c>
      <c r="R107" s="24" t="n">
        <v>1</v>
      </c>
      <c r="S107" s="27">
        <f>O107+P107+Q107+R107</f>
        <v/>
      </c>
      <c r="T107" s="28">
        <f>B107*2.9+E107*1.9+H107*1.9+K107*9.9</f>
        <v/>
      </c>
    </row>
    <row r="108">
      <c r="A108" s="49" t="n">
        <v>44333</v>
      </c>
      <c r="B108" s="7" t="n">
        <v>2</v>
      </c>
      <c r="C108" s="7" t="n">
        <v>2</v>
      </c>
      <c r="D108" s="16">
        <f>B108-C108</f>
        <v/>
      </c>
      <c r="E108" s="7" t="n">
        <v>0</v>
      </c>
      <c r="F108" s="7" t="n">
        <v>0</v>
      </c>
      <c r="G108" s="16">
        <f>E108-F108</f>
        <v/>
      </c>
      <c r="H108" s="7" t="n">
        <v>0</v>
      </c>
      <c r="I108" s="7" t="n">
        <v>0</v>
      </c>
      <c r="J108" s="16">
        <f>H108-I108</f>
        <v/>
      </c>
      <c r="K108" s="7" t="n">
        <v>0</v>
      </c>
      <c r="L108" s="7" t="n">
        <v>0</v>
      </c>
      <c r="M108" s="16">
        <f>K108-L108</f>
        <v/>
      </c>
      <c r="N108" s="23">
        <f>B108+E108+H108+K108</f>
        <v/>
      </c>
      <c r="O108" s="24" t="n">
        <v>0</v>
      </c>
      <c r="P108" s="24" t="n">
        <v>0</v>
      </c>
      <c r="Q108" s="37" t="n">
        <v>0</v>
      </c>
      <c r="R108" s="24" t="n">
        <v>0</v>
      </c>
      <c r="S108" s="27">
        <f>O108+P108+Q108+R108</f>
        <v/>
      </c>
      <c r="T108" s="28">
        <f>B108*2.9+E108*1.9+H108*1.9+K108*9.9</f>
        <v/>
      </c>
    </row>
    <row r="109">
      <c r="A109" s="49" t="n">
        <v>44334</v>
      </c>
      <c r="B109" s="7" t="n">
        <v>0</v>
      </c>
      <c r="C109" s="7" t="n">
        <v>0</v>
      </c>
      <c r="D109" s="16">
        <f>B109-C109</f>
        <v/>
      </c>
      <c r="E109" s="7" t="n">
        <v>0</v>
      </c>
      <c r="F109" s="7" t="n">
        <v>0</v>
      </c>
      <c r="G109" s="16">
        <f>E109-F109</f>
        <v/>
      </c>
      <c r="H109" s="7" t="n">
        <v>0</v>
      </c>
      <c r="I109" s="7" t="n">
        <v>0</v>
      </c>
      <c r="J109" s="16">
        <f>H109-I109</f>
        <v/>
      </c>
      <c r="K109" s="7" t="n">
        <v>3</v>
      </c>
      <c r="L109" s="7" t="n">
        <v>2</v>
      </c>
      <c r="M109" s="25">
        <f>K109-L109</f>
        <v/>
      </c>
      <c r="N109" s="23">
        <f>B109+E109+H109+K109</f>
        <v/>
      </c>
      <c r="O109" s="24" t="n">
        <v>0</v>
      </c>
      <c r="P109" s="24" t="n">
        <v>0</v>
      </c>
      <c r="Q109" s="37" t="n">
        <v>0</v>
      </c>
      <c r="R109" s="24" t="n">
        <v>2</v>
      </c>
      <c r="S109" s="27">
        <f>O109+P109+Q109+R109</f>
        <v/>
      </c>
      <c r="T109" s="28">
        <f>B109*2.9+E109*1.9+H109*1.9+K109*9.9</f>
        <v/>
      </c>
    </row>
    <row r="110">
      <c r="A110" s="49" t="n">
        <v>44335</v>
      </c>
      <c r="B110" s="7" t="n">
        <v>1</v>
      </c>
      <c r="C110" s="7" t="n">
        <v>1</v>
      </c>
      <c r="D110" s="16">
        <f>B110-C110</f>
        <v/>
      </c>
      <c r="E110" s="7" t="n">
        <v>0</v>
      </c>
      <c r="F110" s="7" t="n">
        <v>0</v>
      </c>
      <c r="G110" s="16">
        <f>E110-F110</f>
        <v/>
      </c>
      <c r="H110" s="7" t="n">
        <v>1</v>
      </c>
      <c r="I110" s="7" t="n">
        <v>1</v>
      </c>
      <c r="J110" s="16">
        <f>H110-I110</f>
        <v/>
      </c>
      <c r="K110" s="7" t="n">
        <v>3</v>
      </c>
      <c r="L110" s="7" t="n">
        <v>2</v>
      </c>
      <c r="M110" s="25">
        <f>K110-L110</f>
        <v/>
      </c>
      <c r="N110" s="23">
        <f>B110+E110+H110+K110</f>
        <v/>
      </c>
      <c r="O110" s="24" t="n">
        <v>0</v>
      </c>
      <c r="P110" s="24" t="n">
        <v>0</v>
      </c>
      <c r="Q110" s="37" t="n">
        <v>0</v>
      </c>
      <c r="R110" s="24" t="n">
        <v>2</v>
      </c>
      <c r="S110" s="27">
        <f>O110+P110+Q110+R110</f>
        <v/>
      </c>
      <c r="T110" s="28">
        <f>B110*2.9+E110*1.9+H110*1.9+K110*9.9</f>
        <v/>
      </c>
    </row>
    <row r="111">
      <c r="A111" s="49" t="n">
        <v>44336</v>
      </c>
      <c r="B111" s="7" t="n">
        <v>1</v>
      </c>
      <c r="C111" s="7" t="n">
        <v>1</v>
      </c>
      <c r="D111" s="16">
        <f>B111-C111</f>
        <v/>
      </c>
      <c r="E111" s="7" t="n">
        <v>0</v>
      </c>
      <c r="F111" s="7" t="n">
        <v>0</v>
      </c>
      <c r="G111" s="16">
        <f>E111-F111</f>
        <v/>
      </c>
      <c r="H111" s="7" t="n">
        <v>1</v>
      </c>
      <c r="I111" s="7" t="n">
        <v>1</v>
      </c>
      <c r="J111" s="16">
        <f>H111-I111</f>
        <v/>
      </c>
      <c r="K111" s="7" t="n">
        <v>2</v>
      </c>
      <c r="L111" s="7" t="n">
        <v>1</v>
      </c>
      <c r="M111" s="25">
        <f>K111-L111</f>
        <v/>
      </c>
      <c r="N111" s="23">
        <f>B111+E111+H111+K111</f>
        <v/>
      </c>
      <c r="O111" s="24" t="n">
        <v>0</v>
      </c>
      <c r="P111" s="24" t="n">
        <v>0</v>
      </c>
      <c r="Q111" s="37" t="n">
        <v>0</v>
      </c>
      <c r="R111" s="24" t="n">
        <v>4</v>
      </c>
      <c r="S111" s="27">
        <f>O111+P111+Q111+R111</f>
        <v/>
      </c>
      <c r="T111" s="28">
        <f>B111*2.9+E111*1.9+H111*1.9+K111*9.9</f>
        <v/>
      </c>
    </row>
    <row r="112">
      <c r="A112" s="49" t="n">
        <v>44337</v>
      </c>
      <c r="B112" s="7" t="n">
        <v>1</v>
      </c>
      <c r="C112" s="7" t="n">
        <v>1</v>
      </c>
      <c r="D112" s="16">
        <f>B112-C112</f>
        <v/>
      </c>
      <c r="E112" s="7" t="n">
        <v>0</v>
      </c>
      <c r="F112" s="7" t="n">
        <v>0</v>
      </c>
      <c r="G112" s="16">
        <f>E112-F112</f>
        <v/>
      </c>
      <c r="H112" s="7" t="n">
        <v>0</v>
      </c>
      <c r="I112" s="7" t="n">
        <v>0</v>
      </c>
      <c r="J112" s="16">
        <f>H112-I112</f>
        <v/>
      </c>
      <c r="K112" s="7" t="n">
        <v>4</v>
      </c>
      <c r="L112" s="7" t="n">
        <v>3</v>
      </c>
      <c r="M112" s="25">
        <f>K112-L112</f>
        <v/>
      </c>
      <c r="N112" s="23">
        <f>B112+E112+H112+K112</f>
        <v/>
      </c>
      <c r="O112" s="24" t="n">
        <v>0</v>
      </c>
      <c r="P112" s="24" t="n">
        <v>1</v>
      </c>
      <c r="Q112" s="37" t="n">
        <v>0</v>
      </c>
      <c r="R112" s="24" t="n">
        <v>1</v>
      </c>
      <c r="S112" s="27">
        <f>O112+P112+Q112+R112</f>
        <v/>
      </c>
      <c r="T112" s="28">
        <f>B112*2.9+E112*1.9+H112*1.9+K112*9.9</f>
        <v/>
      </c>
    </row>
    <row r="113">
      <c r="A113" s="49" t="n">
        <v>44338</v>
      </c>
      <c r="B113" s="7" t="n">
        <v>1</v>
      </c>
      <c r="C113" s="7" t="n">
        <v>1</v>
      </c>
      <c r="D113" s="16">
        <f>B113-C113</f>
        <v/>
      </c>
      <c r="E113" s="7" t="n">
        <v>0</v>
      </c>
      <c r="F113" s="7" t="n">
        <v>0</v>
      </c>
      <c r="G113" s="16">
        <f>E113-F113</f>
        <v/>
      </c>
      <c r="H113" s="7" t="n">
        <v>1</v>
      </c>
      <c r="I113" s="7" t="n">
        <v>1</v>
      </c>
      <c r="J113" s="16">
        <f>H113-I113</f>
        <v/>
      </c>
      <c r="K113" s="7" t="n">
        <v>1</v>
      </c>
      <c r="L113" s="7" t="n">
        <v>1</v>
      </c>
      <c r="M113" s="16">
        <f>K113-L113</f>
        <v/>
      </c>
      <c r="N113" s="23">
        <f>B113+E113+H113+K113</f>
        <v/>
      </c>
      <c r="O113" s="24" t="n">
        <v>0</v>
      </c>
      <c r="P113" s="24" t="n">
        <v>0</v>
      </c>
      <c r="Q113" s="37" t="n">
        <v>0</v>
      </c>
      <c r="R113" s="24" t="n">
        <v>2</v>
      </c>
      <c r="S113" s="27">
        <f>O113+P113+Q113+R113</f>
        <v/>
      </c>
      <c r="T113" s="28">
        <f>B113*2.9+E113*1.9+H113*1.9+K113*9.9</f>
        <v/>
      </c>
    </row>
    <row r="114">
      <c r="A114" s="49" t="n">
        <v>44339</v>
      </c>
      <c r="B114" s="7" t="n">
        <v>0</v>
      </c>
      <c r="C114" s="7" t="n">
        <v>0</v>
      </c>
      <c r="D114" s="16">
        <f>B114-C114</f>
        <v/>
      </c>
      <c r="E114" s="7" t="n">
        <v>0</v>
      </c>
      <c r="F114" s="7" t="n">
        <v>0</v>
      </c>
      <c r="G114" s="16">
        <f>E114-F114</f>
        <v/>
      </c>
      <c r="H114" s="7" t="n">
        <v>0</v>
      </c>
      <c r="I114" s="7" t="n">
        <v>0</v>
      </c>
      <c r="J114" s="16">
        <f>H114-I114</f>
        <v/>
      </c>
      <c r="K114" s="7" t="n">
        <v>2</v>
      </c>
      <c r="L114" s="7" t="n">
        <v>2</v>
      </c>
      <c r="M114" s="16">
        <f>K114-L114</f>
        <v/>
      </c>
      <c r="N114" s="23">
        <f>B114+E114+H114+K114</f>
        <v/>
      </c>
      <c r="O114" s="24" t="n">
        <v>0</v>
      </c>
      <c r="P114" s="24" t="n">
        <v>0</v>
      </c>
      <c r="Q114" s="37" t="n">
        <v>0</v>
      </c>
      <c r="R114" s="24" t="n">
        <v>1</v>
      </c>
      <c r="S114" s="27">
        <f>O114+P114+Q114+R114</f>
        <v/>
      </c>
      <c r="T114" s="28">
        <f>B114*2.9+E114*1.9+H114*1.9+K114*9.9</f>
        <v/>
      </c>
    </row>
    <row r="115">
      <c r="A115" s="49" t="n">
        <v>44340</v>
      </c>
      <c r="B115" s="7" t="n">
        <v>0</v>
      </c>
      <c r="C115" s="7" t="n">
        <v>0</v>
      </c>
      <c r="D115" s="16">
        <f>B115-C115</f>
        <v/>
      </c>
      <c r="E115" s="7" t="n">
        <v>0</v>
      </c>
      <c r="F115" s="7" t="n">
        <v>0</v>
      </c>
      <c r="G115" s="16">
        <f>E115-F115</f>
        <v/>
      </c>
      <c r="H115" s="7" t="n">
        <v>2</v>
      </c>
      <c r="I115" s="7" t="n">
        <v>2</v>
      </c>
      <c r="J115" s="16">
        <f>H115-I115</f>
        <v/>
      </c>
      <c r="K115" s="7" t="n">
        <v>1</v>
      </c>
      <c r="L115" s="7" t="n">
        <v>1</v>
      </c>
      <c r="M115" s="16">
        <f>K115-L115</f>
        <v/>
      </c>
      <c r="N115" s="23">
        <f>B115+E115+H115+K115</f>
        <v/>
      </c>
      <c r="O115" s="24" t="n">
        <v>0</v>
      </c>
      <c r="P115" s="24" t="n">
        <v>0</v>
      </c>
      <c r="Q115" s="37" t="n">
        <v>0</v>
      </c>
      <c r="R115" s="24" t="n">
        <v>3</v>
      </c>
      <c r="S115" s="27">
        <f>O115+P115+Q115+R115</f>
        <v/>
      </c>
      <c r="T115" s="28">
        <f>B115*2.9+E115*1.9+H115*1.9+K115*9.9</f>
        <v/>
      </c>
    </row>
    <row r="116">
      <c r="A116" s="49" t="n">
        <v>44341</v>
      </c>
      <c r="B116" s="7" t="n">
        <v>0</v>
      </c>
      <c r="C116" s="7" t="n">
        <v>0</v>
      </c>
      <c r="D116" s="16">
        <f>B116-C116</f>
        <v/>
      </c>
      <c r="E116" s="7" t="n">
        <v>0</v>
      </c>
      <c r="F116" s="7" t="n">
        <v>0</v>
      </c>
      <c r="G116" s="16">
        <f>E116-F116</f>
        <v/>
      </c>
      <c r="H116" s="7" t="n">
        <v>0</v>
      </c>
      <c r="I116" s="7" t="n">
        <v>0</v>
      </c>
      <c r="J116" s="16">
        <f>H116-I116</f>
        <v/>
      </c>
      <c r="K116" s="7" t="n">
        <v>1</v>
      </c>
      <c r="L116" s="7" t="n">
        <v>0</v>
      </c>
      <c r="M116" s="25">
        <f>K116-L116</f>
        <v/>
      </c>
      <c r="N116" s="23">
        <f>B116+E116+H116+K116</f>
        <v/>
      </c>
      <c r="O116" s="24" t="n">
        <v>0</v>
      </c>
      <c r="P116" s="24" t="n">
        <v>0</v>
      </c>
      <c r="Q116" s="37" t="n">
        <v>0</v>
      </c>
      <c r="R116" s="24" t="n">
        <v>4</v>
      </c>
      <c r="S116" s="27">
        <f>O116+P116+Q116+R116</f>
        <v/>
      </c>
      <c r="T116" s="28">
        <f>B116*2.9+E116*1.9+H116*1.9+K116*9.9</f>
        <v/>
      </c>
    </row>
    <row r="117">
      <c r="A117" s="49" t="n">
        <v>44342</v>
      </c>
      <c r="B117" s="7" t="n">
        <v>1</v>
      </c>
      <c r="C117" s="7" t="n">
        <v>1</v>
      </c>
      <c r="D117" s="16">
        <f>B117-C117</f>
        <v/>
      </c>
      <c r="E117" s="7" t="n">
        <v>0</v>
      </c>
      <c r="F117" s="7" t="n">
        <v>0</v>
      </c>
      <c r="G117" s="16">
        <f>E117-F117</f>
        <v/>
      </c>
      <c r="H117" s="7" t="n">
        <v>0</v>
      </c>
      <c r="I117" s="7" t="n">
        <v>0</v>
      </c>
      <c r="J117" s="16">
        <f>H117-I117</f>
        <v/>
      </c>
      <c r="K117" s="7" t="n">
        <v>1</v>
      </c>
      <c r="L117" s="7" t="n">
        <v>1</v>
      </c>
      <c r="M117" s="16">
        <f>K117-L117</f>
        <v/>
      </c>
      <c r="N117" s="23">
        <f>B117+E117+H117+K117</f>
        <v/>
      </c>
      <c r="O117" s="24" t="n">
        <v>0</v>
      </c>
      <c r="P117" s="24" t="n">
        <v>0</v>
      </c>
      <c r="Q117" s="37" t="n">
        <v>0</v>
      </c>
      <c r="R117" s="24" t="n">
        <v>1</v>
      </c>
      <c r="S117" s="27">
        <f>O117+P117+Q117+R117</f>
        <v/>
      </c>
      <c r="T117" s="28">
        <f>B117*2.9+E117*1.9+H117*1.9+K117*9.9</f>
        <v/>
      </c>
    </row>
    <row r="118">
      <c r="A118" s="49" t="n">
        <v>44343</v>
      </c>
      <c r="B118" s="7" t="n">
        <v>0</v>
      </c>
      <c r="C118" s="7" t="n">
        <v>0</v>
      </c>
      <c r="D118" s="16">
        <f>B118-C118</f>
        <v/>
      </c>
      <c r="E118" s="7" t="n">
        <v>0</v>
      </c>
      <c r="F118" s="7" t="n">
        <v>0</v>
      </c>
      <c r="G118" s="16">
        <f>E118-F118</f>
        <v/>
      </c>
      <c r="H118" s="7" t="n">
        <v>0</v>
      </c>
      <c r="I118" s="7" t="n">
        <v>0</v>
      </c>
      <c r="J118" s="16">
        <f>H118-I118</f>
        <v/>
      </c>
      <c r="K118" s="7" t="n">
        <v>2</v>
      </c>
      <c r="L118" s="7" t="n">
        <v>2</v>
      </c>
      <c r="M118" s="16">
        <f>K118-L118</f>
        <v/>
      </c>
      <c r="N118" s="23">
        <f>B118+E118+H118+K118</f>
        <v/>
      </c>
      <c r="O118" s="24" t="n">
        <v>0</v>
      </c>
      <c r="P118" s="24" t="n">
        <v>0</v>
      </c>
      <c r="Q118" s="37" t="n">
        <v>0</v>
      </c>
      <c r="R118" s="24" t="n">
        <v>0</v>
      </c>
      <c r="S118" s="27">
        <f>O118+P118+Q118+R118</f>
        <v/>
      </c>
      <c r="T118" s="28">
        <f>B118*2.9+E118*1.9+H118*1.9+K118*9.9</f>
        <v/>
      </c>
    </row>
    <row r="119">
      <c r="A119" s="49" t="n">
        <v>44344</v>
      </c>
      <c r="B119" s="7" t="n">
        <v>0</v>
      </c>
      <c r="C119" s="7" t="n">
        <v>0</v>
      </c>
      <c r="D119" s="16">
        <f>B119-C119</f>
        <v/>
      </c>
      <c r="E119" s="7" t="n">
        <v>0</v>
      </c>
      <c r="F119" s="7" t="n">
        <v>0</v>
      </c>
      <c r="G119" s="16">
        <f>E119-F119</f>
        <v/>
      </c>
      <c r="H119" s="7" t="n">
        <v>0</v>
      </c>
      <c r="I119" s="7" t="n">
        <v>0</v>
      </c>
      <c r="J119" s="16">
        <f>H119-I119</f>
        <v/>
      </c>
      <c r="K119" s="7" t="n">
        <v>1</v>
      </c>
      <c r="L119" s="7" t="n">
        <v>1</v>
      </c>
      <c r="M119" s="16">
        <f>K119-L119</f>
        <v/>
      </c>
      <c r="N119" s="23">
        <f>B119+E119+H119+K119</f>
        <v/>
      </c>
      <c r="O119" s="24" t="n">
        <v>0</v>
      </c>
      <c r="P119" s="24" t="n">
        <v>0</v>
      </c>
      <c r="Q119" s="24" t="n">
        <v>0</v>
      </c>
      <c r="R119" s="24" t="n">
        <v>0</v>
      </c>
      <c r="S119" s="27">
        <f>O119+P119+Q119+R119</f>
        <v/>
      </c>
      <c r="T119" s="28">
        <f>B119*2.9+E119*1.9+H119*1.9+K119*9.9</f>
        <v/>
      </c>
    </row>
    <row r="120">
      <c r="A120" s="49" t="n">
        <v>44345</v>
      </c>
      <c r="B120" s="7" t="n">
        <v>0</v>
      </c>
      <c r="C120" s="7" t="n">
        <v>0</v>
      </c>
      <c r="D120" s="16">
        <f>B120-C120</f>
        <v/>
      </c>
      <c r="E120" s="7" t="n">
        <v>0</v>
      </c>
      <c r="F120" s="7" t="n">
        <v>0</v>
      </c>
      <c r="G120" s="16">
        <f>E120-F120</f>
        <v/>
      </c>
      <c r="H120" s="7" t="n">
        <v>0</v>
      </c>
      <c r="I120" s="7" t="n">
        <v>0</v>
      </c>
      <c r="J120" s="16">
        <f>H120-I120</f>
        <v/>
      </c>
      <c r="K120" s="7" t="n">
        <v>2</v>
      </c>
      <c r="L120" s="7" t="n">
        <v>2</v>
      </c>
      <c r="M120" s="16">
        <f>K120-L120</f>
        <v/>
      </c>
      <c r="N120" s="23">
        <f>B120+E120+H120+K120</f>
        <v/>
      </c>
      <c r="O120" s="24" t="n">
        <v>0</v>
      </c>
      <c r="P120" s="24" t="n">
        <v>0</v>
      </c>
      <c r="Q120" s="24" t="n">
        <v>0</v>
      </c>
      <c r="R120" s="24" t="n">
        <v>0</v>
      </c>
      <c r="S120" s="27">
        <f>O120+P120+Q120+R120</f>
        <v/>
      </c>
      <c r="T120" s="28">
        <f>B120*2.9+E120*1.9+H120*1.9+K120*9.9</f>
        <v/>
      </c>
    </row>
    <row r="121">
      <c r="A121" s="49" t="n">
        <v>44346</v>
      </c>
      <c r="B121" s="7" t="n">
        <v>0</v>
      </c>
      <c r="C121" s="7" t="n">
        <v>0</v>
      </c>
      <c r="D121" s="16">
        <f>B121-C121</f>
        <v/>
      </c>
      <c r="E121" s="7" t="n">
        <v>0</v>
      </c>
      <c r="F121" s="7" t="n">
        <v>0</v>
      </c>
      <c r="G121" s="16">
        <f>E121-F121</f>
        <v/>
      </c>
      <c r="H121" s="7" t="n">
        <v>0</v>
      </c>
      <c r="I121" s="7" t="n">
        <v>0</v>
      </c>
      <c r="J121" s="16">
        <f>H121-I121</f>
        <v/>
      </c>
      <c r="K121" s="7" t="n">
        <v>2</v>
      </c>
      <c r="L121" s="7" t="n">
        <v>2</v>
      </c>
      <c r="M121" s="16">
        <f>K121-L121</f>
        <v/>
      </c>
      <c r="N121" s="23">
        <f>B121+E121+H121+K121</f>
        <v/>
      </c>
      <c r="O121" s="24" t="n">
        <v>0</v>
      </c>
      <c r="P121" s="24" t="n">
        <v>0</v>
      </c>
      <c r="Q121" s="24" t="n">
        <v>0</v>
      </c>
      <c r="R121" s="24" t="n">
        <v>0</v>
      </c>
      <c r="S121" s="27">
        <f>O121+P121+Q121+R121</f>
        <v/>
      </c>
      <c r="T121" s="28">
        <f>B121*2.9+E121*1.9+H121*1.9+K121*9.9</f>
        <v/>
      </c>
    </row>
    <row r="122">
      <c r="A122" s="49" t="n">
        <v>44347</v>
      </c>
      <c r="B122" s="7" t="n">
        <v>0</v>
      </c>
      <c r="C122" s="7" t="n">
        <v>0</v>
      </c>
      <c r="D122" s="16">
        <f>B122-C122</f>
        <v/>
      </c>
      <c r="E122" s="7" t="n">
        <v>0</v>
      </c>
      <c r="F122" s="7" t="n">
        <v>0</v>
      </c>
      <c r="G122" s="16">
        <f>E122-F122</f>
        <v/>
      </c>
      <c r="H122" s="7" t="n">
        <v>0</v>
      </c>
      <c r="I122" s="7" t="n">
        <v>0</v>
      </c>
      <c r="J122" s="16">
        <f>H122-I122</f>
        <v/>
      </c>
      <c r="K122" s="7" t="n">
        <v>2</v>
      </c>
      <c r="L122" s="7" t="n">
        <v>2</v>
      </c>
      <c r="M122" s="16">
        <f>K122-L122</f>
        <v/>
      </c>
      <c r="N122" s="23">
        <f>B122+E122+H122+K122</f>
        <v/>
      </c>
      <c r="O122" s="24" t="n">
        <v>0</v>
      </c>
      <c r="P122" s="24" t="n">
        <v>0</v>
      </c>
      <c r="Q122" s="37" t="n">
        <v>0</v>
      </c>
      <c r="R122" s="24" t="n">
        <v>1</v>
      </c>
      <c r="S122" s="27">
        <f>O122+P122+Q122+R122</f>
        <v/>
      </c>
      <c r="T122" s="28">
        <f>B122*2.9+E122*1.9+H122*1.9+K122*9.9</f>
        <v/>
      </c>
    </row>
    <row r="123">
      <c r="A123" s="49" t="n">
        <v>44348</v>
      </c>
      <c r="B123" s="7" t="n">
        <v>0</v>
      </c>
      <c r="C123" s="7" t="n">
        <v>0</v>
      </c>
      <c r="D123" s="16">
        <f>B123-C123</f>
        <v/>
      </c>
      <c r="E123" s="7" t="n">
        <v>1</v>
      </c>
      <c r="F123" s="7" t="n">
        <v>1</v>
      </c>
      <c r="G123" s="16">
        <f>E123-F123</f>
        <v/>
      </c>
      <c r="H123" s="7" t="n">
        <v>0</v>
      </c>
      <c r="I123" s="7" t="n">
        <v>0</v>
      </c>
      <c r="J123" s="16">
        <f>H123-I123</f>
        <v/>
      </c>
      <c r="K123" s="7" t="n">
        <v>2</v>
      </c>
      <c r="L123" s="7" t="n">
        <v>2</v>
      </c>
      <c r="M123" s="16">
        <f>K123-L123</f>
        <v/>
      </c>
      <c r="N123" s="23">
        <f>B123+E123+H123+K123</f>
        <v/>
      </c>
      <c r="O123" s="24" t="n">
        <v>0</v>
      </c>
      <c r="P123" s="24" t="n">
        <v>0</v>
      </c>
      <c r="Q123" s="37" t="n">
        <v>0</v>
      </c>
      <c r="R123" s="24" t="n">
        <v>2</v>
      </c>
      <c r="S123" s="27">
        <f>O123+P123+Q123+R123</f>
        <v/>
      </c>
      <c r="T123" s="28">
        <f>B123*2.9+E123*1.9+H123*1.9+K123*9.9</f>
        <v/>
      </c>
    </row>
    <row r="124">
      <c r="A124" s="49" t="n">
        <v>44349</v>
      </c>
      <c r="B124" s="7" t="n">
        <v>0</v>
      </c>
      <c r="C124" s="7" t="n">
        <v>0</v>
      </c>
      <c r="D124" s="16">
        <f>B124-C124</f>
        <v/>
      </c>
      <c r="E124" s="7" t="n">
        <v>1</v>
      </c>
      <c r="F124" s="7" t="n">
        <v>1</v>
      </c>
      <c r="G124" s="16">
        <f>E124-F124</f>
        <v/>
      </c>
      <c r="H124" s="7" t="n">
        <v>0</v>
      </c>
      <c r="I124" s="7" t="n">
        <v>0</v>
      </c>
      <c r="J124" s="16">
        <f>H124-I124</f>
        <v/>
      </c>
      <c r="K124" s="7" t="n">
        <v>2</v>
      </c>
      <c r="L124" s="7" t="n">
        <v>2</v>
      </c>
      <c r="M124" s="16">
        <f>K124-L124</f>
        <v/>
      </c>
      <c r="N124" s="23">
        <f>B124+E124+H124+K124</f>
        <v/>
      </c>
      <c r="O124" s="24" t="n">
        <v>0</v>
      </c>
      <c r="P124" s="24" t="n">
        <v>0</v>
      </c>
      <c r="Q124" s="37" t="n">
        <v>0</v>
      </c>
      <c r="R124" s="24" t="n">
        <v>1</v>
      </c>
      <c r="S124" s="27">
        <f>O124+P124+Q124+R124</f>
        <v/>
      </c>
      <c r="T124" s="28">
        <f>B124*2.9+E124*1.9+H124*1.9+K124*9.9</f>
        <v/>
      </c>
    </row>
    <row r="125">
      <c r="A125" s="49" t="n">
        <v>44350</v>
      </c>
      <c r="B125" s="7" t="n">
        <v>0</v>
      </c>
      <c r="C125" s="7" t="n">
        <v>0</v>
      </c>
      <c r="D125" s="16">
        <f>B125-C125</f>
        <v/>
      </c>
      <c r="E125" s="7" t="n">
        <v>0</v>
      </c>
      <c r="F125" s="7" t="n">
        <v>0</v>
      </c>
      <c r="G125" s="16">
        <f>E125-F125</f>
        <v/>
      </c>
      <c r="H125" s="7" t="n">
        <v>1</v>
      </c>
      <c r="I125" s="7" t="n">
        <v>1</v>
      </c>
      <c r="J125" s="16">
        <f>H125-I125</f>
        <v/>
      </c>
      <c r="K125" s="7" t="n">
        <v>1</v>
      </c>
      <c r="L125" s="7" t="n">
        <v>1</v>
      </c>
      <c r="M125" s="16">
        <f>K125-L125</f>
        <v/>
      </c>
      <c r="N125" s="23">
        <f>B125+E125+H125+K125</f>
        <v/>
      </c>
      <c r="O125" s="24" t="n">
        <v>0</v>
      </c>
      <c r="P125" s="24" t="n">
        <v>0</v>
      </c>
      <c r="Q125" s="37" t="n">
        <v>0</v>
      </c>
      <c r="R125" s="24" t="n">
        <v>0</v>
      </c>
      <c r="S125" s="27">
        <f>O125+P125+Q125+R125</f>
        <v/>
      </c>
      <c r="T125" s="28">
        <f>B125*2.9+E125*1.9+H125*1.9+K125*9.9</f>
        <v/>
      </c>
    </row>
    <row r="126">
      <c r="A126" s="49" t="n">
        <v>44351</v>
      </c>
      <c r="B126" s="7" t="n">
        <v>0</v>
      </c>
      <c r="C126" s="7" t="n">
        <v>0</v>
      </c>
      <c r="D126" s="16">
        <f>B126-C126</f>
        <v/>
      </c>
      <c r="E126" s="7" t="n">
        <v>0</v>
      </c>
      <c r="F126" s="7" t="n">
        <v>0</v>
      </c>
      <c r="G126" s="16">
        <f>E126-F126</f>
        <v/>
      </c>
      <c r="H126" s="7" t="n">
        <v>0</v>
      </c>
      <c r="I126" s="7" t="n">
        <v>0</v>
      </c>
      <c r="J126" s="16">
        <f>H126-I126</f>
        <v/>
      </c>
      <c r="K126" s="7" t="n">
        <v>1</v>
      </c>
      <c r="L126" s="7" t="n">
        <v>1</v>
      </c>
      <c r="M126" s="16">
        <f>K126-L126</f>
        <v/>
      </c>
      <c r="N126" s="23">
        <f>B126+E126+H126+K126</f>
        <v/>
      </c>
      <c r="O126" s="24" t="n">
        <v>0</v>
      </c>
      <c r="P126" s="24" t="n">
        <v>0</v>
      </c>
      <c r="Q126" s="37" t="n">
        <v>0</v>
      </c>
      <c r="R126" s="24" t="n">
        <v>0</v>
      </c>
      <c r="S126" s="27">
        <f>O126+P126+Q126+R126</f>
        <v/>
      </c>
      <c r="T126" s="28">
        <f>B126*2.9+E126*1.9+H126*1.9+K126*9.9</f>
        <v/>
      </c>
    </row>
    <row r="127">
      <c r="A127" s="49" t="n">
        <v>44352</v>
      </c>
      <c r="B127" s="7" t="n">
        <v>0</v>
      </c>
      <c r="C127" s="7" t="n">
        <v>0</v>
      </c>
      <c r="D127" s="16">
        <f>B127-C127</f>
        <v/>
      </c>
      <c r="E127" s="7" t="n">
        <v>0</v>
      </c>
      <c r="F127" s="7" t="n">
        <v>0</v>
      </c>
      <c r="G127" s="16">
        <f>E127-F127</f>
        <v/>
      </c>
      <c r="H127" s="7" t="n">
        <v>1</v>
      </c>
      <c r="I127" s="7" t="n">
        <v>1</v>
      </c>
      <c r="J127" s="16">
        <f>H127-I127</f>
        <v/>
      </c>
      <c r="K127" s="7" t="n">
        <v>2</v>
      </c>
      <c r="L127" s="7" t="n">
        <v>2</v>
      </c>
      <c r="M127" s="16">
        <f>K127-L127</f>
        <v/>
      </c>
      <c r="N127" s="23">
        <f>B127+E127+H127+K127</f>
        <v/>
      </c>
      <c r="O127" s="24" t="n">
        <v>0</v>
      </c>
      <c r="P127" s="24" t="n">
        <v>0</v>
      </c>
      <c r="Q127" s="37" t="n">
        <v>0</v>
      </c>
      <c r="R127" s="24" t="n">
        <v>2</v>
      </c>
      <c r="S127" s="27">
        <f>O127+P127+Q127+R127</f>
        <v/>
      </c>
      <c r="T127" s="28">
        <f>B127*2.9+E127*1.9+H127*1.9+K127*9.9</f>
        <v/>
      </c>
    </row>
    <row r="128">
      <c r="A128" s="49" t="n">
        <v>44353</v>
      </c>
      <c r="B128" s="7" t="n">
        <v>1</v>
      </c>
      <c r="C128" s="7" t="n">
        <v>1</v>
      </c>
      <c r="D128" s="16">
        <f>B128-C128</f>
        <v/>
      </c>
      <c r="E128" s="7" t="n">
        <v>0</v>
      </c>
      <c r="F128" s="7" t="n">
        <v>0</v>
      </c>
      <c r="G128" s="16">
        <f>E128-F128</f>
        <v/>
      </c>
      <c r="H128" s="7" t="n">
        <v>0</v>
      </c>
      <c r="I128" s="7" t="n">
        <v>0</v>
      </c>
      <c r="J128" s="16">
        <f>H128-I128</f>
        <v/>
      </c>
      <c r="K128" s="7" t="n">
        <v>2</v>
      </c>
      <c r="L128" s="7" t="n">
        <v>1</v>
      </c>
      <c r="M128" s="25">
        <f>K128-L128</f>
        <v/>
      </c>
      <c r="N128" s="23">
        <f>B128+E128+H128+K128</f>
        <v/>
      </c>
      <c r="O128" s="24" t="n">
        <v>1</v>
      </c>
      <c r="P128" s="24" t="n">
        <v>1</v>
      </c>
      <c r="Q128" s="37" t="n">
        <v>0</v>
      </c>
      <c r="R128" s="24" t="n">
        <v>3</v>
      </c>
      <c r="S128" s="27">
        <f>O128+P128+Q128+R128</f>
        <v/>
      </c>
      <c r="T128" s="28">
        <f>B128*2.9+E128*1.9+H128*1.9+K128*9.9</f>
        <v/>
      </c>
    </row>
    <row r="129">
      <c r="A129" s="49" t="n">
        <v>44354</v>
      </c>
      <c r="B129" s="7" t="n"/>
      <c r="C129" s="7" t="n"/>
      <c r="D129" s="16" t="n"/>
      <c r="E129" s="7" t="n"/>
      <c r="F129" s="7" t="n"/>
      <c r="G129" s="16" t="n"/>
      <c r="H129" s="7" t="n"/>
      <c r="I129" s="7" t="n"/>
      <c r="J129" s="16" t="n"/>
      <c r="K129" s="7" t="n"/>
      <c r="L129" s="7" t="n"/>
      <c r="M129" s="16" t="n"/>
      <c r="N129" s="23" t="n"/>
      <c r="O129" s="24" t="n"/>
      <c r="P129" s="24" t="n"/>
      <c r="Q129" s="37" t="n"/>
      <c r="R129" s="24" t="n"/>
      <c r="S129" s="27" t="n"/>
      <c r="T129" s="28" t="n"/>
    </row>
    <row r="130">
      <c r="A130" s="49" t="n">
        <v>44355</v>
      </c>
      <c r="B130" s="7" t="n"/>
      <c r="C130" s="7" t="n"/>
      <c r="D130" s="16" t="n"/>
      <c r="E130" s="7" t="n"/>
      <c r="F130" s="7" t="n"/>
      <c r="G130" s="16" t="n"/>
      <c r="H130" s="7" t="n"/>
      <c r="I130" s="7" t="n"/>
      <c r="J130" s="16" t="n"/>
      <c r="K130" s="7" t="n"/>
      <c r="L130" s="7" t="n"/>
      <c r="M130" s="16" t="n"/>
      <c r="N130" s="23" t="n"/>
      <c r="O130" s="24" t="n"/>
      <c r="P130" s="24" t="n"/>
      <c r="Q130" s="37" t="n"/>
      <c r="R130" s="24" t="n"/>
      <c r="S130" s="27" t="n"/>
      <c r="T130" s="28" t="n"/>
    </row>
    <row r="131">
      <c r="A131" s="49" t="n">
        <v>44356</v>
      </c>
      <c r="B131" s="7" t="n"/>
      <c r="C131" s="7" t="n"/>
      <c r="D131" s="16" t="n"/>
      <c r="E131" s="7" t="n"/>
      <c r="F131" s="7" t="n"/>
      <c r="G131" s="16" t="n"/>
      <c r="H131" s="7" t="n"/>
      <c r="I131" s="7" t="n"/>
      <c r="J131" s="16" t="n"/>
      <c r="K131" s="7" t="n"/>
      <c r="L131" s="7" t="n"/>
      <c r="M131" s="16" t="n"/>
      <c r="N131" s="23" t="n"/>
      <c r="O131" s="24" t="n"/>
      <c r="P131" s="24" t="n"/>
      <c r="Q131" s="37" t="n"/>
      <c r="R131" s="24" t="n"/>
      <c r="S131" s="27" t="n"/>
      <c r="T131" s="28" t="n"/>
    </row>
    <row r="132">
      <c r="A132" s="49" t="n">
        <v>44357</v>
      </c>
      <c r="B132" s="7" t="n"/>
      <c r="C132" s="7" t="n"/>
      <c r="D132" s="16" t="n"/>
      <c r="E132" s="7" t="n"/>
      <c r="F132" s="7" t="n"/>
      <c r="G132" s="16" t="n"/>
      <c r="H132" s="7" t="n"/>
      <c r="I132" s="7" t="n"/>
      <c r="J132" s="16" t="n"/>
      <c r="K132" s="7" t="n"/>
      <c r="L132" s="7" t="n"/>
      <c r="M132" s="16" t="n"/>
      <c r="N132" s="23" t="n"/>
      <c r="O132" s="24" t="n"/>
      <c r="P132" s="24" t="n"/>
      <c r="Q132" s="37" t="n"/>
      <c r="R132" s="24" t="n"/>
      <c r="S132" s="27" t="n"/>
      <c r="T132" s="28" t="n"/>
    </row>
    <row r="133">
      <c r="A133" s="49" t="n">
        <v>44358</v>
      </c>
      <c r="B133" s="7" t="n"/>
      <c r="C133" s="7" t="n"/>
      <c r="D133" s="16" t="n"/>
      <c r="E133" s="7" t="n"/>
      <c r="F133" s="7" t="n"/>
      <c r="G133" s="16" t="n"/>
      <c r="H133" s="7" t="n"/>
      <c r="I133" s="7" t="n"/>
      <c r="J133" s="16" t="n"/>
      <c r="K133" s="7" t="n"/>
      <c r="L133" s="7" t="n"/>
      <c r="M133" s="16" t="n"/>
      <c r="N133" s="23" t="n"/>
      <c r="O133" s="24" t="n"/>
      <c r="P133" s="24" t="n"/>
      <c r="Q133" s="37" t="n"/>
      <c r="R133" s="24" t="n"/>
      <c r="S133" s="27" t="n"/>
      <c r="T133" s="28" t="n"/>
    </row>
    <row r="134">
      <c r="A134" s="49" t="n">
        <v>44359</v>
      </c>
      <c r="B134" s="7" t="n"/>
      <c r="C134" s="7" t="n"/>
      <c r="D134" s="16" t="n"/>
      <c r="E134" s="7" t="n"/>
      <c r="F134" s="7" t="n"/>
      <c r="G134" s="16" t="n"/>
      <c r="H134" s="7" t="n"/>
      <c r="I134" s="7" t="n"/>
      <c r="J134" s="16" t="n"/>
      <c r="K134" s="7" t="n"/>
      <c r="L134" s="7" t="n"/>
      <c r="M134" s="16" t="n"/>
      <c r="N134" s="23" t="n"/>
      <c r="O134" s="24" t="n"/>
      <c r="P134" s="24" t="n"/>
      <c r="Q134" s="37" t="n"/>
      <c r="R134" s="24" t="n"/>
      <c r="S134" s="27" t="n"/>
      <c r="T134" s="28" t="n"/>
    </row>
    <row r="135">
      <c r="A135" s="49" t="n">
        <v>44360</v>
      </c>
      <c r="B135" s="7" t="n"/>
      <c r="C135" s="7" t="n"/>
      <c r="D135" s="16" t="n"/>
      <c r="E135" s="7" t="n"/>
      <c r="F135" s="7" t="n"/>
      <c r="G135" s="16" t="n"/>
      <c r="H135" s="7" t="n"/>
      <c r="I135" s="7" t="n"/>
      <c r="J135" s="16" t="n"/>
      <c r="K135" s="7" t="n"/>
      <c r="L135" s="7" t="n"/>
      <c r="M135" s="16" t="n"/>
      <c r="N135" s="23" t="n"/>
      <c r="O135" s="24" t="n"/>
      <c r="P135" s="24" t="n"/>
      <c r="Q135" s="37" t="n"/>
      <c r="R135" s="24" t="n"/>
      <c r="S135" s="27" t="n"/>
      <c r="T135" s="28" t="n"/>
    </row>
    <row r="136">
      <c r="A136" s="49" t="n">
        <v>44361</v>
      </c>
      <c r="B136" s="7" t="n"/>
      <c r="C136" s="7" t="n"/>
      <c r="D136" s="16" t="n"/>
      <c r="E136" s="7" t="n"/>
      <c r="F136" s="7" t="n"/>
      <c r="G136" s="16" t="n"/>
      <c r="H136" s="7" t="n"/>
      <c r="I136" s="7" t="n"/>
      <c r="J136" s="16" t="n"/>
      <c r="K136" s="7" t="n"/>
      <c r="L136" s="7" t="n"/>
      <c r="M136" s="16" t="n"/>
      <c r="N136" s="23" t="n"/>
      <c r="O136" s="24" t="n"/>
      <c r="P136" s="24" t="n"/>
      <c r="Q136" s="37" t="n"/>
      <c r="R136" s="24" t="n"/>
      <c r="S136" s="27" t="n"/>
      <c r="T136" s="28" t="n"/>
    </row>
  </sheetData>
  <mergeCells count="13">
    <mergeCell ref="B1:T1"/>
    <mergeCell ref="B2:D2"/>
    <mergeCell ref="E2:G2"/>
    <mergeCell ref="H2:J2"/>
    <mergeCell ref="K2:M2"/>
    <mergeCell ref="A1:A3"/>
    <mergeCell ref="N2:N3"/>
    <mergeCell ref="O2:O3"/>
    <mergeCell ref="P2:P3"/>
    <mergeCell ref="Q2:Q3"/>
    <mergeCell ref="R2:R3"/>
    <mergeCell ref="S2:S3"/>
    <mergeCell ref="T2:T3"/>
  </mergeCells>
  <pageMargins left="0.699305555555556" right="0.699305555555556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9"/>
  <sheetViews>
    <sheetView topLeftCell="A127" workbookViewId="0">
      <selection activeCell="Q155" sqref="Q155"/>
    </sheetView>
  </sheetViews>
  <sheetFormatPr baseColWidth="8" defaultColWidth="9" defaultRowHeight="16.8"/>
  <cols>
    <col width="12.5" customWidth="1" style="43" min="2" max="2"/>
    <col width="6.25" customWidth="1" style="43" min="3" max="3"/>
    <col width="12.5" customWidth="1" style="43" min="4" max="4"/>
    <col width="6.25" customWidth="1" style="43" min="5" max="5"/>
    <col width="9.625" customWidth="1" style="43" min="6" max="6"/>
    <col width="7.375" customWidth="1" style="43" min="7" max="7"/>
    <col width="10.125" customWidth="1" style="43" min="8" max="8"/>
    <col width="7.875" customWidth="1" style="43" min="9" max="9"/>
    <col width="14.5" customWidth="1" style="43" min="10" max="10"/>
    <col width="7.375" customWidth="1" style="43" min="11" max="11"/>
    <col width="9.625" customWidth="1" style="43" min="12" max="12"/>
    <col width="5.5" customWidth="1" style="43" min="13" max="13"/>
    <col width="7.375" customWidth="1" style="43" min="14" max="14"/>
    <col width="10" customWidth="1" style="43" min="15" max="15"/>
  </cols>
  <sheetData>
    <row r="1" ht="45.75" customHeight="1" s="43">
      <c r="A1" s="7" t="inlineStr">
        <is>
          <t>增值</t>
        </is>
      </c>
      <c r="B1" s="24" t="inlineStr">
        <is>
          <t>总订购数
（截止目前全部订购）</t>
        </is>
      </c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6" t="n"/>
    </row>
    <row r="2" ht="36" customHeight="1" s="43">
      <c r="A2" s="48" t="n"/>
      <c r="B2" s="3" t="inlineStr">
        <is>
          <t>日包点播5元</t>
        </is>
      </c>
      <c r="C2" s="3" t="inlineStr">
        <is>
          <t>失效</t>
        </is>
      </c>
      <c r="D2" s="4" t="inlineStr">
        <is>
          <t>单片点播5元</t>
        </is>
      </c>
      <c r="E2" s="4" t="inlineStr">
        <is>
          <t>失效</t>
        </is>
      </c>
      <c r="F2" s="8" t="inlineStr">
        <is>
          <t>包月15元</t>
        </is>
      </c>
      <c r="G2" s="8" t="inlineStr">
        <is>
          <t>退订</t>
        </is>
      </c>
      <c r="H2" s="9" t="inlineStr">
        <is>
          <t>续订9.9元</t>
        </is>
      </c>
      <c r="I2" s="9" t="inlineStr">
        <is>
          <t>退订</t>
        </is>
      </c>
      <c r="J2" s="10" t="inlineStr">
        <is>
          <t>1元包月不续订</t>
        </is>
      </c>
      <c r="K2" s="10" t="inlineStr">
        <is>
          <t>失效</t>
        </is>
      </c>
      <c r="L2" s="11" t="inlineStr">
        <is>
          <t>包年99元</t>
        </is>
      </c>
      <c r="M2" s="11" t="inlineStr">
        <is>
          <t>失效</t>
        </is>
      </c>
      <c r="N2" s="3" t="inlineStr">
        <is>
          <t>其他包</t>
        </is>
      </c>
      <c r="O2" s="3" t="inlineStr">
        <is>
          <t>退订/失效</t>
        </is>
      </c>
    </row>
    <row r="3" ht="24" customHeight="1" s="43">
      <c r="A3" s="5" t="n">
        <v>44197</v>
      </c>
      <c r="B3" s="6">
        <f>总订购!B4-日订购!B6</f>
        <v/>
      </c>
      <c r="C3" s="6">
        <f>总订购!C4-日订购!S6</f>
        <v/>
      </c>
      <c r="D3" s="6" t="n">
        <v>0</v>
      </c>
      <c r="E3" s="6" t="n">
        <v>0</v>
      </c>
      <c r="F3" s="6">
        <f>总订购!F4-日订购!H6</f>
        <v/>
      </c>
      <c r="G3" s="6">
        <f>总订购!G4-日订购!T6</f>
        <v/>
      </c>
      <c r="H3" s="6">
        <f>总订购!H4-日订购!L6</f>
        <v/>
      </c>
      <c r="I3" s="6">
        <f>I4-日订购!U6</f>
        <v/>
      </c>
      <c r="J3" s="6" t="n">
        <v>39570</v>
      </c>
      <c r="K3" s="6" t="n">
        <v>39569</v>
      </c>
      <c r="L3" s="6">
        <f>总订购!L4-日订购!O6</f>
        <v/>
      </c>
      <c r="M3" s="6">
        <f>总订购!M4-日订购!V6</f>
        <v/>
      </c>
      <c r="N3" s="6" t="n">
        <v>660</v>
      </c>
      <c r="O3" s="6" t="n">
        <v>660</v>
      </c>
    </row>
    <row r="4" ht="21" customHeight="1" s="43">
      <c r="A4" s="5" t="n">
        <v>44198</v>
      </c>
      <c r="B4" s="6">
        <f>总订购!B5-日订购!B7</f>
        <v/>
      </c>
      <c r="C4" s="6">
        <f>总订购!C5-日订购!S7</f>
        <v/>
      </c>
      <c r="D4" s="6" t="n">
        <v>0</v>
      </c>
      <c r="E4" s="6" t="n">
        <v>0</v>
      </c>
      <c r="F4" s="6">
        <f>总订购!F5-日订购!H7</f>
        <v/>
      </c>
      <c r="G4" s="6">
        <f>总订购!G5-日订购!T7</f>
        <v/>
      </c>
      <c r="H4" s="6">
        <f>总订购!H5-日订购!L7</f>
        <v/>
      </c>
      <c r="I4" s="6">
        <f>I5-日订购!U7</f>
        <v/>
      </c>
      <c r="J4" s="6" t="n">
        <v>39570</v>
      </c>
      <c r="K4" s="6" t="n">
        <v>39569</v>
      </c>
      <c r="L4" s="6">
        <f>总订购!L5-日订购!O7</f>
        <v/>
      </c>
      <c r="M4" s="6">
        <f>总订购!M5-日订购!V7</f>
        <v/>
      </c>
      <c r="N4" s="6" t="n">
        <v>660</v>
      </c>
      <c r="O4" s="6" t="n">
        <v>660</v>
      </c>
    </row>
    <row r="5" ht="21.95" customHeight="1" s="43">
      <c r="A5" s="5" t="n">
        <v>44199</v>
      </c>
      <c r="B5" s="6">
        <f>总订购!B6-日订购!B8</f>
        <v/>
      </c>
      <c r="C5" s="6">
        <f>总订购!C6-日订购!S8</f>
        <v/>
      </c>
      <c r="D5" s="6" t="n">
        <v>0</v>
      </c>
      <c r="E5" s="6" t="n">
        <v>0</v>
      </c>
      <c r="F5" s="6">
        <f>总订购!F6-日订购!H8</f>
        <v/>
      </c>
      <c r="G5" s="6">
        <f>总订购!G6-日订购!T8</f>
        <v/>
      </c>
      <c r="H5" s="6">
        <f>总订购!H6-日订购!L8</f>
        <v/>
      </c>
      <c r="I5" s="6">
        <f>I6-日订购!U8</f>
        <v/>
      </c>
      <c r="J5" s="6" t="n">
        <v>39570</v>
      </c>
      <c r="K5" s="6" t="n">
        <v>39569</v>
      </c>
      <c r="L5" s="6">
        <f>总订购!L6-日订购!O8</f>
        <v/>
      </c>
      <c r="M5" s="6">
        <f>总订购!M6-日订购!V8</f>
        <v/>
      </c>
      <c r="N5" s="6" t="n">
        <v>660</v>
      </c>
      <c r="O5" s="6" t="n">
        <v>660</v>
      </c>
    </row>
    <row r="6" ht="21" customHeight="1" s="43">
      <c r="A6" s="5" t="n">
        <v>44200</v>
      </c>
      <c r="B6" s="6">
        <f>总订购!B7-日订购!B9</f>
        <v/>
      </c>
      <c r="C6" s="6">
        <f>总订购!C7-日订购!S9</f>
        <v/>
      </c>
      <c r="D6" s="6" t="n">
        <v>0</v>
      </c>
      <c r="E6" s="6" t="n">
        <v>0</v>
      </c>
      <c r="F6" s="6">
        <f>总订购!F7-日订购!H9</f>
        <v/>
      </c>
      <c r="G6" s="6">
        <f>总订购!G7-日订购!T9</f>
        <v/>
      </c>
      <c r="H6" s="6">
        <f>总订购!H7-日订购!L9</f>
        <v/>
      </c>
      <c r="I6" s="6">
        <f>I7-日订购!U9</f>
        <v/>
      </c>
      <c r="J6" s="6" t="n">
        <v>39570</v>
      </c>
      <c r="K6" s="6" t="n">
        <v>39569</v>
      </c>
      <c r="L6" s="6">
        <f>总订购!L7-日订购!O9</f>
        <v/>
      </c>
      <c r="M6" s="6">
        <f>总订购!M7-日订购!V9</f>
        <v/>
      </c>
      <c r="N6" s="6" t="n">
        <v>660</v>
      </c>
      <c r="O6" s="6" t="n">
        <v>660</v>
      </c>
    </row>
    <row r="7" ht="23.1" customHeight="1" s="43">
      <c r="A7" s="5" t="n">
        <v>44201</v>
      </c>
      <c r="B7" s="6">
        <f>总订购!B8-日订购!B10</f>
        <v/>
      </c>
      <c r="C7" s="6">
        <f>总订购!C8-日订购!S10</f>
        <v/>
      </c>
      <c r="D7" s="6" t="n">
        <v>0</v>
      </c>
      <c r="E7" s="6" t="n">
        <v>0</v>
      </c>
      <c r="F7" s="6">
        <f>总订购!F8-日订购!H10</f>
        <v/>
      </c>
      <c r="G7" s="6">
        <f>总订购!G8-日订购!T10</f>
        <v/>
      </c>
      <c r="H7" s="6">
        <f>总订购!H8-日订购!L10</f>
        <v/>
      </c>
      <c r="I7" s="6">
        <f>I8-日订购!U10</f>
        <v/>
      </c>
      <c r="J7" s="6" t="n">
        <v>39570</v>
      </c>
      <c r="K7" s="6" t="n">
        <v>39569</v>
      </c>
      <c r="L7" s="6">
        <f>总订购!L8-日订购!O10</f>
        <v/>
      </c>
      <c r="M7" s="6">
        <f>总订购!M8-日订购!V10</f>
        <v/>
      </c>
      <c r="N7" s="6" t="n">
        <v>660</v>
      </c>
      <c r="O7" s="6" t="n">
        <v>660</v>
      </c>
    </row>
    <row r="8" ht="23.1" customHeight="1" s="43">
      <c r="A8" s="5" t="n">
        <v>44202</v>
      </c>
      <c r="B8" s="6">
        <f>总订购!B9-日订购!B11</f>
        <v/>
      </c>
      <c r="C8" s="6">
        <f>总订购!C9-日订购!S11</f>
        <v/>
      </c>
      <c r="D8" s="6" t="n">
        <v>0</v>
      </c>
      <c r="E8" s="6" t="n">
        <v>0</v>
      </c>
      <c r="F8" s="6">
        <f>总订购!F9-日订购!H11</f>
        <v/>
      </c>
      <c r="G8" s="6">
        <f>总订购!G9-日订购!T11</f>
        <v/>
      </c>
      <c r="H8" s="6">
        <f>总订购!H9-日订购!L11</f>
        <v/>
      </c>
      <c r="I8" s="6">
        <f>I9-日订购!U11</f>
        <v/>
      </c>
      <c r="J8" s="6" t="n">
        <v>39570</v>
      </c>
      <c r="K8" s="6" t="n">
        <v>39569</v>
      </c>
      <c r="L8" s="6">
        <f>总订购!L9-日订购!O11</f>
        <v/>
      </c>
      <c r="M8" s="6">
        <f>总订购!M9-日订购!V11</f>
        <v/>
      </c>
      <c r="N8" s="6" t="n">
        <v>660</v>
      </c>
      <c r="O8" s="6" t="n">
        <v>660</v>
      </c>
    </row>
    <row r="9" ht="21.95" customHeight="1" s="43">
      <c r="A9" s="5" t="n">
        <v>44203</v>
      </c>
      <c r="B9" s="6">
        <f>总订购!B10-日订购!B12</f>
        <v/>
      </c>
      <c r="C9" s="6">
        <f>总订购!C10-日订购!S12</f>
        <v/>
      </c>
      <c r="D9" s="6" t="n">
        <v>0</v>
      </c>
      <c r="E9" s="6" t="n">
        <v>0</v>
      </c>
      <c r="F9" s="6">
        <f>总订购!F10-日订购!H12</f>
        <v/>
      </c>
      <c r="G9" s="6">
        <f>总订购!G10-日订购!T12</f>
        <v/>
      </c>
      <c r="H9" s="6">
        <f>总订购!H10-日订购!L12</f>
        <v/>
      </c>
      <c r="I9" s="6">
        <f>I10-日订购!U12</f>
        <v/>
      </c>
      <c r="J9" s="6" t="n">
        <v>39570</v>
      </c>
      <c r="K9" s="6" t="n">
        <v>39569</v>
      </c>
      <c r="L9" s="6">
        <f>总订购!L10-日订购!O12</f>
        <v/>
      </c>
      <c r="M9" s="6">
        <f>总订购!M10-日订购!V12</f>
        <v/>
      </c>
      <c r="N9" s="6" t="n">
        <v>660</v>
      </c>
      <c r="O9" s="6" t="n">
        <v>660</v>
      </c>
    </row>
    <row r="10" ht="20.1" customHeight="1" s="43">
      <c r="A10" s="5" t="n">
        <v>44204</v>
      </c>
      <c r="B10" s="6">
        <f>总订购!B11-日订购!B13</f>
        <v/>
      </c>
      <c r="C10" s="6">
        <f>总订购!C11-日订购!S13</f>
        <v/>
      </c>
      <c r="D10" s="6" t="n">
        <v>0</v>
      </c>
      <c r="E10" s="6" t="n">
        <v>0</v>
      </c>
      <c r="F10" s="6">
        <f>总订购!F11-日订购!H13</f>
        <v/>
      </c>
      <c r="G10" s="6">
        <f>总订购!G11-日订购!T13</f>
        <v/>
      </c>
      <c r="H10" s="6">
        <f>总订购!H11-日订购!L13</f>
        <v/>
      </c>
      <c r="I10" s="6">
        <f>I11-日订购!U13</f>
        <v/>
      </c>
      <c r="J10" s="6" t="n">
        <v>39570</v>
      </c>
      <c r="K10" s="6" t="n">
        <v>39569</v>
      </c>
      <c r="L10" s="6">
        <f>总订购!L11-日订购!O13</f>
        <v/>
      </c>
      <c r="M10" s="6">
        <f>总订购!M11-日订购!V13</f>
        <v/>
      </c>
      <c r="N10" s="6" t="n">
        <v>660</v>
      </c>
      <c r="O10" s="6" t="n">
        <v>660</v>
      </c>
    </row>
    <row r="11" ht="21.95" customHeight="1" s="43">
      <c r="A11" s="5" t="n">
        <v>44205</v>
      </c>
      <c r="B11" s="6">
        <f>总订购!B12-日订购!B14</f>
        <v/>
      </c>
      <c r="C11" s="6">
        <f>总订购!C12-日订购!S14</f>
        <v/>
      </c>
      <c r="D11" s="6" t="n">
        <v>0</v>
      </c>
      <c r="E11" s="6" t="n">
        <v>0</v>
      </c>
      <c r="F11" s="6">
        <f>总订购!F12-日订购!H14</f>
        <v/>
      </c>
      <c r="G11" s="6">
        <f>总订购!G12-日订购!T14</f>
        <v/>
      </c>
      <c r="H11" s="6">
        <f>总订购!H12-日订购!L14</f>
        <v/>
      </c>
      <c r="I11" s="6">
        <f>I12-日订购!U14</f>
        <v/>
      </c>
      <c r="J11" s="6" t="n">
        <v>39570</v>
      </c>
      <c r="K11" s="6" t="n">
        <v>39569</v>
      </c>
      <c r="L11" s="6">
        <f>总订购!L12-日订购!O14</f>
        <v/>
      </c>
      <c r="M11" s="6">
        <f>总订购!M12-日订购!V14</f>
        <v/>
      </c>
      <c r="N11" s="6" t="n">
        <v>660</v>
      </c>
      <c r="O11" s="6" t="n">
        <v>660</v>
      </c>
    </row>
    <row r="12" ht="20.1" customHeight="1" s="43">
      <c r="A12" s="5" t="n">
        <v>44206</v>
      </c>
      <c r="B12" s="6">
        <f>总订购!B13-日订购!B15</f>
        <v/>
      </c>
      <c r="C12" s="6">
        <f>总订购!C13-日订购!S15</f>
        <v/>
      </c>
      <c r="D12" s="6" t="n">
        <v>0</v>
      </c>
      <c r="E12" s="6" t="n">
        <v>0</v>
      </c>
      <c r="F12" s="6">
        <f>总订购!F13-日订购!H15</f>
        <v/>
      </c>
      <c r="G12" s="6">
        <f>总订购!G13-日订购!T15</f>
        <v/>
      </c>
      <c r="H12" s="6">
        <f>总订购!H13-日订购!L15</f>
        <v/>
      </c>
      <c r="I12" s="6">
        <f>I13-日订购!U15</f>
        <v/>
      </c>
      <c r="J12" s="6" t="n">
        <v>39570</v>
      </c>
      <c r="K12" s="6" t="n">
        <v>39569</v>
      </c>
      <c r="L12" s="6">
        <f>总订购!L13-日订购!O15</f>
        <v/>
      </c>
      <c r="M12" s="6">
        <f>总订购!M13-日订购!V15</f>
        <v/>
      </c>
      <c r="N12" s="6" t="n">
        <v>660</v>
      </c>
      <c r="O12" s="6" t="n">
        <v>660</v>
      </c>
    </row>
    <row r="13" ht="21" customHeight="1" s="43">
      <c r="A13" s="5" t="n">
        <v>44207</v>
      </c>
      <c r="B13" s="6">
        <f>总订购!B14-日订购!B16</f>
        <v/>
      </c>
      <c r="C13" s="6">
        <f>总订购!C14-日订购!S16</f>
        <v/>
      </c>
      <c r="D13" s="6" t="n">
        <v>0</v>
      </c>
      <c r="E13" s="6" t="n">
        <v>0</v>
      </c>
      <c r="F13" s="6">
        <f>总订购!F14-日订购!H16</f>
        <v/>
      </c>
      <c r="G13" s="6">
        <f>总订购!G14-日订购!T16</f>
        <v/>
      </c>
      <c r="H13" s="6">
        <f>总订购!H14-日订购!L16</f>
        <v/>
      </c>
      <c r="I13" s="6">
        <f>I14-日订购!U16</f>
        <v/>
      </c>
      <c r="J13" s="6" t="n">
        <v>39570</v>
      </c>
      <c r="K13" s="6" t="n">
        <v>39569</v>
      </c>
      <c r="L13" s="6">
        <f>总订购!L14-日订购!O16</f>
        <v/>
      </c>
      <c r="M13" s="6">
        <f>总订购!M14-日订购!V16</f>
        <v/>
      </c>
      <c r="N13" s="6" t="n">
        <v>660</v>
      </c>
      <c r="O13" s="6" t="n">
        <v>660</v>
      </c>
    </row>
    <row r="14">
      <c r="A14" s="5" t="n">
        <v>44208</v>
      </c>
      <c r="B14" s="7" t="n">
        <v>6475</v>
      </c>
      <c r="C14" s="7" t="n">
        <v>6427</v>
      </c>
      <c r="D14" s="6" t="n">
        <v>0</v>
      </c>
      <c r="E14" s="6" t="n">
        <v>0</v>
      </c>
      <c r="F14" s="7" t="n">
        <v>13995</v>
      </c>
      <c r="G14" s="7" t="n">
        <v>11563</v>
      </c>
      <c r="H14" s="7" t="n">
        <v>12135</v>
      </c>
      <c r="I14" s="6">
        <f>I15-日订购!U17</f>
        <v/>
      </c>
      <c r="J14" s="6" t="n">
        <v>39570</v>
      </c>
      <c r="K14" s="6" t="n">
        <v>39569</v>
      </c>
      <c r="L14" s="7" t="n">
        <v>2239</v>
      </c>
      <c r="M14" s="7" t="n">
        <v>0</v>
      </c>
      <c r="N14" s="6" t="n">
        <v>660</v>
      </c>
      <c r="O14" s="6" t="n">
        <v>660</v>
      </c>
    </row>
    <row r="15">
      <c r="A15" s="5" t="n">
        <v>44209</v>
      </c>
      <c r="B15" s="6">
        <f>SUM(总订购!B14,日订购!B17)</f>
        <v/>
      </c>
      <c r="C15" s="6">
        <f>SUM(总订购!C14,日订购!S17)</f>
        <v/>
      </c>
      <c r="D15" s="6" t="n">
        <v>0</v>
      </c>
      <c r="E15" s="6" t="n">
        <v>0</v>
      </c>
      <c r="F15" s="6">
        <f>SUM(总订购!F14,日订购!H17)</f>
        <v/>
      </c>
      <c r="G15" s="6">
        <f>SUM(总订购!G14,日订购!T17)</f>
        <v/>
      </c>
      <c r="H15" s="6">
        <f>SUM(总订购!H14,日订购!L17)</f>
        <v/>
      </c>
      <c r="I15" s="6">
        <f>I16-日订购!U18</f>
        <v/>
      </c>
      <c r="J15" s="6" t="n">
        <v>39570</v>
      </c>
      <c r="K15" s="6" t="n">
        <v>39569</v>
      </c>
      <c r="L15" s="6">
        <f>SUM(总订购!L14,日订购!O17)</f>
        <v/>
      </c>
      <c r="M15" s="6">
        <f>SUM(总订购!M14,日订购!V17)</f>
        <v/>
      </c>
      <c r="N15" s="6" t="n">
        <v>660</v>
      </c>
      <c r="O15" s="6" t="n">
        <v>660</v>
      </c>
    </row>
    <row r="16">
      <c r="A16" s="5" t="n">
        <v>44210</v>
      </c>
      <c r="B16" s="6">
        <f>SUM(总订购!B15,日订购!B18)</f>
        <v/>
      </c>
      <c r="C16" s="6">
        <f>SUM(总订购!C15,日订购!S18)</f>
        <v/>
      </c>
      <c r="D16" s="6" t="n">
        <v>0</v>
      </c>
      <c r="E16" s="6" t="n">
        <v>0</v>
      </c>
      <c r="F16" s="6">
        <f>SUM(总订购!F15,日订购!H18)</f>
        <v/>
      </c>
      <c r="G16" s="6">
        <f>SUM(总订购!G15,日订购!T18)</f>
        <v/>
      </c>
      <c r="H16" s="6">
        <f>SUM(总订购!H15,日订购!L18)</f>
        <v/>
      </c>
      <c r="I16" s="6">
        <f>I17-日订购!U19</f>
        <v/>
      </c>
      <c r="J16" s="6" t="n">
        <v>39570</v>
      </c>
      <c r="K16" s="6" t="n">
        <v>39569</v>
      </c>
      <c r="L16" s="6">
        <f>SUM(总订购!L15,日订购!O18)</f>
        <v/>
      </c>
      <c r="M16" s="6">
        <f>SUM(总订购!M15,日订购!V18)</f>
        <v/>
      </c>
      <c r="N16" s="6" t="n">
        <v>660</v>
      </c>
      <c r="O16" s="6" t="n">
        <v>660</v>
      </c>
    </row>
    <row r="17">
      <c r="A17" s="5" t="n">
        <v>44211</v>
      </c>
      <c r="B17" s="6">
        <f>SUM(总订购!B16,日订购!B19)</f>
        <v/>
      </c>
      <c r="C17" s="6">
        <f>SUM(总订购!C16,日订购!S19)</f>
        <v/>
      </c>
      <c r="D17" s="6" t="n">
        <v>0</v>
      </c>
      <c r="E17" s="6" t="n">
        <v>0</v>
      </c>
      <c r="F17" s="6">
        <f>SUM(总订购!F16,日订购!H19)</f>
        <v/>
      </c>
      <c r="G17" s="6">
        <f>SUM(总订购!G16,日订购!T19)</f>
        <v/>
      </c>
      <c r="H17" s="6">
        <f>SUM(总订购!H16,日订购!L19)</f>
        <v/>
      </c>
      <c r="I17" s="6">
        <f>I18-日订购!U20</f>
        <v/>
      </c>
      <c r="J17" s="6" t="n">
        <v>39570</v>
      </c>
      <c r="K17" s="6" t="n">
        <v>39569</v>
      </c>
      <c r="L17" s="6">
        <f>SUM(总订购!L16,日订购!O19)</f>
        <v/>
      </c>
      <c r="M17" s="6">
        <f>SUM(总订购!M16,日订购!V19)</f>
        <v/>
      </c>
      <c r="N17" s="6" t="n">
        <v>660</v>
      </c>
      <c r="O17" s="6" t="n">
        <v>660</v>
      </c>
    </row>
    <row r="18">
      <c r="A18" s="5" t="n">
        <v>44212</v>
      </c>
      <c r="B18" s="6">
        <f>SUM(总订购!B17,日订购!B20)</f>
        <v/>
      </c>
      <c r="C18" s="6">
        <f>SUM(总订购!C17,日订购!S20)</f>
        <v/>
      </c>
      <c r="D18" s="6" t="n">
        <v>0</v>
      </c>
      <c r="E18" s="6" t="n">
        <v>0</v>
      </c>
      <c r="F18" s="6">
        <f>SUM(总订购!F17,日订购!H20)</f>
        <v/>
      </c>
      <c r="G18" s="6">
        <f>SUM(总订购!G17,日订购!T20)</f>
        <v/>
      </c>
      <c r="H18" s="6">
        <f>SUM(总订购!H17,日订购!L20)</f>
        <v/>
      </c>
      <c r="I18" s="6">
        <f>I19-日订购!U21</f>
        <v/>
      </c>
      <c r="J18" s="6" t="n">
        <v>39570</v>
      </c>
      <c r="K18" s="6" t="n">
        <v>39569</v>
      </c>
      <c r="L18" s="6">
        <f>SUM(总订购!L17,日订购!O20)</f>
        <v/>
      </c>
      <c r="M18" s="6">
        <f>SUM(总订购!M17,日订购!V20)</f>
        <v/>
      </c>
      <c r="N18" s="6" t="n">
        <v>660</v>
      </c>
      <c r="O18" s="6" t="n">
        <v>660</v>
      </c>
    </row>
    <row r="19">
      <c r="A19" s="5" t="n">
        <v>44213</v>
      </c>
      <c r="B19" s="6">
        <f>SUM(总订购!B18,日订购!B21)</f>
        <v/>
      </c>
      <c r="C19" s="6">
        <f>SUM(总订购!C18,日订购!S21)</f>
        <v/>
      </c>
      <c r="D19" s="6" t="n">
        <v>0</v>
      </c>
      <c r="E19" s="6" t="n">
        <v>0</v>
      </c>
      <c r="F19" s="6">
        <f>SUM(总订购!F18,日订购!H21)</f>
        <v/>
      </c>
      <c r="G19" s="6">
        <f>SUM(总订购!G18,日订购!T21)</f>
        <v/>
      </c>
      <c r="H19" s="6">
        <f>SUM(总订购!H18,日订购!L21)</f>
        <v/>
      </c>
      <c r="I19" s="6">
        <f>I20-日订购!U22</f>
        <v/>
      </c>
      <c r="J19" s="6" t="n">
        <v>39570</v>
      </c>
      <c r="K19" s="6" t="n">
        <v>39569</v>
      </c>
      <c r="L19" s="6">
        <f>SUM(总订购!L18,日订购!O21)</f>
        <v/>
      </c>
      <c r="M19" s="6">
        <f>SUM(总订购!M18,日订购!V21)</f>
        <v/>
      </c>
      <c r="N19" s="6" t="n">
        <v>660</v>
      </c>
      <c r="O19" s="6" t="n">
        <v>660</v>
      </c>
    </row>
    <row r="20">
      <c r="A20" s="5" t="n">
        <v>44214</v>
      </c>
      <c r="B20" s="6">
        <f>SUM(总订购!B19,日订购!B22)</f>
        <v/>
      </c>
      <c r="C20" s="6">
        <f>SUM(总订购!C19,日订购!S22)</f>
        <v/>
      </c>
      <c r="D20" s="6" t="n">
        <v>0</v>
      </c>
      <c r="E20" s="6" t="n">
        <v>0</v>
      </c>
      <c r="F20" s="6">
        <f>SUM(总订购!F19,日订购!H22)</f>
        <v/>
      </c>
      <c r="G20" s="6">
        <f>SUM(总订购!G19,日订购!T22)</f>
        <v/>
      </c>
      <c r="H20" s="6">
        <f>SUM(总订购!H19,日订购!L22)</f>
        <v/>
      </c>
      <c r="I20" s="6">
        <f>I21-日订购!U23</f>
        <v/>
      </c>
      <c r="J20" s="6" t="n">
        <v>39570</v>
      </c>
      <c r="K20" s="6" t="n">
        <v>39569</v>
      </c>
      <c r="L20" s="6">
        <f>SUM(总订购!L19,日订购!O22)</f>
        <v/>
      </c>
      <c r="M20" s="6">
        <f>SUM(总订购!M19,日订购!V22)</f>
        <v/>
      </c>
      <c r="N20" s="6" t="n">
        <v>660</v>
      </c>
      <c r="O20" s="6" t="n">
        <v>660</v>
      </c>
    </row>
    <row r="21">
      <c r="A21" s="5" t="n">
        <v>44215</v>
      </c>
      <c r="B21" s="6">
        <f>SUM(总订购!B20,日订购!B23)</f>
        <v/>
      </c>
      <c r="C21" s="6">
        <f>SUM(总订购!C20,日订购!S23)</f>
        <v/>
      </c>
      <c r="D21" s="6" t="n">
        <v>0</v>
      </c>
      <c r="E21" s="6" t="n">
        <v>0</v>
      </c>
      <c r="F21" s="6">
        <f>SUM(总订购!F20,日订购!H23)</f>
        <v/>
      </c>
      <c r="G21" s="6">
        <f>SUM(总订购!G20,日订购!T23)</f>
        <v/>
      </c>
      <c r="H21" s="6">
        <f>SUM(总订购!H20,日订购!L23)</f>
        <v/>
      </c>
      <c r="I21" s="6">
        <f>I22-日订购!U24</f>
        <v/>
      </c>
      <c r="J21" s="6" t="n">
        <v>39570</v>
      </c>
      <c r="K21" s="6" t="n">
        <v>39569</v>
      </c>
      <c r="L21" s="6">
        <f>SUM(总订购!L20,日订购!O23)</f>
        <v/>
      </c>
      <c r="M21" s="6">
        <f>SUM(总订购!M20,日订购!V23)</f>
        <v/>
      </c>
      <c r="N21" s="6" t="n">
        <v>660</v>
      </c>
      <c r="O21" s="6" t="n">
        <v>660</v>
      </c>
    </row>
    <row r="22">
      <c r="A22" s="5" t="n">
        <v>44216</v>
      </c>
      <c r="B22" s="6">
        <f>SUM(总订购!B21,日订购!B24)</f>
        <v/>
      </c>
      <c r="C22" s="6">
        <f>SUM(总订购!C21,日订购!S24)</f>
        <v/>
      </c>
      <c r="D22" s="6" t="n">
        <v>0</v>
      </c>
      <c r="E22" s="6" t="n">
        <v>0</v>
      </c>
      <c r="F22" s="6">
        <f>SUM(总订购!F21,日订购!H24)</f>
        <v/>
      </c>
      <c r="G22" s="6">
        <f>SUM(总订购!G21,日订购!T24)</f>
        <v/>
      </c>
      <c r="H22" s="6">
        <f>SUM(总订购!H21,日订购!L24)</f>
        <v/>
      </c>
      <c r="I22" s="6">
        <f>I23-日订购!U25</f>
        <v/>
      </c>
      <c r="J22" s="6" t="n">
        <v>39570</v>
      </c>
      <c r="K22" s="6" t="n">
        <v>39569</v>
      </c>
      <c r="L22" s="6">
        <f>SUM(总订购!L21,日订购!O24)</f>
        <v/>
      </c>
      <c r="M22" s="6">
        <f>SUM(总订购!M21,日订购!V24)</f>
        <v/>
      </c>
      <c r="N22" s="6" t="n">
        <v>660</v>
      </c>
      <c r="O22" s="6" t="n">
        <v>660</v>
      </c>
    </row>
    <row r="23">
      <c r="A23" s="5" t="n">
        <v>44217</v>
      </c>
      <c r="B23" s="6">
        <f>SUM(总订购!B22,日订购!B25)</f>
        <v/>
      </c>
      <c r="C23" s="6">
        <f>SUM(总订购!C22,日订购!S25)</f>
        <v/>
      </c>
      <c r="D23" s="6" t="n">
        <v>0</v>
      </c>
      <c r="E23" s="6" t="n">
        <v>0</v>
      </c>
      <c r="F23" s="6">
        <f>SUM(总订购!F22,日订购!H25)</f>
        <v/>
      </c>
      <c r="G23" s="6">
        <f>SUM(总订购!G22,日订购!T25)</f>
        <v/>
      </c>
      <c r="H23" s="6">
        <f>SUM(总订购!H22,日订购!L25)</f>
        <v/>
      </c>
      <c r="I23" s="6">
        <f>I24-日订购!U26</f>
        <v/>
      </c>
      <c r="J23" s="6" t="n">
        <v>39570</v>
      </c>
      <c r="K23" s="6" t="n">
        <v>39569</v>
      </c>
      <c r="L23" s="6">
        <f>SUM(总订购!L22,日订购!O25)</f>
        <v/>
      </c>
      <c r="M23" s="6">
        <f>SUM(总订购!M22,日订购!V25)</f>
        <v/>
      </c>
      <c r="N23" s="6" t="n">
        <v>660</v>
      </c>
      <c r="O23" s="6" t="n">
        <v>660</v>
      </c>
    </row>
    <row r="24">
      <c r="A24" s="5" t="n">
        <v>44218</v>
      </c>
      <c r="B24" s="6">
        <f>SUM(总订购!B23,日订购!B26)</f>
        <v/>
      </c>
      <c r="C24" s="6">
        <f>SUM(总订购!C23,日订购!S26)</f>
        <v/>
      </c>
      <c r="D24" s="6" t="n">
        <v>0</v>
      </c>
      <c r="E24" s="6" t="n">
        <v>0</v>
      </c>
      <c r="F24" s="6">
        <f>SUM(总订购!F23,日订购!H26)</f>
        <v/>
      </c>
      <c r="G24" s="6">
        <f>SUM(总订购!G23,日订购!T26)</f>
        <v/>
      </c>
      <c r="H24" s="6">
        <f>SUM(总订购!H23,日订购!L26)</f>
        <v/>
      </c>
      <c r="I24" s="6">
        <f>I25-日订购!U27</f>
        <v/>
      </c>
      <c r="J24" s="6" t="n">
        <v>39570</v>
      </c>
      <c r="K24" s="6" t="n">
        <v>39569</v>
      </c>
      <c r="L24" s="6">
        <f>SUM(总订购!L23,日订购!O26)</f>
        <v/>
      </c>
      <c r="M24" s="6">
        <f>SUM(总订购!M23,日订购!V26)</f>
        <v/>
      </c>
      <c r="N24" s="6" t="n">
        <v>660</v>
      </c>
      <c r="O24" s="6" t="n">
        <v>660</v>
      </c>
    </row>
    <row r="25">
      <c r="A25" s="5" t="n">
        <v>44219</v>
      </c>
      <c r="B25" s="6">
        <f>SUM(总订购!B24,日订购!B27)</f>
        <v/>
      </c>
      <c r="C25" s="6">
        <f>SUM(总订购!C24,日订购!S27)</f>
        <v/>
      </c>
      <c r="D25" s="6" t="n">
        <v>0</v>
      </c>
      <c r="E25" s="6" t="n">
        <v>0</v>
      </c>
      <c r="F25" s="6">
        <f>SUM(总订购!F24,日订购!H27)</f>
        <v/>
      </c>
      <c r="G25" s="6">
        <f>SUM(总订购!G24,日订购!T27)</f>
        <v/>
      </c>
      <c r="H25" s="6">
        <f>SUM(总订购!H24,日订购!L27)</f>
        <v/>
      </c>
      <c r="I25" s="6">
        <f>I26-日订购!U28</f>
        <v/>
      </c>
      <c r="J25" s="6" t="n">
        <v>39570</v>
      </c>
      <c r="K25" s="6" t="n">
        <v>39569</v>
      </c>
      <c r="L25" s="6">
        <f>SUM(总订购!L24,日订购!O27)</f>
        <v/>
      </c>
      <c r="M25" s="6">
        <f>SUM(总订购!M24,日订购!V27)</f>
        <v/>
      </c>
      <c r="N25" s="6" t="n">
        <v>660</v>
      </c>
      <c r="O25" s="6" t="n">
        <v>660</v>
      </c>
    </row>
    <row r="26">
      <c r="A26" s="5" t="n">
        <v>44220</v>
      </c>
      <c r="B26" s="6">
        <f>SUM(总订购!B25,日订购!B28)</f>
        <v/>
      </c>
      <c r="C26" s="6">
        <f>SUM(总订购!C25,日订购!S28)</f>
        <v/>
      </c>
      <c r="D26" s="6" t="n">
        <v>0</v>
      </c>
      <c r="E26" s="6" t="n">
        <v>0</v>
      </c>
      <c r="F26" s="6">
        <f>SUM(总订购!F25,日订购!H28)</f>
        <v/>
      </c>
      <c r="G26" s="6">
        <f>SUM(总订购!G25,日订购!T28)</f>
        <v/>
      </c>
      <c r="H26" s="6">
        <f>SUM(总订购!H25,日订购!L28)</f>
        <v/>
      </c>
      <c r="I26" s="6">
        <f>I27-日订购!U29</f>
        <v/>
      </c>
      <c r="J26" s="6" t="n">
        <v>39570</v>
      </c>
      <c r="K26" s="6" t="n">
        <v>39569</v>
      </c>
      <c r="L26" s="6">
        <f>SUM(总订购!L25,日订购!O28)</f>
        <v/>
      </c>
      <c r="M26" s="6">
        <f>SUM(总订购!M25,日订购!V28)</f>
        <v/>
      </c>
      <c r="N26" s="6" t="n">
        <v>660</v>
      </c>
      <c r="O26" s="6" t="n">
        <v>660</v>
      </c>
    </row>
    <row r="27">
      <c r="A27" s="5" t="n">
        <v>44221</v>
      </c>
      <c r="B27" s="6">
        <f>SUM(总订购!B26,日订购!B29)</f>
        <v/>
      </c>
      <c r="C27" s="6">
        <f>SUM(总订购!C26,日订购!S29)</f>
        <v/>
      </c>
      <c r="D27" s="6" t="n">
        <v>0</v>
      </c>
      <c r="E27" s="6" t="n">
        <v>0</v>
      </c>
      <c r="F27" s="6">
        <f>SUM(总订购!F26,日订购!H29)</f>
        <v/>
      </c>
      <c r="G27" s="6">
        <f>SUM(总订购!G26,日订购!T29)</f>
        <v/>
      </c>
      <c r="H27" s="6">
        <f>SUM(总订购!H26,日订购!L29)</f>
        <v/>
      </c>
      <c r="I27" s="6">
        <f>I28-日订购!U30</f>
        <v/>
      </c>
      <c r="J27" s="6" t="n">
        <v>39570</v>
      </c>
      <c r="K27" s="6" t="n">
        <v>39569</v>
      </c>
      <c r="L27" s="6">
        <f>SUM(总订购!L26,日订购!O29)</f>
        <v/>
      </c>
      <c r="M27" s="6">
        <f>SUM(总订购!M26,日订购!V29)</f>
        <v/>
      </c>
      <c r="N27" s="6" t="n">
        <v>660</v>
      </c>
      <c r="O27" s="6" t="n">
        <v>660</v>
      </c>
    </row>
    <row r="28">
      <c r="A28" s="5" t="n">
        <v>44222</v>
      </c>
      <c r="B28" s="6">
        <f>SUM(总订购!B27,日订购!B30)</f>
        <v/>
      </c>
      <c r="C28" s="6">
        <f>SUM(总订购!C27,日订购!S30)</f>
        <v/>
      </c>
      <c r="D28" s="6" t="n">
        <v>0</v>
      </c>
      <c r="E28" s="6" t="n">
        <v>0</v>
      </c>
      <c r="F28" s="6">
        <f>SUM(总订购!F27,日订购!H30)</f>
        <v/>
      </c>
      <c r="G28" s="6">
        <f>SUM(总订购!G27,日订购!T30)</f>
        <v/>
      </c>
      <c r="H28" s="6">
        <f>SUM(总订购!H27,日订购!L30)</f>
        <v/>
      </c>
      <c r="I28" s="6">
        <f>I29-日订购!U31</f>
        <v/>
      </c>
      <c r="J28" s="6" t="n">
        <v>39570</v>
      </c>
      <c r="K28" s="6" t="n">
        <v>39569</v>
      </c>
      <c r="L28" s="6">
        <f>SUM(总订购!L27,日订购!O30)</f>
        <v/>
      </c>
      <c r="M28" s="6">
        <f>SUM(总订购!M27,日订购!V30)</f>
        <v/>
      </c>
      <c r="N28" s="6" t="n">
        <v>660</v>
      </c>
      <c r="O28" s="6" t="n">
        <v>660</v>
      </c>
    </row>
    <row r="29">
      <c r="A29" s="5" t="n">
        <v>44223</v>
      </c>
      <c r="B29" s="6">
        <f>SUM(总订购!B28,日订购!B31)</f>
        <v/>
      </c>
      <c r="C29" s="6">
        <f>SUM(总订购!C28,日订购!S31)</f>
        <v/>
      </c>
      <c r="D29" s="6" t="n">
        <v>0</v>
      </c>
      <c r="E29" s="6" t="n">
        <v>0</v>
      </c>
      <c r="F29" s="6">
        <f>SUM(总订购!F28,日订购!H31)</f>
        <v/>
      </c>
      <c r="G29" s="6">
        <f>SUM(总订购!G28,日订购!T31)</f>
        <v/>
      </c>
      <c r="H29" s="6">
        <f>SUM(总订购!H28,日订购!L31)</f>
        <v/>
      </c>
      <c r="I29" s="6">
        <f>I30-日订购!U32</f>
        <v/>
      </c>
      <c r="J29" s="6" t="n">
        <v>39570</v>
      </c>
      <c r="K29" s="6" t="n">
        <v>39569</v>
      </c>
      <c r="L29" s="6">
        <f>SUM(总订购!L28,日订购!O31)</f>
        <v/>
      </c>
      <c r="M29" s="6">
        <f>SUM(总订购!M28,日订购!V31)</f>
        <v/>
      </c>
      <c r="N29" s="6" t="n">
        <v>660</v>
      </c>
      <c r="O29" s="6" t="n">
        <v>660</v>
      </c>
    </row>
    <row r="30">
      <c r="A30" s="5" t="n">
        <v>44224</v>
      </c>
      <c r="B30" s="6">
        <f>SUM(总订购!B29,日订购!B32)</f>
        <v/>
      </c>
      <c r="C30" s="6">
        <f>SUM(总订购!C29,日订购!S32)</f>
        <v/>
      </c>
      <c r="D30" s="6" t="n">
        <v>0</v>
      </c>
      <c r="E30" s="6" t="n">
        <v>0</v>
      </c>
      <c r="F30" s="6">
        <f>SUM(总订购!F29,日订购!H32)</f>
        <v/>
      </c>
      <c r="G30" s="6">
        <f>SUM(总订购!G29,日订购!T32)</f>
        <v/>
      </c>
      <c r="H30" s="6">
        <f>SUM(总订购!H29,日订购!L32)</f>
        <v/>
      </c>
      <c r="I30" s="6">
        <f>I31-日订购!U33</f>
        <v/>
      </c>
      <c r="J30" s="6" t="n">
        <v>39570</v>
      </c>
      <c r="K30" s="6" t="n">
        <v>39569</v>
      </c>
      <c r="L30" s="6">
        <f>SUM(总订购!L29,日订购!O32)</f>
        <v/>
      </c>
      <c r="M30" s="6">
        <f>SUM(总订购!M29,日订购!V32)</f>
        <v/>
      </c>
      <c r="N30" s="6" t="n">
        <v>660</v>
      </c>
      <c r="O30" s="6" t="n">
        <v>660</v>
      </c>
    </row>
    <row r="31">
      <c r="A31" s="5" t="n">
        <v>44225</v>
      </c>
      <c r="B31" s="6">
        <f>SUM(总订购!B30,日订购!B33)</f>
        <v/>
      </c>
      <c r="C31" s="6">
        <f>SUM(总订购!C30,日订购!S33)</f>
        <v/>
      </c>
      <c r="D31" s="6" t="n">
        <v>0</v>
      </c>
      <c r="E31" s="6" t="n">
        <v>0</v>
      </c>
      <c r="F31" s="6">
        <f>SUM(总订购!F30,日订购!H33)</f>
        <v/>
      </c>
      <c r="G31" s="6">
        <f>SUM(总订购!G30,日订购!T33)</f>
        <v/>
      </c>
      <c r="H31" s="6">
        <f>SUM(总订购!H30,日订购!L33)</f>
        <v/>
      </c>
      <c r="I31" s="6">
        <f>I32-日订购!U34</f>
        <v/>
      </c>
      <c r="J31" s="6" t="n">
        <v>39570</v>
      </c>
      <c r="K31" s="6" t="n">
        <v>39569</v>
      </c>
      <c r="L31" s="6">
        <f>SUM(总订购!L30,日订购!O33)</f>
        <v/>
      </c>
      <c r="M31" s="6">
        <f>SUM(总订购!M30,日订购!V33)</f>
        <v/>
      </c>
      <c r="N31" s="6" t="n">
        <v>660</v>
      </c>
      <c r="O31" s="6" t="n">
        <v>660</v>
      </c>
    </row>
    <row r="32">
      <c r="A32" s="5" t="n">
        <v>44226</v>
      </c>
      <c r="B32" s="6">
        <f>SUM(总订购!B31,日订购!B34)</f>
        <v/>
      </c>
      <c r="C32" s="6">
        <f>SUM(总订购!C31,日订购!S34)</f>
        <v/>
      </c>
      <c r="D32" s="6" t="n">
        <v>0</v>
      </c>
      <c r="E32" s="6" t="n">
        <v>0</v>
      </c>
      <c r="F32" s="6">
        <f>SUM(总订购!F31,日订购!H34)</f>
        <v/>
      </c>
      <c r="G32" s="6">
        <f>SUM(总订购!G31,日订购!T34)</f>
        <v/>
      </c>
      <c r="H32" s="6">
        <f>SUM(总订购!H31,日订购!L34)</f>
        <v/>
      </c>
      <c r="I32" s="6">
        <f>I33-日订购!U35</f>
        <v/>
      </c>
      <c r="J32" s="6" t="n">
        <v>39570</v>
      </c>
      <c r="K32" s="6" t="n">
        <v>39569</v>
      </c>
      <c r="L32" s="6">
        <f>SUM(总订购!L31,日订购!O34)</f>
        <v/>
      </c>
      <c r="M32" s="6">
        <f>SUM(总订购!M31,日订购!V34)</f>
        <v/>
      </c>
      <c r="N32" s="6" t="n">
        <v>660</v>
      </c>
      <c r="O32" s="6" t="n">
        <v>660</v>
      </c>
    </row>
    <row r="33">
      <c r="A33" s="5" t="n">
        <v>44227</v>
      </c>
      <c r="B33" s="6">
        <f>SUM(总订购!B32,日订购!B35)</f>
        <v/>
      </c>
      <c r="C33" s="6">
        <f>SUM(总订购!C32,日订购!S35)</f>
        <v/>
      </c>
      <c r="D33" s="6" t="n">
        <v>0</v>
      </c>
      <c r="E33" s="6" t="n">
        <v>0</v>
      </c>
      <c r="F33" s="6">
        <f>SUM(总订购!F32,日订购!H35)</f>
        <v/>
      </c>
      <c r="G33" s="6">
        <f>SUM(总订购!G32,日订购!T35)</f>
        <v/>
      </c>
      <c r="H33" s="6">
        <f>SUM(总订购!H32,日订购!L35)</f>
        <v/>
      </c>
      <c r="I33" s="6">
        <f>I34-日订购!U36</f>
        <v/>
      </c>
      <c r="J33" s="6" t="n">
        <v>39570</v>
      </c>
      <c r="K33" s="6" t="n">
        <v>39569</v>
      </c>
      <c r="L33" s="6">
        <f>SUM(总订购!L32,日订购!O35)</f>
        <v/>
      </c>
      <c r="M33" s="6">
        <f>SUM(总订购!M32,日订购!V35)</f>
        <v/>
      </c>
      <c r="N33" s="6" t="n">
        <v>660</v>
      </c>
      <c r="O33" s="6" t="n">
        <v>660</v>
      </c>
    </row>
    <row r="34">
      <c r="A34" s="5" t="n">
        <v>44228</v>
      </c>
      <c r="B34" s="6">
        <f>SUM(总订购!B33,日订购!B36)</f>
        <v/>
      </c>
      <c r="C34" s="6">
        <f>SUM(总订购!C33,日订购!S36)</f>
        <v/>
      </c>
      <c r="D34" s="6" t="n">
        <v>0</v>
      </c>
      <c r="E34" s="6" t="n">
        <v>0</v>
      </c>
      <c r="F34" s="6">
        <f>SUM(总订购!F33,日订购!H36)</f>
        <v/>
      </c>
      <c r="G34" s="6">
        <f>SUM(总订购!G33,日订购!T36)</f>
        <v/>
      </c>
      <c r="H34" s="6">
        <f>SUM(总订购!H33,日订购!L36)</f>
        <v/>
      </c>
      <c r="I34" s="6">
        <f>I35-日订购!U37</f>
        <v/>
      </c>
      <c r="J34" s="6">
        <f>J33</f>
        <v/>
      </c>
      <c r="K34" s="6">
        <f>K33</f>
        <v/>
      </c>
      <c r="L34" s="6">
        <f>SUM(总订购!L33,日订购!O36)</f>
        <v/>
      </c>
      <c r="M34" s="6">
        <f>SUM(总订购!M33,日订购!V36)</f>
        <v/>
      </c>
      <c r="N34" s="6">
        <f>N33</f>
        <v/>
      </c>
      <c r="O34" s="6">
        <f>O33</f>
        <v/>
      </c>
    </row>
    <row r="35">
      <c r="A35" s="5" t="n">
        <v>44229</v>
      </c>
      <c r="B35" s="6">
        <f>SUM(总订购!B34,日订购!B37)</f>
        <v/>
      </c>
      <c r="C35" s="6">
        <f>SUM(总订购!C34,日订购!S37)</f>
        <v/>
      </c>
      <c r="D35" s="6" t="n">
        <v>0</v>
      </c>
      <c r="E35" s="6" t="n">
        <v>0</v>
      </c>
      <c r="F35" s="6">
        <f>SUM(总订购!F34,日订购!H37)</f>
        <v/>
      </c>
      <c r="G35" s="6">
        <f>SUM(总订购!G34,日订购!T37)</f>
        <v/>
      </c>
      <c r="H35" s="6">
        <f>SUM(总订购!H34,日订购!L37)</f>
        <v/>
      </c>
      <c r="I35" s="6">
        <f>I36-日订购!U38</f>
        <v/>
      </c>
      <c r="J35" s="6">
        <f>J34</f>
        <v/>
      </c>
      <c r="K35" s="6">
        <f>K34</f>
        <v/>
      </c>
      <c r="L35" s="6">
        <f>SUM(总订购!L34,日订购!O37)</f>
        <v/>
      </c>
      <c r="M35" s="6">
        <f>SUM(总订购!M34,日订购!V37)</f>
        <v/>
      </c>
      <c r="N35" s="6">
        <f>N34</f>
        <v/>
      </c>
      <c r="O35" s="6">
        <f>O34</f>
        <v/>
      </c>
    </row>
    <row r="36">
      <c r="A36" s="5" t="n">
        <v>44230</v>
      </c>
      <c r="B36" s="6">
        <f>SUM(总订购!B35,日订购!B38)</f>
        <v/>
      </c>
      <c r="C36" s="6">
        <f>SUM(总订购!C35,日订购!S38)</f>
        <v/>
      </c>
      <c r="D36" s="6" t="n">
        <v>0</v>
      </c>
      <c r="E36" s="6" t="n">
        <v>0</v>
      </c>
      <c r="F36" s="6">
        <f>SUM(总订购!F35,日订购!H38)</f>
        <v/>
      </c>
      <c r="G36" s="6">
        <f>SUM(总订购!G35,日订购!T38)</f>
        <v/>
      </c>
      <c r="H36" s="6">
        <f>SUM(总订购!H35,日订购!L38)</f>
        <v/>
      </c>
      <c r="I36" s="6">
        <f>I37-日订购!U39</f>
        <v/>
      </c>
      <c r="J36" s="6">
        <f>J35</f>
        <v/>
      </c>
      <c r="K36" s="6">
        <f>K35</f>
        <v/>
      </c>
      <c r="L36" s="6">
        <f>SUM(总订购!L35,日订购!O38)</f>
        <v/>
      </c>
      <c r="M36" s="6">
        <f>SUM(总订购!M35,日订购!V38)</f>
        <v/>
      </c>
      <c r="N36" s="6">
        <f>N35</f>
        <v/>
      </c>
      <c r="O36" s="6">
        <f>O35</f>
        <v/>
      </c>
    </row>
    <row r="37">
      <c r="A37" s="5" t="n">
        <v>44231</v>
      </c>
      <c r="B37" s="6">
        <f>SUM(总订购!B36,日订购!B39)</f>
        <v/>
      </c>
      <c r="C37" s="6">
        <f>SUM(总订购!C36,日订购!S39)</f>
        <v/>
      </c>
      <c r="D37" s="6" t="n">
        <v>0</v>
      </c>
      <c r="E37" s="6" t="n">
        <v>0</v>
      </c>
      <c r="F37" s="6">
        <f>SUM(总订购!F36,日订购!H39)</f>
        <v/>
      </c>
      <c r="G37" s="6">
        <f>SUM(总订购!G36,日订购!T39)</f>
        <v/>
      </c>
      <c r="H37" s="6">
        <f>SUM(总订购!H36,日订购!L39)</f>
        <v/>
      </c>
      <c r="I37" s="6">
        <f>I38-日订购!U40</f>
        <v/>
      </c>
      <c r="J37" s="6">
        <f>J36</f>
        <v/>
      </c>
      <c r="K37" s="6">
        <f>K36</f>
        <v/>
      </c>
      <c r="L37" s="6">
        <f>SUM(总订购!L36,日订购!O39)</f>
        <v/>
      </c>
      <c r="M37" s="6">
        <f>SUM(总订购!M36,日订购!V39)</f>
        <v/>
      </c>
      <c r="N37" s="6">
        <f>N36</f>
        <v/>
      </c>
      <c r="O37" s="6">
        <f>O36</f>
        <v/>
      </c>
    </row>
    <row r="38">
      <c r="A38" s="5" t="n">
        <v>44232</v>
      </c>
      <c r="B38" s="6">
        <f>SUM(总订购!B37,日订购!B40)</f>
        <v/>
      </c>
      <c r="C38" s="6">
        <f>SUM(总订购!C37,日订购!S40)</f>
        <v/>
      </c>
      <c r="D38" s="6" t="n">
        <v>21</v>
      </c>
      <c r="E38" s="6" t="n">
        <v>0</v>
      </c>
      <c r="F38" s="6">
        <f>SUM(总订购!F37,日订购!H40)</f>
        <v/>
      </c>
      <c r="G38" s="6">
        <f>SUM(总订购!G37,日订购!T40)</f>
        <v/>
      </c>
      <c r="H38" s="6">
        <f>SUM(总订购!H37,日订购!L40)</f>
        <v/>
      </c>
      <c r="I38" s="6">
        <f>I39-日订购!U41</f>
        <v/>
      </c>
      <c r="J38" s="6">
        <f>J37</f>
        <v/>
      </c>
      <c r="K38" s="6">
        <f>K37</f>
        <v/>
      </c>
      <c r="L38" s="6">
        <f>SUM(总订购!L37,日订购!O40)</f>
        <v/>
      </c>
      <c r="M38" s="6">
        <f>SUM(总订购!M37,日订购!V40)</f>
        <v/>
      </c>
      <c r="N38" s="6">
        <f>N37</f>
        <v/>
      </c>
      <c r="O38" s="6">
        <f>O37</f>
        <v/>
      </c>
    </row>
    <row r="39">
      <c r="A39" s="5" t="n">
        <v>44233</v>
      </c>
      <c r="B39" s="6">
        <f>SUM(总订购!B38,日订购!B41)</f>
        <v/>
      </c>
      <c r="C39" s="6">
        <f>SUM(总订购!C38,日订购!S41)</f>
        <v/>
      </c>
      <c r="D39" s="6">
        <f>SUM(总订购!D38,日订购!E41)</f>
        <v/>
      </c>
      <c r="E39" s="6" t="n">
        <v>0</v>
      </c>
      <c r="F39" s="6">
        <f>SUM(总订购!F38,日订购!H41)</f>
        <v/>
      </c>
      <c r="G39" s="6">
        <f>SUM(总订购!G38,日订购!T41)</f>
        <v/>
      </c>
      <c r="H39" s="6">
        <f>SUM(总订购!H38,日订购!L41)</f>
        <v/>
      </c>
      <c r="I39" s="6">
        <f>I40-日订购!U42</f>
        <v/>
      </c>
      <c r="J39" s="6">
        <f>J38</f>
        <v/>
      </c>
      <c r="K39" s="6">
        <f>K38</f>
        <v/>
      </c>
      <c r="L39" s="6">
        <f>SUM(总订购!L38,日订购!O41)</f>
        <v/>
      </c>
      <c r="M39" s="6">
        <f>SUM(总订购!M38,日订购!V41)</f>
        <v/>
      </c>
      <c r="N39" s="6">
        <f>N38</f>
        <v/>
      </c>
      <c r="O39" s="6">
        <f>O38</f>
        <v/>
      </c>
    </row>
    <row r="40">
      <c r="A40" s="5" t="n">
        <v>44234</v>
      </c>
      <c r="B40" s="6">
        <f>SUM(总订购!B39,日订购!B42)</f>
        <v/>
      </c>
      <c r="C40" s="6">
        <f>SUM(总订购!C39,日订购!S42)</f>
        <v/>
      </c>
      <c r="D40" s="6">
        <f>SUM(总订购!D39,日订购!E42)</f>
        <v/>
      </c>
      <c r="E40" s="6" t="n">
        <v>0</v>
      </c>
      <c r="F40" s="6">
        <f>SUM(总订购!F39,日订购!H42)</f>
        <v/>
      </c>
      <c r="G40" s="6">
        <f>SUM(总订购!G39,日订购!T42)</f>
        <v/>
      </c>
      <c r="H40" s="6">
        <f>SUM(总订购!H39,日订购!L42)</f>
        <v/>
      </c>
      <c r="I40" s="6" t="n">
        <v>6368</v>
      </c>
      <c r="J40" s="6">
        <f>J39</f>
        <v/>
      </c>
      <c r="K40" s="6">
        <f>K39</f>
        <v/>
      </c>
      <c r="L40" s="6">
        <f>SUM(总订购!L39,日订购!O42)</f>
        <v/>
      </c>
      <c r="M40" s="6">
        <f>SUM(总订购!M39,日订购!V42)</f>
        <v/>
      </c>
      <c r="N40" s="6">
        <f>N39</f>
        <v/>
      </c>
      <c r="O40" s="6">
        <f>O39</f>
        <v/>
      </c>
    </row>
    <row r="41">
      <c r="A41" s="5" t="n">
        <v>44235</v>
      </c>
      <c r="B41" s="6">
        <f>SUM(总订购!B40,日订购!B43)</f>
        <v/>
      </c>
      <c r="C41" s="6">
        <f>SUM(总订购!C40,日订购!S43)</f>
        <v/>
      </c>
      <c r="D41" s="6">
        <f>SUM(总订购!D40,日订购!E43)</f>
        <v/>
      </c>
      <c r="E41" s="6" t="n">
        <v>0</v>
      </c>
      <c r="F41" s="6">
        <f>SUM(总订购!F40,日订购!H43)</f>
        <v/>
      </c>
      <c r="G41" s="6">
        <f>SUM(总订购!G40,日订购!T43)</f>
        <v/>
      </c>
      <c r="H41" s="6">
        <f>SUM(总订购!H40,日订购!L43)</f>
        <v/>
      </c>
      <c r="I41" s="6">
        <f>SUM(I40,日订购!U43)</f>
        <v/>
      </c>
      <c r="J41" s="6">
        <f>J40</f>
        <v/>
      </c>
      <c r="K41" s="6">
        <f>K40</f>
        <v/>
      </c>
      <c r="L41" s="6">
        <f>SUM(总订购!L40,日订购!O43)</f>
        <v/>
      </c>
      <c r="M41" s="6">
        <f>SUM(总订购!M40,日订购!V43)</f>
        <v/>
      </c>
      <c r="N41" s="6">
        <f>N40</f>
        <v/>
      </c>
      <c r="O41" s="6">
        <f>O40</f>
        <v/>
      </c>
    </row>
    <row r="42">
      <c r="A42" s="5" t="n">
        <v>44236</v>
      </c>
      <c r="B42" s="6">
        <f>SUM(总订购!B41,日订购!B44)</f>
        <v/>
      </c>
      <c r="C42" s="6">
        <f>SUM(总订购!C41,日订购!S44)</f>
        <v/>
      </c>
      <c r="D42" s="6">
        <f>SUM(总订购!D41,日订购!E44)</f>
        <v/>
      </c>
      <c r="E42" s="6" t="n">
        <v>0</v>
      </c>
      <c r="F42" s="6">
        <f>SUM(总订购!F41,日订购!H44)</f>
        <v/>
      </c>
      <c r="G42" s="6">
        <f>SUM(总订购!G41,日订购!T44)</f>
        <v/>
      </c>
      <c r="H42" s="6">
        <f>SUM(总订购!H41,日订购!L44)</f>
        <v/>
      </c>
      <c r="I42" s="6">
        <f>SUM(I41,日订购!U44)</f>
        <v/>
      </c>
      <c r="J42" s="6">
        <f>J41</f>
        <v/>
      </c>
      <c r="K42" s="6">
        <f>K41</f>
        <v/>
      </c>
      <c r="L42" s="6">
        <f>SUM(总订购!L41,日订购!O44)</f>
        <v/>
      </c>
      <c r="M42" s="6">
        <f>SUM(总订购!M41,日订购!V44)</f>
        <v/>
      </c>
      <c r="N42" s="6">
        <f>N41</f>
        <v/>
      </c>
      <c r="O42" s="6">
        <f>O41</f>
        <v/>
      </c>
    </row>
    <row r="43">
      <c r="A43" s="5" t="n">
        <v>44237</v>
      </c>
      <c r="B43" s="6">
        <f>SUM(总订购!B42,日订购!B45)</f>
        <v/>
      </c>
      <c r="C43" s="6">
        <f>SUM(总订购!C42,日订购!S45)</f>
        <v/>
      </c>
      <c r="D43" s="6">
        <f>SUM(总订购!D42,日订购!E45)</f>
        <v/>
      </c>
      <c r="E43" s="6" t="n">
        <v>0</v>
      </c>
      <c r="F43" s="6">
        <f>SUM(总订购!F42,日订购!H45)</f>
        <v/>
      </c>
      <c r="G43" s="6">
        <f>SUM(总订购!G42,日订购!T45)</f>
        <v/>
      </c>
      <c r="H43" s="6">
        <f>SUM(总订购!H42,日订购!L45)</f>
        <v/>
      </c>
      <c r="I43" s="6">
        <f>SUM(I42,日订购!U45)</f>
        <v/>
      </c>
      <c r="J43" s="6">
        <f>J42</f>
        <v/>
      </c>
      <c r="K43" s="6">
        <f>K42</f>
        <v/>
      </c>
      <c r="L43" s="6">
        <f>SUM(总订购!L42,日订购!O45)</f>
        <v/>
      </c>
      <c r="M43" s="6">
        <f>SUM(总订购!M42,日订购!V45)</f>
        <v/>
      </c>
      <c r="N43" s="6">
        <f>N42</f>
        <v/>
      </c>
      <c r="O43" s="6">
        <f>O42</f>
        <v/>
      </c>
    </row>
    <row r="44">
      <c r="A44" s="5" t="n">
        <v>44238</v>
      </c>
      <c r="B44" s="6">
        <f>SUM(总订购!B43,日订购!B46)</f>
        <v/>
      </c>
      <c r="C44" s="6">
        <f>SUM(总订购!C43,日订购!S46)</f>
        <v/>
      </c>
      <c r="D44" s="6">
        <f>SUM(总订购!D43,日订购!E46)</f>
        <v/>
      </c>
      <c r="E44" s="6" t="n">
        <v>0</v>
      </c>
      <c r="F44" s="6">
        <f>SUM(总订购!F43,日订购!H46)</f>
        <v/>
      </c>
      <c r="G44" s="6">
        <f>SUM(总订购!G43,日订购!T46)</f>
        <v/>
      </c>
      <c r="H44" s="6">
        <f>SUM(总订购!H43,日订购!L46)</f>
        <v/>
      </c>
      <c r="I44" s="6">
        <f>SUM(I43,日订购!U46)</f>
        <v/>
      </c>
      <c r="J44" s="6">
        <f>J43</f>
        <v/>
      </c>
      <c r="K44" s="6">
        <f>K43</f>
        <v/>
      </c>
      <c r="L44" s="6">
        <f>SUM(总订购!L43,日订购!O46)</f>
        <v/>
      </c>
      <c r="M44" s="6">
        <f>SUM(总订购!M43,日订购!V46)</f>
        <v/>
      </c>
      <c r="N44" s="6">
        <f>N43</f>
        <v/>
      </c>
      <c r="O44" s="6">
        <f>O43</f>
        <v/>
      </c>
    </row>
    <row r="45">
      <c r="A45" s="5" t="n">
        <v>44239</v>
      </c>
      <c r="B45" s="6">
        <f>SUM(总订购!B44,日订购!B47)</f>
        <v/>
      </c>
      <c r="C45" s="6">
        <f>SUM(总订购!C44,日订购!S47)</f>
        <v/>
      </c>
      <c r="D45" s="6">
        <f>SUM(总订购!D44,日订购!E47)</f>
        <v/>
      </c>
      <c r="E45" s="6" t="n">
        <v>21</v>
      </c>
      <c r="F45" s="6">
        <f>SUM(总订购!F44,日订购!H47)</f>
        <v/>
      </c>
      <c r="G45" s="6">
        <f>SUM(总订购!G44,日订购!T47)</f>
        <v/>
      </c>
      <c r="H45" s="6">
        <f>SUM(总订购!H44,日订购!L47)</f>
        <v/>
      </c>
      <c r="I45" s="6">
        <f>SUM(I44,日订购!U47)</f>
        <v/>
      </c>
      <c r="J45" s="6">
        <f>J44</f>
        <v/>
      </c>
      <c r="K45" s="6">
        <f>K44</f>
        <v/>
      </c>
      <c r="L45" s="6">
        <f>SUM(总订购!L44,日订购!O47)</f>
        <v/>
      </c>
      <c r="M45" s="6">
        <f>SUM(总订购!M44,日订购!V47)</f>
        <v/>
      </c>
      <c r="N45" s="6">
        <f>N44</f>
        <v/>
      </c>
      <c r="O45" s="6">
        <f>O44</f>
        <v/>
      </c>
    </row>
    <row r="46">
      <c r="A46" s="5" t="n">
        <v>44240</v>
      </c>
      <c r="B46" s="6">
        <f>SUM(总订购!B45,日订购!B48)</f>
        <v/>
      </c>
      <c r="C46" s="6">
        <f>SUM(总订购!C45,日订购!S48)</f>
        <v/>
      </c>
      <c r="D46" s="6">
        <f>SUM(总订购!D45,日订购!E48)</f>
        <v/>
      </c>
      <c r="E46" s="6">
        <f>36+21</f>
        <v/>
      </c>
      <c r="F46" s="6">
        <f>SUM(总订购!F45,日订购!H48)</f>
        <v/>
      </c>
      <c r="G46" s="6">
        <f>SUM(总订购!G45,日订购!T48)</f>
        <v/>
      </c>
      <c r="H46" s="6">
        <f>SUM(总订购!H45,日订购!L48)</f>
        <v/>
      </c>
      <c r="I46" s="6">
        <f>SUM(I45,日订购!U48)</f>
        <v/>
      </c>
      <c r="J46" s="6">
        <f>J45</f>
        <v/>
      </c>
      <c r="K46" s="6">
        <f>K45</f>
        <v/>
      </c>
      <c r="L46" s="6">
        <f>SUM(总订购!L45,日订购!O48)</f>
        <v/>
      </c>
      <c r="M46" s="6">
        <f>SUM(总订购!M45,日订购!V48)</f>
        <v/>
      </c>
      <c r="N46" s="6">
        <f>N45</f>
        <v/>
      </c>
      <c r="O46" s="6">
        <f>O45</f>
        <v/>
      </c>
    </row>
    <row r="47">
      <c r="A47" s="5" t="n">
        <v>44241</v>
      </c>
      <c r="B47" s="6">
        <f>SUM(总订购!B46,日订购!B49)</f>
        <v/>
      </c>
      <c r="C47" s="6">
        <f>SUM(总订购!C46,日订购!S49)</f>
        <v/>
      </c>
      <c r="D47" s="6">
        <f>SUM(总订购!D46,日订购!E49)</f>
        <v/>
      </c>
      <c r="E47" s="6">
        <f>30+57</f>
        <v/>
      </c>
      <c r="F47" s="6">
        <f>SUM(总订购!F46,日订购!H49)</f>
        <v/>
      </c>
      <c r="G47" s="6">
        <f>SUM(总订购!G46,日订购!T49)</f>
        <v/>
      </c>
      <c r="H47" s="6">
        <f>SUM(总订购!H46,日订购!L49)</f>
        <v/>
      </c>
      <c r="I47" s="6">
        <f>SUM(I46,日订购!U49)</f>
        <v/>
      </c>
      <c r="J47" s="6">
        <f>J46</f>
        <v/>
      </c>
      <c r="K47" s="6">
        <f>K46</f>
        <v/>
      </c>
      <c r="L47" s="6">
        <f>SUM(总订购!L46,日订购!O49)</f>
        <v/>
      </c>
      <c r="M47" s="6">
        <f>SUM(总订购!M46,日订购!V49)</f>
        <v/>
      </c>
      <c r="N47" s="6">
        <f>N46</f>
        <v/>
      </c>
      <c r="O47" s="6">
        <f>O46</f>
        <v/>
      </c>
    </row>
    <row r="48">
      <c r="A48" s="5" t="n">
        <v>44242</v>
      </c>
      <c r="B48" s="6">
        <f>SUM(总订购!B47,日订购!B50)</f>
        <v/>
      </c>
      <c r="C48" s="6">
        <f>SUM(总订购!C47,日订购!S50)</f>
        <v/>
      </c>
      <c r="D48" s="6">
        <f>SUM(总订购!D47,日订购!E50)</f>
        <v/>
      </c>
      <c r="E48" s="6">
        <f>19+87</f>
        <v/>
      </c>
      <c r="F48" s="6">
        <f>SUM(总订购!F47,日订购!H50)</f>
        <v/>
      </c>
      <c r="G48" s="6">
        <f>SUM(总订购!G47,日订购!T50)</f>
        <v/>
      </c>
      <c r="H48" s="6">
        <f>SUM(总订购!H47,日订购!L50)</f>
        <v/>
      </c>
      <c r="I48" s="6">
        <f>SUM(I47,日订购!U50)</f>
        <v/>
      </c>
      <c r="J48" s="6">
        <f>J47</f>
        <v/>
      </c>
      <c r="K48" s="6">
        <f>K47</f>
        <v/>
      </c>
      <c r="L48" s="6">
        <f>SUM(总订购!L47,日订购!O50)</f>
        <v/>
      </c>
      <c r="M48" s="6">
        <f>SUM(总订购!M47,日订购!V50)</f>
        <v/>
      </c>
      <c r="N48" s="6">
        <f>N47</f>
        <v/>
      </c>
      <c r="O48" s="6">
        <f>O47</f>
        <v/>
      </c>
    </row>
    <row r="49">
      <c r="A49" s="5" t="n">
        <v>44243</v>
      </c>
      <c r="B49" s="6">
        <f>SUM(总订购!B48,日订购!B51)</f>
        <v/>
      </c>
      <c r="C49" s="6">
        <f>SUM(总订购!C48,日订购!S51)</f>
        <v/>
      </c>
      <c r="D49" s="6">
        <f>SUM(总订购!D48,日订购!E51)</f>
        <v/>
      </c>
      <c r="E49" s="6">
        <f>19+106</f>
        <v/>
      </c>
      <c r="F49" s="6">
        <f>SUM(总订购!F48,日订购!H51)</f>
        <v/>
      </c>
      <c r="G49" s="6">
        <f>SUM(总订购!G48,日订购!T51)</f>
        <v/>
      </c>
      <c r="H49" s="6">
        <f>SUM(总订购!H48,日订购!L51)</f>
        <v/>
      </c>
      <c r="I49" s="6">
        <f>SUM(I48,日订购!U51)</f>
        <v/>
      </c>
      <c r="J49" s="6">
        <f>J48</f>
        <v/>
      </c>
      <c r="K49" s="6">
        <f>K48</f>
        <v/>
      </c>
      <c r="L49" s="6">
        <f>SUM(总订购!L48,日订购!O51)</f>
        <v/>
      </c>
      <c r="M49" s="6">
        <f>SUM(总订购!M48,日订购!V51)</f>
        <v/>
      </c>
      <c r="N49" s="6">
        <f>N48</f>
        <v/>
      </c>
      <c r="O49" s="6">
        <f>O48</f>
        <v/>
      </c>
    </row>
    <row r="50">
      <c r="A50" s="5" t="n">
        <v>44244</v>
      </c>
      <c r="B50" s="6">
        <f>SUM(总订购!B49,日订购!B52)</f>
        <v/>
      </c>
      <c r="C50" s="6">
        <f>SUM(总订购!C49,日订购!S52)</f>
        <v/>
      </c>
      <c r="D50" s="6">
        <f>SUM(总订购!D49,日订购!E52)</f>
        <v/>
      </c>
      <c r="E50" s="6">
        <f>12+125</f>
        <v/>
      </c>
      <c r="F50" s="6">
        <f>SUM(总订购!F49,日订购!H52)</f>
        <v/>
      </c>
      <c r="G50" s="6">
        <f>SUM(总订购!G49,日订购!T52)</f>
        <v/>
      </c>
      <c r="H50" s="6">
        <f>SUM(总订购!H49,日订购!L52)</f>
        <v/>
      </c>
      <c r="I50" s="6">
        <f>SUM(I49,日订购!U52)</f>
        <v/>
      </c>
      <c r="J50" s="6">
        <f>J49</f>
        <v/>
      </c>
      <c r="K50" s="6">
        <f>K49</f>
        <v/>
      </c>
      <c r="L50" s="6">
        <f>SUM(总订购!L49,日订购!O52)</f>
        <v/>
      </c>
      <c r="M50" s="6">
        <f>SUM(总订购!M49,日订购!V52)</f>
        <v/>
      </c>
      <c r="N50" s="6">
        <f>N49</f>
        <v/>
      </c>
      <c r="O50" s="6">
        <f>O49</f>
        <v/>
      </c>
    </row>
    <row r="51">
      <c r="A51" s="5" t="n">
        <v>44245</v>
      </c>
      <c r="B51" s="6">
        <f>SUM(总订购!B50,日订购!B53)</f>
        <v/>
      </c>
      <c r="C51" s="6">
        <f>SUM(总订购!C50,日订购!S53)</f>
        <v/>
      </c>
      <c r="D51" s="6">
        <f>SUM(总订购!D50,日订购!E53)</f>
        <v/>
      </c>
      <c r="E51" s="6">
        <f>6+137</f>
        <v/>
      </c>
      <c r="F51" s="6">
        <f>SUM(总订购!F50,日订购!H53)</f>
        <v/>
      </c>
      <c r="G51" s="6">
        <f>SUM(总订购!G50,日订购!T53)</f>
        <v/>
      </c>
      <c r="H51" s="6">
        <f>SUM(总订购!H50,日订购!L53)</f>
        <v/>
      </c>
      <c r="I51" s="6">
        <f>SUM(I50,日订购!U53)</f>
        <v/>
      </c>
      <c r="J51" s="6">
        <f>J50</f>
        <v/>
      </c>
      <c r="K51" s="6">
        <f>K50</f>
        <v/>
      </c>
      <c r="L51" s="6">
        <f>SUM(总订购!L50,日订购!O53)</f>
        <v/>
      </c>
      <c r="M51" s="6">
        <f>SUM(总订购!M50,日订购!V53)</f>
        <v/>
      </c>
      <c r="N51" s="6">
        <f>N50</f>
        <v/>
      </c>
      <c r="O51" s="6">
        <f>O50</f>
        <v/>
      </c>
    </row>
    <row r="52">
      <c r="A52" s="5" t="n">
        <v>44246</v>
      </c>
      <c r="B52" s="6">
        <f>SUM(总订购!B51,日订购!B54)</f>
        <v/>
      </c>
      <c r="C52" s="6">
        <f>SUM(总订购!C51,日订购!S54)</f>
        <v/>
      </c>
      <c r="D52" s="6">
        <f>SUM(总订购!D51,日订购!E54)</f>
        <v/>
      </c>
      <c r="E52" s="6">
        <f>7+143</f>
        <v/>
      </c>
      <c r="F52" s="6">
        <f>SUM(总订购!F51,日订购!H54)</f>
        <v/>
      </c>
      <c r="G52" s="6">
        <f>SUM(总订购!G51,日订购!T54)</f>
        <v/>
      </c>
      <c r="H52" s="6">
        <f>SUM(总订购!H51,日订购!L54)</f>
        <v/>
      </c>
      <c r="I52" s="6">
        <f>SUM(I51,日订购!U54)</f>
        <v/>
      </c>
      <c r="J52" s="6">
        <f>J51</f>
        <v/>
      </c>
      <c r="K52" s="6">
        <f>K51</f>
        <v/>
      </c>
      <c r="L52" s="6">
        <f>SUM(总订购!L51,日订购!O54)</f>
        <v/>
      </c>
      <c r="M52" s="6">
        <f>SUM(总订购!M51,日订购!V54)</f>
        <v/>
      </c>
      <c r="N52" s="6">
        <f>N51</f>
        <v/>
      </c>
      <c r="O52" s="6">
        <f>O51</f>
        <v/>
      </c>
    </row>
    <row r="53">
      <c r="A53" s="5" t="n">
        <v>44247</v>
      </c>
      <c r="B53" s="6">
        <f>SUM(总订购!B52,日订购!B55)</f>
        <v/>
      </c>
      <c r="C53" s="6">
        <f>SUM(总订购!C52,日订购!S55)</f>
        <v/>
      </c>
      <c r="D53" s="6">
        <f>SUM(总订购!D52,日订购!E55)</f>
        <v/>
      </c>
      <c r="E53" s="6">
        <f>4+150</f>
        <v/>
      </c>
      <c r="F53" s="6">
        <f>SUM(总订购!F52,日订购!H55)</f>
        <v/>
      </c>
      <c r="G53" s="6">
        <f>SUM(总订购!G52,日订购!T55)</f>
        <v/>
      </c>
      <c r="H53" s="6">
        <f>SUM(总订购!H52,日订购!L55)</f>
        <v/>
      </c>
      <c r="I53" s="6">
        <f>SUM(I52,日订购!U55)</f>
        <v/>
      </c>
      <c r="J53" s="6">
        <f>J52</f>
        <v/>
      </c>
      <c r="K53" s="6">
        <f>K52</f>
        <v/>
      </c>
      <c r="L53" s="6">
        <f>SUM(总订购!L52,日订购!O55)</f>
        <v/>
      </c>
      <c r="M53" s="6">
        <f>SUM(总订购!M52,日订购!V55)</f>
        <v/>
      </c>
      <c r="N53" s="6">
        <f>N52</f>
        <v/>
      </c>
      <c r="O53" s="6">
        <f>O52</f>
        <v/>
      </c>
    </row>
    <row r="54">
      <c r="A54" s="5" t="n">
        <v>44248</v>
      </c>
      <c r="B54" s="6">
        <f>SUM(总订购!B53,日订购!B56)</f>
        <v/>
      </c>
      <c r="C54" s="6">
        <f>SUM(总订购!C53,日订购!S56)</f>
        <v/>
      </c>
      <c r="D54" s="6">
        <f>SUM(总订购!D53,日订购!E56)</f>
        <v/>
      </c>
      <c r="E54" s="6">
        <f>11+154</f>
        <v/>
      </c>
      <c r="F54" s="6">
        <f>SUM(总订购!F53,日订购!H56)</f>
        <v/>
      </c>
      <c r="G54" s="6">
        <f>SUM(总订购!G53,日订购!T56)</f>
        <v/>
      </c>
      <c r="H54" s="6">
        <f>SUM(总订购!H53,日订购!L56)</f>
        <v/>
      </c>
      <c r="I54" s="6">
        <f>SUM(I53,日订购!U56)</f>
        <v/>
      </c>
      <c r="J54" s="6">
        <f>J53</f>
        <v/>
      </c>
      <c r="K54" s="6">
        <f>K53</f>
        <v/>
      </c>
      <c r="L54" s="6">
        <f>SUM(总订购!L53,日订购!O56)</f>
        <v/>
      </c>
      <c r="M54" s="6">
        <f>SUM(总订购!M53,日订购!V56)</f>
        <v/>
      </c>
      <c r="N54" s="6">
        <f>N53</f>
        <v/>
      </c>
      <c r="O54" s="6">
        <f>O53</f>
        <v/>
      </c>
    </row>
    <row r="55">
      <c r="A55" s="5" t="n">
        <v>44249</v>
      </c>
      <c r="B55" s="6">
        <f>SUM(总订购!B54,日订购!B57)</f>
        <v/>
      </c>
      <c r="C55" s="6">
        <f>SUM(总订购!C54,日订购!S57)</f>
        <v/>
      </c>
      <c r="D55" s="6">
        <f>SUM(总订购!D54,日订购!E57)</f>
        <v/>
      </c>
      <c r="E55" s="6">
        <f>11+154+8</f>
        <v/>
      </c>
      <c r="F55" s="6">
        <f>SUM(总订购!F54,日订购!H57)</f>
        <v/>
      </c>
      <c r="G55" s="6">
        <f>SUM(总订购!G54,日订购!T57)</f>
        <v/>
      </c>
      <c r="H55" s="6">
        <f>SUM(总订购!H54,日订购!L57)</f>
        <v/>
      </c>
      <c r="I55" s="6">
        <f>SUM(I54,日订购!U57)</f>
        <v/>
      </c>
      <c r="J55" s="6">
        <f>J54</f>
        <v/>
      </c>
      <c r="K55" s="6">
        <f>K54</f>
        <v/>
      </c>
      <c r="L55" s="6">
        <f>SUM(总订购!L54,日订购!O57)</f>
        <v/>
      </c>
      <c r="M55" s="6">
        <f>SUM(总订购!M54,日订购!V57)</f>
        <v/>
      </c>
      <c r="N55" s="6">
        <f>N54</f>
        <v/>
      </c>
      <c r="O55" s="6">
        <f>O54</f>
        <v/>
      </c>
    </row>
    <row r="56">
      <c r="A56" s="5" t="n">
        <v>44250</v>
      </c>
      <c r="B56" s="6">
        <f>SUM(总订购!B55,日订购!B58)</f>
        <v/>
      </c>
      <c r="C56" s="6">
        <f>SUM(总订购!C55,日订购!S58)</f>
        <v/>
      </c>
      <c r="D56" s="6">
        <f>SUM(总订购!D55,日订购!E58)</f>
        <v/>
      </c>
      <c r="E56" s="6">
        <f>11+154+8+4</f>
        <v/>
      </c>
      <c r="F56" s="6">
        <f>SUM(总订购!F55,日订购!H58)</f>
        <v/>
      </c>
      <c r="G56" s="6">
        <f>SUM(总订购!G55,日订购!T58)</f>
        <v/>
      </c>
      <c r="H56" s="6">
        <f>SUM(总订购!H55,日订购!L58)</f>
        <v/>
      </c>
      <c r="I56" s="6">
        <f>SUM(I55,日订购!U58)</f>
        <v/>
      </c>
      <c r="J56" s="6">
        <f>J55</f>
        <v/>
      </c>
      <c r="K56" s="6">
        <f>K55</f>
        <v/>
      </c>
      <c r="L56" s="6">
        <f>SUM(总订购!L55,日订购!O58)</f>
        <v/>
      </c>
      <c r="M56" s="6">
        <f>SUM(总订购!M55,日订购!V58)</f>
        <v/>
      </c>
      <c r="N56" s="6">
        <f>N55</f>
        <v/>
      </c>
      <c r="O56" s="6">
        <f>O55</f>
        <v/>
      </c>
    </row>
    <row r="57">
      <c r="A57" s="5" t="n">
        <v>44251</v>
      </c>
      <c r="B57" s="6">
        <f>SUM(总订购!B56,日订购!B59)</f>
        <v/>
      </c>
      <c r="C57" s="6">
        <f>SUM(总订购!C56,日订购!S59)</f>
        <v/>
      </c>
      <c r="D57" s="6">
        <f>SUM(总订购!D56,日订购!E59)</f>
        <v/>
      </c>
      <c r="E57" s="6">
        <f>11+154+8+4+3</f>
        <v/>
      </c>
      <c r="F57" s="6">
        <f>SUM(总订购!F56,日订购!H59)</f>
        <v/>
      </c>
      <c r="G57" s="6">
        <f>SUM(总订购!G56,日订购!T59)</f>
        <v/>
      </c>
      <c r="H57" s="6">
        <f>SUM(总订购!H56,日订购!L59)</f>
        <v/>
      </c>
      <c r="I57" s="6">
        <f>SUM(I56,日订购!U59)</f>
        <v/>
      </c>
      <c r="J57" s="6">
        <f>J56</f>
        <v/>
      </c>
      <c r="K57" s="6">
        <f>K56</f>
        <v/>
      </c>
      <c r="L57" s="6">
        <f>SUM(总订购!L56,日订购!O59)</f>
        <v/>
      </c>
      <c r="M57" s="6">
        <f>SUM(总订购!M56,日订购!V59)</f>
        <v/>
      </c>
      <c r="N57" s="6">
        <f>N56</f>
        <v/>
      </c>
      <c r="O57" s="6">
        <f>O56</f>
        <v/>
      </c>
    </row>
    <row r="58">
      <c r="A58" s="5" t="n">
        <v>44252</v>
      </c>
      <c r="B58" s="6">
        <f>SUM(总订购!B57,日订购!B60)</f>
        <v/>
      </c>
      <c r="C58" s="6">
        <f>SUM(总订购!C57,日订购!S60)</f>
        <v/>
      </c>
      <c r="D58" s="6">
        <f>SUM(总订购!D57,日订购!E60)</f>
        <v/>
      </c>
      <c r="E58" s="6">
        <f>11+154+8+4+3+2</f>
        <v/>
      </c>
      <c r="F58" s="6">
        <f>SUM(总订购!F57,日订购!H60)</f>
        <v/>
      </c>
      <c r="G58" s="6">
        <f>SUM(总订购!G57,日订购!T60)</f>
        <v/>
      </c>
      <c r="H58" s="6">
        <f>SUM(总订购!H57,日订购!L60)</f>
        <v/>
      </c>
      <c r="I58" s="6">
        <f>SUM(I57,日订购!U60)</f>
        <v/>
      </c>
      <c r="J58" s="6">
        <f>J57</f>
        <v/>
      </c>
      <c r="K58" s="6">
        <f>K57</f>
        <v/>
      </c>
      <c r="L58" s="6">
        <f>SUM(总订购!L57,日订购!O60)</f>
        <v/>
      </c>
      <c r="M58" s="6">
        <f>SUM(总订购!M57,日订购!V60)</f>
        <v/>
      </c>
      <c r="N58" s="6">
        <f>N57</f>
        <v/>
      </c>
      <c r="O58" s="6">
        <f>O57</f>
        <v/>
      </c>
    </row>
    <row r="59">
      <c r="A59" s="5" t="n">
        <v>44253</v>
      </c>
      <c r="B59" s="6">
        <f>SUM(总订购!B58,日订购!B61)</f>
        <v/>
      </c>
      <c r="C59" s="6">
        <f>SUM(总订购!C58,日订购!S61)</f>
        <v/>
      </c>
      <c r="D59" s="6">
        <f>SUM(总订购!D58,日订购!E61)</f>
        <v/>
      </c>
      <c r="E59" s="6">
        <f>11+154+8+4+3+2+4</f>
        <v/>
      </c>
      <c r="F59" s="6">
        <f>SUM(总订购!F58,日订购!H61)</f>
        <v/>
      </c>
      <c r="G59" s="6">
        <f>SUM(总订购!G58,日订购!T61)</f>
        <v/>
      </c>
      <c r="H59" s="6">
        <f>SUM(总订购!H58,日订购!L61)</f>
        <v/>
      </c>
      <c r="I59" s="6">
        <f>SUM(I58,日订购!U61)</f>
        <v/>
      </c>
      <c r="J59" s="6">
        <f>J58</f>
        <v/>
      </c>
      <c r="K59" s="6">
        <f>K58</f>
        <v/>
      </c>
      <c r="L59" s="6">
        <f>SUM(总订购!L58,日订购!O61)</f>
        <v/>
      </c>
      <c r="M59" s="6">
        <f>SUM(总订购!M58,日订购!V61)</f>
        <v/>
      </c>
      <c r="N59" s="6">
        <f>N58</f>
        <v/>
      </c>
      <c r="O59" s="6">
        <f>O58</f>
        <v/>
      </c>
    </row>
    <row r="60">
      <c r="A60" s="5" t="n">
        <v>44254</v>
      </c>
      <c r="B60" s="6">
        <f>SUM(总订购!B59,日订购!B62)</f>
        <v/>
      </c>
      <c r="C60" s="6">
        <f>SUM(总订购!C59,日订购!S62)</f>
        <v/>
      </c>
      <c r="D60" s="6">
        <f>SUM(总订购!D59,日订购!E62)</f>
        <v/>
      </c>
      <c r="E60" s="6">
        <f>11+154+8+4+3+2+4</f>
        <v/>
      </c>
      <c r="F60" s="6">
        <f>SUM(总订购!F59,日订购!H62)</f>
        <v/>
      </c>
      <c r="G60" s="6">
        <f>SUM(总订购!G59,日订购!T62)</f>
        <v/>
      </c>
      <c r="H60" s="6">
        <f>SUM(总订购!H59,日订购!L62)</f>
        <v/>
      </c>
      <c r="I60" s="6">
        <f>SUM(I59,日订购!U62)</f>
        <v/>
      </c>
      <c r="J60" s="6">
        <f>J59</f>
        <v/>
      </c>
      <c r="K60" s="6">
        <f>K59</f>
        <v/>
      </c>
      <c r="L60" s="6">
        <f>SUM(总订购!L59,日订购!O62)</f>
        <v/>
      </c>
      <c r="M60" s="6">
        <f>SUM(总订购!M59,日订购!V62)</f>
        <v/>
      </c>
      <c r="N60" s="6">
        <f>N59</f>
        <v/>
      </c>
      <c r="O60" s="6">
        <f>O59</f>
        <v/>
      </c>
    </row>
    <row r="61">
      <c r="A61" s="5" t="n">
        <v>44255</v>
      </c>
      <c r="B61" s="6">
        <f>SUM(总订购!B60,日订购!B63)</f>
        <v/>
      </c>
      <c r="C61" s="6">
        <f>SUM(总订购!C60,日订购!S63)</f>
        <v/>
      </c>
      <c r="D61" s="6">
        <f>SUM(总订购!D60,日订购!E63)</f>
        <v/>
      </c>
      <c r="E61" s="6">
        <f>11+154+8+4+3+2+4</f>
        <v/>
      </c>
      <c r="F61" s="6">
        <f>SUM(总订购!F60,日订购!H63)</f>
        <v/>
      </c>
      <c r="G61" s="6">
        <f>SUM(总订购!G60,日订购!T63)</f>
        <v/>
      </c>
      <c r="H61" s="6">
        <f>SUM(总订购!H60,日订购!L63)</f>
        <v/>
      </c>
      <c r="I61" s="6">
        <f>SUM(I60,日订购!U63)</f>
        <v/>
      </c>
      <c r="J61" s="6">
        <f>J60</f>
        <v/>
      </c>
      <c r="K61" s="6">
        <f>K60</f>
        <v/>
      </c>
      <c r="L61" s="6">
        <f>SUM(总订购!L60,日订购!O63)</f>
        <v/>
      </c>
      <c r="M61" s="6">
        <f>SUM(总订购!M60,日订购!V63)</f>
        <v/>
      </c>
      <c r="N61" s="6">
        <f>N60</f>
        <v/>
      </c>
      <c r="O61" s="6">
        <f>O60</f>
        <v/>
      </c>
    </row>
    <row r="62">
      <c r="A62" s="5" t="n">
        <v>44256</v>
      </c>
      <c r="B62" s="6">
        <f>SUM(总订购!B61,日订购!B64)</f>
        <v/>
      </c>
      <c r="C62" s="6">
        <f>SUM(总订购!C61,日订购!S64)</f>
        <v/>
      </c>
      <c r="D62" s="6">
        <f>SUM(总订购!D61,日订购!E64)</f>
        <v/>
      </c>
      <c r="E62" s="6">
        <f>11+154+8+4+3+2+4</f>
        <v/>
      </c>
      <c r="F62" s="6">
        <f>SUM(总订购!F61,日订购!H64)</f>
        <v/>
      </c>
      <c r="G62" s="6">
        <f>SUM(总订购!G61,日订购!T64)</f>
        <v/>
      </c>
      <c r="H62" s="6">
        <f>SUM(总订购!H61,日订购!L64)</f>
        <v/>
      </c>
      <c r="I62" s="6">
        <f>SUM(I61,日订购!U64)</f>
        <v/>
      </c>
      <c r="J62" s="6">
        <f>J61</f>
        <v/>
      </c>
      <c r="K62" s="6">
        <f>K61</f>
        <v/>
      </c>
      <c r="L62" s="6">
        <f>SUM(总订购!L61,日订购!O64)</f>
        <v/>
      </c>
      <c r="M62" s="6">
        <f>SUM(总订购!M61,日订购!V64)</f>
        <v/>
      </c>
      <c r="N62" s="6">
        <f>N61</f>
        <v/>
      </c>
      <c r="O62" s="6">
        <f>O61</f>
        <v/>
      </c>
    </row>
    <row r="63">
      <c r="A63" s="5" t="n">
        <v>44257</v>
      </c>
      <c r="B63" s="6">
        <f>SUM(总订购!B62,日订购!B65)</f>
        <v/>
      </c>
      <c r="C63" s="6">
        <f>SUM(总订购!C62,日订购!S65)</f>
        <v/>
      </c>
      <c r="D63" s="6">
        <f>SUM(总订购!D62,日订购!E65)</f>
        <v/>
      </c>
      <c r="E63" s="6">
        <f>11+154+8+4+3+2+4</f>
        <v/>
      </c>
      <c r="F63" s="6">
        <f>SUM(总订购!F62,日订购!H65)</f>
        <v/>
      </c>
      <c r="G63" s="6">
        <f>SUM(总订购!G62,日订购!T65)</f>
        <v/>
      </c>
      <c r="H63" s="6">
        <f>SUM(总订购!H62,日订购!L65)</f>
        <v/>
      </c>
      <c r="I63" s="6">
        <f>SUM(I62,日订购!U65)</f>
        <v/>
      </c>
      <c r="J63" s="6">
        <f>J62</f>
        <v/>
      </c>
      <c r="K63" s="6">
        <f>K62</f>
        <v/>
      </c>
      <c r="L63" s="6">
        <f>SUM(总订购!L62,日订购!O65)</f>
        <v/>
      </c>
      <c r="M63" s="6">
        <f>SUM(总订购!M62,日订购!V65)</f>
        <v/>
      </c>
      <c r="N63" s="6">
        <f>N62</f>
        <v/>
      </c>
      <c r="O63" s="6">
        <f>O62</f>
        <v/>
      </c>
    </row>
    <row r="64">
      <c r="A64" s="5" t="n">
        <v>44258</v>
      </c>
      <c r="B64" s="6">
        <f>SUM(总订购!B63,日订购!B66)</f>
        <v/>
      </c>
      <c r="C64" s="6">
        <f>SUM(总订购!C63,日订购!S66)</f>
        <v/>
      </c>
      <c r="D64" s="6">
        <f>SUM(总订购!D63,日订购!E66)</f>
        <v/>
      </c>
      <c r="E64" s="6">
        <f>11+154+8+4+3+2+4</f>
        <v/>
      </c>
      <c r="F64" s="6">
        <f>SUM(总订购!F63,日订购!H66)</f>
        <v/>
      </c>
      <c r="G64" s="6">
        <f>SUM(总订购!G63,日订购!T66)</f>
        <v/>
      </c>
      <c r="H64" s="6">
        <f>SUM(总订购!H63,日订购!L66)</f>
        <v/>
      </c>
      <c r="I64" s="6">
        <f>SUM(I63,日订购!U66)</f>
        <v/>
      </c>
      <c r="J64" s="6">
        <f>J63</f>
        <v/>
      </c>
      <c r="K64" s="6">
        <f>K63</f>
        <v/>
      </c>
      <c r="L64" s="6">
        <f>SUM(总订购!L63,日订购!O66)</f>
        <v/>
      </c>
      <c r="M64" s="6">
        <f>SUM(总订购!M63,日订购!V66)</f>
        <v/>
      </c>
      <c r="N64" s="6">
        <f>N63</f>
        <v/>
      </c>
      <c r="O64" s="6">
        <f>O63</f>
        <v/>
      </c>
    </row>
    <row r="65">
      <c r="A65" s="5" t="n">
        <v>44259</v>
      </c>
      <c r="B65" s="6">
        <f>SUM(总订购!B64,日订购!B67)</f>
        <v/>
      </c>
      <c r="C65" s="6">
        <f>SUM(总订购!C64,日订购!S67)</f>
        <v/>
      </c>
      <c r="D65" s="6">
        <f>SUM(总订购!D64,日订购!E67)</f>
        <v/>
      </c>
      <c r="E65" s="6">
        <f>11+154+8+4+3+2+4+3</f>
        <v/>
      </c>
      <c r="F65" s="6">
        <f>SUM(总订购!F64,日订购!H67)</f>
        <v/>
      </c>
      <c r="G65" s="6">
        <f>SUM(总订购!G64,日订购!T67)</f>
        <v/>
      </c>
      <c r="H65" s="6">
        <f>SUM(总订购!H64,日订购!L67)</f>
        <v/>
      </c>
      <c r="I65" s="6">
        <f>SUM(I64,日订购!U67)</f>
        <v/>
      </c>
      <c r="J65" s="6">
        <f>J64</f>
        <v/>
      </c>
      <c r="K65" s="6">
        <f>K64</f>
        <v/>
      </c>
      <c r="L65" s="6">
        <f>SUM(总订购!L64,日订购!O67)</f>
        <v/>
      </c>
      <c r="M65" s="6">
        <f>SUM(总订购!M64,日订购!V67)</f>
        <v/>
      </c>
      <c r="N65" s="6">
        <f>N64</f>
        <v/>
      </c>
      <c r="O65" s="6">
        <f>O64</f>
        <v/>
      </c>
    </row>
    <row r="66">
      <c r="A66" s="5" t="n">
        <v>44260</v>
      </c>
      <c r="B66" s="6">
        <f>SUM(总订购!B65,日订购!B68)</f>
        <v/>
      </c>
      <c r="C66" s="6">
        <f>SUM(总订购!C65,日订购!S68)</f>
        <v/>
      </c>
      <c r="D66" s="6">
        <f>SUM(总订购!D65,日订购!E68)</f>
        <v/>
      </c>
      <c r="E66" s="6">
        <f>11+154+8+4+3+2+4+3+17</f>
        <v/>
      </c>
      <c r="F66" s="6">
        <f>SUM(总订购!F65,日订购!H68)</f>
        <v/>
      </c>
      <c r="G66" s="6">
        <f>SUM(总订购!G65,日订购!T68)</f>
        <v/>
      </c>
      <c r="H66" s="6">
        <f>SUM(总订购!H65,日订购!L68)</f>
        <v/>
      </c>
      <c r="I66" s="6">
        <f>SUM(I65,日订购!U68)</f>
        <v/>
      </c>
      <c r="J66" s="6">
        <f>J65</f>
        <v/>
      </c>
      <c r="K66" s="6">
        <f>K65</f>
        <v/>
      </c>
      <c r="L66" s="6">
        <f>SUM(总订购!L65,日订购!O68)</f>
        <v/>
      </c>
      <c r="M66" s="6">
        <f>SUM(总订购!M65,日订购!V68)</f>
        <v/>
      </c>
      <c r="N66" s="6">
        <f>N65</f>
        <v/>
      </c>
      <c r="O66" s="6">
        <f>O65</f>
        <v/>
      </c>
    </row>
    <row r="67">
      <c r="A67" s="5" t="n">
        <v>44261</v>
      </c>
      <c r="B67" s="6">
        <f>SUM(总订购!B66,日订购!B69)</f>
        <v/>
      </c>
      <c r="C67" s="6">
        <f>SUM(总订购!C66,日订购!S69)</f>
        <v/>
      </c>
      <c r="D67" s="6">
        <f>SUM(总订购!D66,日订购!E69)</f>
        <v/>
      </c>
      <c r="E67" s="6">
        <f>11+154+8+4+3+2+4+3+17+23</f>
        <v/>
      </c>
      <c r="F67" s="6">
        <f>SUM(总订购!F66,日订购!H69)</f>
        <v/>
      </c>
      <c r="G67" s="6">
        <f>SUM(总订购!G66,日订购!T69)</f>
        <v/>
      </c>
      <c r="H67" s="6">
        <f>SUM(总订购!H66,日订购!L69)</f>
        <v/>
      </c>
      <c r="I67" s="6">
        <f>SUM(I66,日订购!U69)</f>
        <v/>
      </c>
      <c r="J67" s="6">
        <f>J66</f>
        <v/>
      </c>
      <c r="K67" s="6">
        <f>K66</f>
        <v/>
      </c>
      <c r="L67" s="6">
        <f>SUM(总订购!L66,日订购!O69)</f>
        <v/>
      </c>
      <c r="M67" s="6">
        <f>SUM(总订购!M66,日订购!V69)</f>
        <v/>
      </c>
      <c r="N67" s="6">
        <f>N66</f>
        <v/>
      </c>
      <c r="O67" s="6">
        <f>O66</f>
        <v/>
      </c>
    </row>
    <row r="68">
      <c r="A68" s="5" t="n">
        <v>44262</v>
      </c>
      <c r="B68" s="6">
        <f>SUM(总订购!B67,日订购!B70)</f>
        <v/>
      </c>
      <c r="C68" s="6">
        <f>SUM(总订购!C67,日订购!S70)</f>
        <v/>
      </c>
      <c r="D68" s="6">
        <f>SUM(总订购!D67,日订购!E70)</f>
        <v/>
      </c>
      <c r="E68" s="6">
        <f>11+154+8+4+3+2+4+3+17+23+13</f>
        <v/>
      </c>
      <c r="F68" s="6">
        <f>SUM(总订购!F67,日订购!H70)</f>
        <v/>
      </c>
      <c r="G68" s="6">
        <f>SUM(总订购!G67,日订购!T70)</f>
        <v/>
      </c>
      <c r="H68" s="6">
        <f>SUM(总订购!H67,日订购!L70)</f>
        <v/>
      </c>
      <c r="I68" s="6">
        <f>SUM(I67,日订购!U70)</f>
        <v/>
      </c>
      <c r="J68" s="6">
        <f>J67</f>
        <v/>
      </c>
      <c r="K68" s="6">
        <f>K67</f>
        <v/>
      </c>
      <c r="L68" s="6">
        <f>SUM(总订购!L67,日订购!O70)</f>
        <v/>
      </c>
      <c r="M68" s="6">
        <f>SUM(总订购!M67,日订购!V70)</f>
        <v/>
      </c>
      <c r="N68" s="6">
        <f>N67</f>
        <v/>
      </c>
      <c r="O68" s="6">
        <f>O67</f>
        <v/>
      </c>
    </row>
    <row r="69">
      <c r="A69" s="5" t="n">
        <v>44263</v>
      </c>
      <c r="B69" s="6">
        <f>SUM(总订购!B68,日订购!B71)</f>
        <v/>
      </c>
      <c r="C69" s="6">
        <f>SUM(总订购!C68,日订购!S71)</f>
        <v/>
      </c>
      <c r="D69" s="6">
        <f>SUM(总订购!D68,日订购!E71)</f>
        <v/>
      </c>
      <c r="E69" s="6">
        <f>11+154+8+4+3+2+4+3+17+23+13+3</f>
        <v/>
      </c>
      <c r="F69" s="6">
        <f>SUM(总订购!F68,日订购!H71)</f>
        <v/>
      </c>
      <c r="G69" s="6">
        <f>SUM(总订购!G68,日订购!T71)</f>
        <v/>
      </c>
      <c r="H69" s="6">
        <f>SUM(总订购!H68,日订购!L71)</f>
        <v/>
      </c>
      <c r="I69" s="6">
        <f>SUM(I68,日订购!U71)</f>
        <v/>
      </c>
      <c r="J69" s="6">
        <f>J68</f>
        <v/>
      </c>
      <c r="K69" s="6">
        <f>K68</f>
        <v/>
      </c>
      <c r="L69" s="6">
        <f>SUM(总订购!L68,日订购!O71)</f>
        <v/>
      </c>
      <c r="M69" s="6">
        <f>SUM(总订购!M68,日订购!V71)</f>
        <v/>
      </c>
      <c r="N69" s="6">
        <f>N68</f>
        <v/>
      </c>
      <c r="O69" s="6">
        <f>O68</f>
        <v/>
      </c>
    </row>
    <row r="70">
      <c r="A70" s="5" t="n">
        <v>44264</v>
      </c>
      <c r="B70" s="6">
        <f>SUM(总订购!B69,日订购!B72)</f>
        <v/>
      </c>
      <c r="C70" s="6">
        <f>SUM(总订购!C69,日订购!S72)</f>
        <v/>
      </c>
      <c r="D70" s="6">
        <f>SUM(总订购!D69,日订购!E72)</f>
        <v/>
      </c>
      <c r="E70" s="6">
        <f>11+154+8+4+3+2+4+3+17+23+13+3+4</f>
        <v/>
      </c>
      <c r="F70" s="6">
        <f>SUM(总订购!F69,日订购!H72)</f>
        <v/>
      </c>
      <c r="G70" s="6">
        <f>SUM(总订购!G69,日订购!T72)</f>
        <v/>
      </c>
      <c r="H70" s="6">
        <f>SUM(总订购!H69,日订购!L72)</f>
        <v/>
      </c>
      <c r="I70" s="6">
        <f>SUM(I69,日订购!U72)</f>
        <v/>
      </c>
      <c r="J70" s="6">
        <f>J69</f>
        <v/>
      </c>
      <c r="K70" s="6">
        <f>K69</f>
        <v/>
      </c>
      <c r="L70" s="6">
        <f>SUM(总订购!L69,日订购!O72)</f>
        <v/>
      </c>
      <c r="M70" s="6">
        <f>SUM(总订购!M69,日订购!V72)</f>
        <v/>
      </c>
      <c r="N70" s="6">
        <f>N69</f>
        <v/>
      </c>
      <c r="O70" s="6">
        <f>O69</f>
        <v/>
      </c>
    </row>
    <row r="71">
      <c r="A71" s="5" t="n">
        <v>44265</v>
      </c>
      <c r="B71" s="6">
        <f>SUM(总订购!B70,日订购!B73)</f>
        <v/>
      </c>
      <c r="C71" s="6">
        <f>SUM(总订购!C70,日订购!S73)</f>
        <v/>
      </c>
      <c r="D71" s="6">
        <f>SUM(总订购!D70,日订购!E73)</f>
        <v/>
      </c>
      <c r="E71" s="6">
        <f>11+154+8+4+3+2+4+3+17+23+13+3+4</f>
        <v/>
      </c>
      <c r="F71" s="6">
        <f>SUM(总订购!F70,日订购!H73)</f>
        <v/>
      </c>
      <c r="G71" s="6">
        <f>SUM(总订购!G70,日订购!T73)</f>
        <v/>
      </c>
      <c r="H71" s="6">
        <f>SUM(总订购!H70,日订购!L73)</f>
        <v/>
      </c>
      <c r="I71" s="6">
        <f>SUM(I70,日订购!U73)</f>
        <v/>
      </c>
      <c r="J71" s="6">
        <f>J70</f>
        <v/>
      </c>
      <c r="K71" s="6">
        <f>K70</f>
        <v/>
      </c>
      <c r="L71" s="6">
        <f>SUM(总订购!L70,日订购!O73)</f>
        <v/>
      </c>
      <c r="M71" s="6">
        <f>SUM(总订购!M70,日订购!V73)</f>
        <v/>
      </c>
      <c r="N71" s="6">
        <f>N70</f>
        <v/>
      </c>
      <c r="O71" s="6">
        <f>O70</f>
        <v/>
      </c>
    </row>
    <row r="72">
      <c r="A72" s="5" t="n">
        <v>44266</v>
      </c>
      <c r="B72" s="6">
        <f>SUM(总订购!B71,日订购!B74)</f>
        <v/>
      </c>
      <c r="C72" s="6">
        <f>SUM(总订购!C71,日订购!S74)</f>
        <v/>
      </c>
      <c r="D72" s="6">
        <f>SUM(总订购!D71,日订购!E74)</f>
        <v/>
      </c>
      <c r="E72" s="6">
        <f>11+154+8+4+3+2+4+3+17+23+13+3+4+1</f>
        <v/>
      </c>
      <c r="F72" s="6">
        <f>SUM(总订购!F71,日订购!H74)</f>
        <v/>
      </c>
      <c r="G72" s="6">
        <f>SUM(总订购!G71,日订购!T74)</f>
        <v/>
      </c>
      <c r="H72" s="6">
        <f>SUM(总订购!H71,日订购!L74)</f>
        <v/>
      </c>
      <c r="I72" s="6">
        <f>SUM(I71,日订购!U74)</f>
        <v/>
      </c>
      <c r="J72" s="6">
        <f>J71</f>
        <v/>
      </c>
      <c r="K72" s="6">
        <f>K71</f>
        <v/>
      </c>
      <c r="L72" s="6">
        <f>SUM(总订购!L71,日订购!O74)</f>
        <v/>
      </c>
      <c r="M72" s="6">
        <f>SUM(总订购!M71,日订购!V74)</f>
        <v/>
      </c>
      <c r="N72" s="6">
        <f>N71</f>
        <v/>
      </c>
      <c r="O72" s="6">
        <f>O71</f>
        <v/>
      </c>
    </row>
    <row r="73">
      <c r="A73" s="5" t="n">
        <v>44267</v>
      </c>
      <c r="B73" s="6">
        <f>SUM(总订购!B72,日订购!B75)</f>
        <v/>
      </c>
      <c r="C73" s="6">
        <f>SUM(总订购!C72,日订购!S75)</f>
        <v/>
      </c>
      <c r="D73" s="6">
        <f>SUM(总订购!D72,日订购!E75)</f>
        <v/>
      </c>
      <c r="E73" s="6">
        <f>11+154+8+4+3+2+4+3+17+23+13+3+4+1+3</f>
        <v/>
      </c>
      <c r="F73" s="6">
        <f>SUM(总订购!F72,日订购!H75)</f>
        <v/>
      </c>
      <c r="G73" s="6">
        <f>SUM(总订购!G72,日订购!T75)</f>
        <v/>
      </c>
      <c r="H73" s="6">
        <f>SUM(总订购!H72,日订购!L75)</f>
        <v/>
      </c>
      <c r="I73" s="6">
        <f>SUM(I72,日订购!U75)</f>
        <v/>
      </c>
      <c r="J73" s="6">
        <f>J72</f>
        <v/>
      </c>
      <c r="K73" s="6">
        <f>K72</f>
        <v/>
      </c>
      <c r="L73" s="6">
        <f>SUM(总订购!L72,日订购!O75)</f>
        <v/>
      </c>
      <c r="M73" s="6">
        <f>SUM(总订购!M72,日订购!V75)</f>
        <v/>
      </c>
      <c r="N73" s="6">
        <f>N72</f>
        <v/>
      </c>
      <c r="O73" s="6">
        <f>O72</f>
        <v/>
      </c>
    </row>
    <row r="74">
      <c r="A74" s="5" t="n">
        <v>44268</v>
      </c>
      <c r="B74" s="6">
        <f>SUM(总订购!B73,日订购!B76)</f>
        <v/>
      </c>
      <c r="C74" s="6">
        <f>SUM(总订购!C73,日订购!S76)</f>
        <v/>
      </c>
      <c r="D74" s="6">
        <f>SUM(总订购!D73,日订购!E76)</f>
        <v/>
      </c>
      <c r="E74" s="6">
        <f>11+154+8+4+3+2+4+3+17+23+13+3+4+1+3+3</f>
        <v/>
      </c>
      <c r="F74" s="6">
        <f>SUM(总订购!F73,日订购!H76)</f>
        <v/>
      </c>
      <c r="G74" s="6">
        <f>SUM(总订购!G73,日订购!T76)</f>
        <v/>
      </c>
      <c r="H74" s="6">
        <f>SUM(总订购!H73,日订购!L76)</f>
        <v/>
      </c>
      <c r="I74" s="6">
        <f>SUM(I73,日订购!U76)</f>
        <v/>
      </c>
      <c r="J74" s="6">
        <f>J73</f>
        <v/>
      </c>
      <c r="K74" s="6">
        <f>K73</f>
        <v/>
      </c>
      <c r="L74" s="6">
        <f>SUM(总订购!L73,日订购!O76)</f>
        <v/>
      </c>
      <c r="M74" s="6">
        <f>SUM(总订购!M73,日订购!V76)</f>
        <v/>
      </c>
      <c r="N74" s="6">
        <f>N73</f>
        <v/>
      </c>
      <c r="O74" s="6">
        <f>O73</f>
        <v/>
      </c>
    </row>
    <row r="75">
      <c r="A75" s="5" t="n">
        <v>44269</v>
      </c>
      <c r="B75" s="6">
        <f>SUM(总订购!B74,日订购!B77)</f>
        <v/>
      </c>
      <c r="C75" s="6">
        <f>SUM(总订购!C74,日订购!S77)</f>
        <v/>
      </c>
      <c r="D75" s="6">
        <f>SUM(总订购!D74,日订购!E77)</f>
        <v/>
      </c>
      <c r="E75" s="6">
        <f>11+154+8+4+3+2+4+3+17+23+13+3+4+1+3+3</f>
        <v/>
      </c>
      <c r="F75" s="6">
        <f>SUM(总订购!F74,日订购!H77)</f>
        <v/>
      </c>
      <c r="G75" s="6">
        <f>SUM(总订购!G74,日订购!T77)</f>
        <v/>
      </c>
      <c r="H75" s="6">
        <f>SUM(总订购!H74,日订购!L77)</f>
        <v/>
      </c>
      <c r="I75" s="6">
        <f>SUM(I74,日订购!U77)</f>
        <v/>
      </c>
      <c r="J75" s="6">
        <f>J74</f>
        <v/>
      </c>
      <c r="K75" s="6">
        <f>K74</f>
        <v/>
      </c>
      <c r="L75" s="6">
        <f>SUM(总订购!L74,日订购!O77)</f>
        <v/>
      </c>
      <c r="M75" s="6">
        <f>SUM(总订购!M74,日订购!V77)</f>
        <v/>
      </c>
      <c r="N75" s="6">
        <f>N74</f>
        <v/>
      </c>
      <c r="O75" s="6">
        <f>O74</f>
        <v/>
      </c>
    </row>
    <row r="76">
      <c r="A76" s="5" t="n">
        <v>44270</v>
      </c>
      <c r="B76" s="6">
        <f>SUM(总订购!B75,日订购!B78)</f>
        <v/>
      </c>
      <c r="C76" s="6">
        <f>SUM(总订购!C75,日订购!S78)</f>
        <v/>
      </c>
      <c r="D76" s="6">
        <f>SUM(总订购!D75,日订购!E78)</f>
        <v/>
      </c>
      <c r="E76" s="6">
        <f>11+154+8+4+3+2+4+3+17+23+13+3+4+1+3+3</f>
        <v/>
      </c>
      <c r="F76" s="6">
        <f>SUM(总订购!F75,日订购!H78)</f>
        <v/>
      </c>
      <c r="G76" s="6">
        <f>SUM(总订购!G75,日订购!T78)</f>
        <v/>
      </c>
      <c r="H76" s="6">
        <f>SUM(总订购!H75,日订购!L78)</f>
        <v/>
      </c>
      <c r="I76" s="6">
        <f>SUM(I75,日订购!U78)</f>
        <v/>
      </c>
      <c r="J76" s="6">
        <f>J75</f>
        <v/>
      </c>
      <c r="K76" s="6">
        <f>K75</f>
        <v/>
      </c>
      <c r="L76" s="6">
        <f>SUM(总订购!L75,日订购!O78)</f>
        <v/>
      </c>
      <c r="M76" s="6">
        <f>SUM(总订购!M75,日订购!V78)</f>
        <v/>
      </c>
      <c r="N76" s="6">
        <f>N75</f>
        <v/>
      </c>
      <c r="O76" s="6">
        <f>O75</f>
        <v/>
      </c>
    </row>
    <row r="77">
      <c r="A77" s="5" t="n">
        <v>44271</v>
      </c>
      <c r="B77" s="6">
        <f>SUM(总订购!B76,日订购!B79)</f>
        <v/>
      </c>
      <c r="C77" s="6">
        <f>SUM(总订购!C76,日订购!S79)</f>
        <v/>
      </c>
      <c r="D77" s="6">
        <f>SUM(总订购!D76,日订购!E79)</f>
        <v/>
      </c>
      <c r="E77" s="6">
        <f>11+154+8+4+3+2+4+3+17+23+13+3+4+1+3+3</f>
        <v/>
      </c>
      <c r="F77" s="6">
        <f>SUM(总订购!F76,日订购!H79)</f>
        <v/>
      </c>
      <c r="G77" s="6">
        <f>SUM(总订购!G76,日订购!T79)</f>
        <v/>
      </c>
      <c r="H77" s="6">
        <f>SUM(总订购!H76,日订购!L79)</f>
        <v/>
      </c>
      <c r="I77" s="6">
        <f>SUM(I76,日订购!U79)</f>
        <v/>
      </c>
      <c r="J77" s="6">
        <f>J76</f>
        <v/>
      </c>
      <c r="K77" s="6">
        <f>K76</f>
        <v/>
      </c>
      <c r="L77" s="6">
        <f>SUM(总订购!L76,日订购!O79)</f>
        <v/>
      </c>
      <c r="M77" s="6">
        <f>SUM(总订购!M76,日订购!V79)</f>
        <v/>
      </c>
      <c r="N77" s="6">
        <f>N76</f>
        <v/>
      </c>
      <c r="O77" s="6">
        <f>O76</f>
        <v/>
      </c>
    </row>
    <row r="78">
      <c r="A78" s="5" t="n">
        <v>44272</v>
      </c>
      <c r="B78" s="6">
        <f>SUM(总订购!B77,日订购!B80)</f>
        <v/>
      </c>
      <c r="C78" s="6">
        <f>SUM(总订购!C77,日订购!S80)</f>
        <v/>
      </c>
      <c r="D78" s="6">
        <f>SUM(总订购!D77,日订购!E80)</f>
        <v/>
      </c>
      <c r="E78" s="6">
        <f>11+154+8+4+3+2+4+3+17+23+13+3+4+1+3+3</f>
        <v/>
      </c>
      <c r="F78" s="6">
        <f>SUM(总订购!F77,日订购!H80)</f>
        <v/>
      </c>
      <c r="G78" s="6">
        <f>SUM(总订购!G77,日订购!T80)</f>
        <v/>
      </c>
      <c r="H78" s="6">
        <f>SUM(总订购!H77,日订购!L80)</f>
        <v/>
      </c>
      <c r="I78" s="6">
        <f>SUM(I77,日订购!U80)</f>
        <v/>
      </c>
      <c r="J78" s="6">
        <f>J77</f>
        <v/>
      </c>
      <c r="K78" s="6">
        <f>K77</f>
        <v/>
      </c>
      <c r="L78" s="6">
        <f>SUM(总订购!L77,日订购!O80)</f>
        <v/>
      </c>
      <c r="M78" s="6">
        <f>SUM(总订购!M77,日订购!V80)</f>
        <v/>
      </c>
      <c r="N78" s="6">
        <f>N77</f>
        <v/>
      </c>
      <c r="O78" s="6">
        <f>O77</f>
        <v/>
      </c>
    </row>
    <row r="79">
      <c r="A79" s="5" t="n">
        <v>44273</v>
      </c>
      <c r="B79" s="6">
        <f>SUM(总订购!B78,日订购!B81)</f>
        <v/>
      </c>
      <c r="C79" s="6">
        <f>SUM(总订购!C78,日订购!S81)</f>
        <v/>
      </c>
      <c r="D79" s="6">
        <f>SUM(总订购!D78,日订购!E81)</f>
        <v/>
      </c>
      <c r="E79" s="6">
        <f>11+154+8+4+3+2+4+3+17+23+13+3+4+1+3+3+2</f>
        <v/>
      </c>
      <c r="F79" s="6">
        <f>SUM(总订购!F78,日订购!H81)</f>
        <v/>
      </c>
      <c r="G79" s="6">
        <f>SUM(总订购!G78,日订购!T81)</f>
        <v/>
      </c>
      <c r="H79" s="6">
        <f>SUM(总订购!H78,日订购!L81)</f>
        <v/>
      </c>
      <c r="I79" s="6">
        <f>SUM(I78,日订购!U81)</f>
        <v/>
      </c>
      <c r="J79" s="6">
        <f>J78</f>
        <v/>
      </c>
      <c r="K79" s="6">
        <f>K78</f>
        <v/>
      </c>
      <c r="L79" s="6">
        <f>SUM(总订购!L78,日订购!O81)</f>
        <v/>
      </c>
      <c r="M79" s="6">
        <f>SUM(总订购!M78,日订购!V81)</f>
        <v/>
      </c>
      <c r="N79" s="6">
        <f>N78</f>
        <v/>
      </c>
      <c r="O79" s="6">
        <f>O78</f>
        <v/>
      </c>
    </row>
    <row r="80">
      <c r="A80" s="5" t="n">
        <v>44274</v>
      </c>
      <c r="B80" s="6">
        <f>SUM(总订购!B79,日订购!B82)</f>
        <v/>
      </c>
      <c r="C80" s="6">
        <f>SUM(总订购!C79,日订购!S82)</f>
        <v/>
      </c>
      <c r="D80" s="6">
        <f>SUM(总订购!D79,日订购!E82)</f>
        <v/>
      </c>
      <c r="E80" s="6">
        <f>11+154+8+4+3+2+4+3+17+23+13+3+4+1+3+3+2+1</f>
        <v/>
      </c>
      <c r="F80" s="6">
        <f>SUM(总订购!F79,日订购!H82)</f>
        <v/>
      </c>
      <c r="G80" s="6">
        <f>SUM(总订购!G79,日订购!T82)</f>
        <v/>
      </c>
      <c r="H80" s="6">
        <f>SUM(总订购!H79,日订购!L82)</f>
        <v/>
      </c>
      <c r="I80" s="6">
        <f>SUM(I79,日订购!U82)</f>
        <v/>
      </c>
      <c r="J80" s="6">
        <f>J79</f>
        <v/>
      </c>
      <c r="K80" s="6">
        <f>K79</f>
        <v/>
      </c>
      <c r="L80" s="6">
        <f>SUM(总订购!L79,日订购!O82)</f>
        <v/>
      </c>
      <c r="M80" s="6">
        <f>SUM(总订购!M79,日订购!V82)</f>
        <v/>
      </c>
      <c r="N80" s="6">
        <f>N79</f>
        <v/>
      </c>
      <c r="O80" s="6">
        <f>O79</f>
        <v/>
      </c>
    </row>
    <row r="81">
      <c r="A81" s="5" t="n">
        <v>44275</v>
      </c>
      <c r="B81" s="6">
        <f>SUM(总订购!B80,日订购!B83)</f>
        <v/>
      </c>
      <c r="C81" s="6">
        <f>SUM(总订购!C80,日订购!S83)</f>
        <v/>
      </c>
      <c r="D81" s="6">
        <f>SUM(总订购!D80,日订购!E83)</f>
        <v/>
      </c>
      <c r="E81" s="6">
        <f>11+154+8+4+3+2+4+3+17+23+13+3+4+1+3+3+2+1+1</f>
        <v/>
      </c>
      <c r="F81" s="6">
        <f>SUM(总订购!F80,日订购!H83)</f>
        <v/>
      </c>
      <c r="G81" s="6">
        <f>SUM(总订购!G80,日订购!T83)</f>
        <v/>
      </c>
      <c r="H81" s="6">
        <f>SUM(总订购!H80,日订购!L83)</f>
        <v/>
      </c>
      <c r="I81" s="6">
        <f>SUM(I80,日订购!U83)</f>
        <v/>
      </c>
      <c r="J81" s="6">
        <f>J80</f>
        <v/>
      </c>
      <c r="K81" s="6">
        <f>K80</f>
        <v/>
      </c>
      <c r="L81" s="6">
        <f>SUM(总订购!L80,日订购!O83)</f>
        <v/>
      </c>
      <c r="M81" s="6">
        <f>SUM(总订购!M80,日订购!V83)</f>
        <v/>
      </c>
      <c r="N81" s="6">
        <f>N80</f>
        <v/>
      </c>
      <c r="O81" s="6">
        <f>O80</f>
        <v/>
      </c>
    </row>
    <row r="82">
      <c r="A82" s="5" t="n">
        <v>44276</v>
      </c>
      <c r="B82" s="6">
        <f>SUM(总订购!B81,日订购!B84)</f>
        <v/>
      </c>
      <c r="C82" s="6">
        <f>SUM(总订购!C81,日订购!S84)</f>
        <v/>
      </c>
      <c r="D82" s="6">
        <f>SUM(总订购!D81,日订购!E84)</f>
        <v/>
      </c>
      <c r="E82" s="6">
        <f>11+154+8+4+3+2+4+3+17+23+13+3+4+1+3+3+2+1+1</f>
        <v/>
      </c>
      <c r="F82" s="6">
        <f>SUM(总订购!F81,日订购!H84)</f>
        <v/>
      </c>
      <c r="G82" s="6">
        <f>SUM(总订购!G81,日订购!T84)</f>
        <v/>
      </c>
      <c r="H82" s="6">
        <f>SUM(总订购!H81,日订购!L84)</f>
        <v/>
      </c>
      <c r="I82" s="6">
        <f>SUM(I81,日订购!U84)</f>
        <v/>
      </c>
      <c r="J82" s="6">
        <f>J81</f>
        <v/>
      </c>
      <c r="K82" s="6">
        <f>K81</f>
        <v/>
      </c>
      <c r="L82" s="6">
        <f>SUM(总订购!L81,日订购!O84)</f>
        <v/>
      </c>
      <c r="M82" s="6">
        <f>SUM(总订购!M81,日订购!V84)</f>
        <v/>
      </c>
      <c r="N82" s="6">
        <f>N81</f>
        <v/>
      </c>
      <c r="O82" s="6">
        <f>O81</f>
        <v/>
      </c>
    </row>
    <row r="83">
      <c r="A83" s="5" t="n">
        <v>44277</v>
      </c>
      <c r="B83" s="6">
        <f>SUM(总订购!B82,日订购!B85)</f>
        <v/>
      </c>
      <c r="C83" s="6">
        <f>SUM(总订购!C82,日订购!S85)</f>
        <v/>
      </c>
      <c r="D83" s="6">
        <f>SUM(总订购!D82,日订购!E85)</f>
        <v/>
      </c>
      <c r="E83" s="6">
        <f>11+154+8+4+3+2+4+3+17+23+13+3+4+1+3+3+2+1+1</f>
        <v/>
      </c>
      <c r="F83" s="6">
        <f>SUM(总订购!F82,日订购!H85)</f>
        <v/>
      </c>
      <c r="G83" s="6">
        <f>SUM(总订购!G82,日订购!T85)</f>
        <v/>
      </c>
      <c r="H83" s="6">
        <f>SUM(总订购!H82,日订购!L85)</f>
        <v/>
      </c>
      <c r="I83" s="6">
        <f>SUM(I82,日订购!U85)</f>
        <v/>
      </c>
      <c r="J83" s="6">
        <f>J82</f>
        <v/>
      </c>
      <c r="K83" s="6">
        <f>K82</f>
        <v/>
      </c>
      <c r="L83" s="6">
        <f>SUM(总订购!L82,日订购!O85)</f>
        <v/>
      </c>
      <c r="M83" s="6">
        <f>SUM(总订购!M82,日订购!V85)</f>
        <v/>
      </c>
      <c r="N83" s="6">
        <f>N82</f>
        <v/>
      </c>
      <c r="O83" s="6">
        <f>O82</f>
        <v/>
      </c>
    </row>
    <row r="84">
      <c r="A84" s="5" t="n">
        <v>44278</v>
      </c>
      <c r="B84" s="6">
        <f>SUM(总订购!B83,日订购!B86)</f>
        <v/>
      </c>
      <c r="C84" s="6">
        <f>SUM(总订购!C83,日订购!S86)</f>
        <v/>
      </c>
      <c r="D84" s="6">
        <f>SUM(总订购!D83,日订购!E86)</f>
        <v/>
      </c>
      <c r="E84" s="6">
        <f>11+154+8+4+3+2+4+3+17+23+13+3+4+1+3+3+2+1+1</f>
        <v/>
      </c>
      <c r="F84" s="6">
        <f>SUM(总订购!F83,日订购!H86)</f>
        <v/>
      </c>
      <c r="G84" s="6">
        <f>SUM(总订购!G83,日订购!T86)</f>
        <v/>
      </c>
      <c r="H84" s="6">
        <f>SUM(总订购!H83,日订购!L86)</f>
        <v/>
      </c>
      <c r="I84" s="6">
        <f>SUM(I83,日订购!U86)</f>
        <v/>
      </c>
      <c r="J84" s="6">
        <f>J83</f>
        <v/>
      </c>
      <c r="K84" s="6">
        <f>K83</f>
        <v/>
      </c>
      <c r="L84" s="6">
        <f>SUM(总订购!L83,日订购!O86)</f>
        <v/>
      </c>
      <c r="M84" s="6">
        <f>SUM(总订购!M83,日订购!V86)</f>
        <v/>
      </c>
      <c r="N84" s="6">
        <f>N83</f>
        <v/>
      </c>
      <c r="O84" s="6">
        <f>O83</f>
        <v/>
      </c>
    </row>
    <row r="85">
      <c r="A85" s="5" t="n">
        <v>44279</v>
      </c>
      <c r="B85" s="6">
        <f>SUM(总订购!B84,日订购!B87)</f>
        <v/>
      </c>
      <c r="C85" s="6">
        <f>SUM(总订购!C84,日订购!S87)</f>
        <v/>
      </c>
      <c r="D85" s="6">
        <f>SUM(总订购!D84,日订购!E87)</f>
        <v/>
      </c>
      <c r="E85" s="6">
        <f>11+154+8+4+3+2+4+3+17+23+13+3+4+1+3+3+2+1+1+2</f>
        <v/>
      </c>
      <c r="F85" s="6">
        <f>SUM(总订购!F84,日订购!H87)</f>
        <v/>
      </c>
      <c r="G85" s="6">
        <f>SUM(总订购!G84,日订购!T87)</f>
        <v/>
      </c>
      <c r="H85" s="6">
        <f>SUM(总订购!H84,日订购!L87)</f>
        <v/>
      </c>
      <c r="I85" s="6">
        <f>SUM(I84,日订购!U87)</f>
        <v/>
      </c>
      <c r="J85" s="6">
        <f>J84</f>
        <v/>
      </c>
      <c r="K85" s="6">
        <f>K84</f>
        <v/>
      </c>
      <c r="L85" s="6">
        <f>SUM(总订购!L84,日订购!O87)</f>
        <v/>
      </c>
      <c r="M85" s="6">
        <f>SUM(总订购!M84,日订购!V87)</f>
        <v/>
      </c>
      <c r="N85" s="6">
        <f>N84</f>
        <v/>
      </c>
      <c r="O85" s="6">
        <f>O84</f>
        <v/>
      </c>
    </row>
    <row r="86">
      <c r="A86" s="5" t="n">
        <v>44280</v>
      </c>
      <c r="B86" s="6">
        <f>SUM(总订购!B85,日订购!B88)</f>
        <v/>
      </c>
      <c r="C86" s="6">
        <f>SUM(总订购!C85,日订购!S88)</f>
        <v/>
      </c>
      <c r="D86" s="6">
        <f>SUM(总订购!D85,日订购!E88)</f>
        <v/>
      </c>
      <c r="E86" s="6">
        <f>11+154+8+4+3+2+4+3+17+23+13+3+4+1+3+3+2+1+1+2+1</f>
        <v/>
      </c>
      <c r="F86" s="6">
        <f>SUM(总订购!F85,日订购!H88)</f>
        <v/>
      </c>
      <c r="G86" s="6">
        <f>SUM(总订购!G85,日订购!T88)</f>
        <v/>
      </c>
      <c r="H86" s="6">
        <f>SUM(总订购!H85,日订购!L88)</f>
        <v/>
      </c>
      <c r="I86" s="6">
        <f>SUM(I85,日订购!U88)</f>
        <v/>
      </c>
      <c r="J86" s="6">
        <f>J85</f>
        <v/>
      </c>
      <c r="K86" s="6">
        <f>K85</f>
        <v/>
      </c>
      <c r="L86" s="6">
        <f>SUM(总订购!L85,日订购!O88)</f>
        <v/>
      </c>
      <c r="M86" s="6">
        <f>SUM(总订购!M85,日订购!V88)</f>
        <v/>
      </c>
      <c r="N86" s="6">
        <f>N85</f>
        <v/>
      </c>
      <c r="O86" s="6">
        <f>O85</f>
        <v/>
      </c>
    </row>
    <row r="87">
      <c r="A87" s="5" t="n">
        <v>44281</v>
      </c>
      <c r="B87" s="6">
        <f>SUM(总订购!B86,日订购!B89)</f>
        <v/>
      </c>
      <c r="C87" s="6">
        <f>SUM(总订购!C86,日订购!S89)</f>
        <v/>
      </c>
      <c r="D87" s="6">
        <f>SUM(总订购!D86,日订购!E89)</f>
        <v/>
      </c>
      <c r="E87" s="6">
        <f>11+154+8+4+3+2+4+3+17+23+13+3+4+1+3+3+2+1+1+2+1+1</f>
        <v/>
      </c>
      <c r="F87" s="6">
        <f>SUM(总订购!F86,日订购!H89)</f>
        <v/>
      </c>
      <c r="G87" s="6">
        <f>SUM(总订购!G86,日订购!T89)</f>
        <v/>
      </c>
      <c r="H87" s="6">
        <f>SUM(总订购!H86,日订购!L89)</f>
        <v/>
      </c>
      <c r="I87" s="6">
        <f>SUM(I86,日订购!U89)</f>
        <v/>
      </c>
      <c r="J87" s="6">
        <f>J86</f>
        <v/>
      </c>
      <c r="K87" s="6">
        <f>K86</f>
        <v/>
      </c>
      <c r="L87" s="6">
        <f>SUM(总订购!L86,日订购!O89)</f>
        <v/>
      </c>
      <c r="M87" s="6">
        <f>SUM(总订购!M86,日订购!V89)</f>
        <v/>
      </c>
      <c r="N87" s="6">
        <f>N86</f>
        <v/>
      </c>
      <c r="O87" s="6">
        <f>O86</f>
        <v/>
      </c>
    </row>
    <row r="88">
      <c r="A88" s="5" t="n">
        <v>44282</v>
      </c>
      <c r="B88" s="6">
        <f>SUM(总订购!B87,日订购!B90)</f>
        <v/>
      </c>
      <c r="C88" s="6">
        <f>SUM(总订购!C87,日订购!S90)</f>
        <v/>
      </c>
      <c r="D88" s="6">
        <f>SUM(总订购!D87,日订购!E90)</f>
        <v/>
      </c>
      <c r="E88" s="6">
        <f>11+154+8+4+3+2+4+3+17+23+13+3+4+1+3+3+2+1+1+2+1+1</f>
        <v/>
      </c>
      <c r="F88" s="6">
        <f>SUM(总订购!F87,日订购!H90)</f>
        <v/>
      </c>
      <c r="G88" s="6">
        <f>SUM(总订购!G87,日订购!T90)</f>
        <v/>
      </c>
      <c r="H88" s="6">
        <f>SUM(总订购!H87,日订购!L90)</f>
        <v/>
      </c>
      <c r="I88" s="6">
        <f>SUM(I87,日订购!U90)</f>
        <v/>
      </c>
      <c r="J88" s="6">
        <f>J87</f>
        <v/>
      </c>
      <c r="K88" s="6">
        <f>K87</f>
        <v/>
      </c>
      <c r="L88" s="6">
        <f>SUM(总订购!L87,日订购!O90)</f>
        <v/>
      </c>
      <c r="M88" s="6">
        <f>SUM(总订购!M87,日订购!V90)</f>
        <v/>
      </c>
      <c r="N88" s="6">
        <f>N87</f>
        <v/>
      </c>
      <c r="O88" s="6">
        <f>O87</f>
        <v/>
      </c>
    </row>
    <row r="89">
      <c r="A89" s="5" t="n">
        <v>44283</v>
      </c>
      <c r="B89" s="6">
        <f>SUM(总订购!B88,日订购!B91)</f>
        <v/>
      </c>
      <c r="C89" s="6">
        <f>SUM(总订购!C88,日订购!S91)</f>
        <v/>
      </c>
      <c r="D89" s="6">
        <f>SUM(总订购!D88,日订购!E91)</f>
        <v/>
      </c>
      <c r="E89" s="6">
        <f>11+154+8+4+3+2+4+3+17+23+13+3+4+1+3+3+2+1+1+2+1+1</f>
        <v/>
      </c>
      <c r="F89" s="6">
        <f>SUM(总订购!F88,日订购!H91)</f>
        <v/>
      </c>
      <c r="G89" s="6">
        <f>SUM(总订购!G88,日订购!T91)</f>
        <v/>
      </c>
      <c r="H89" s="6">
        <f>SUM(总订购!H88,日订购!L91)</f>
        <v/>
      </c>
      <c r="I89" s="6">
        <f>SUM(I88,日订购!U91)</f>
        <v/>
      </c>
      <c r="J89" s="6">
        <f>J88</f>
        <v/>
      </c>
      <c r="K89" s="6">
        <f>K88</f>
        <v/>
      </c>
      <c r="L89" s="6">
        <f>SUM(总订购!L88,日订购!O91)</f>
        <v/>
      </c>
      <c r="M89" s="6">
        <f>SUM(总订购!M88,日订购!V91)</f>
        <v/>
      </c>
      <c r="N89" s="6">
        <f>N88</f>
        <v/>
      </c>
      <c r="O89" s="6">
        <f>O88</f>
        <v/>
      </c>
    </row>
    <row r="90">
      <c r="A90" s="5" t="n">
        <v>44284</v>
      </c>
      <c r="B90" s="6">
        <f>SUM(总订购!B89,日订购!B92)</f>
        <v/>
      </c>
      <c r="C90" s="6">
        <f>SUM(总订购!C89,日订购!S92)</f>
        <v/>
      </c>
      <c r="D90" s="6">
        <f>SUM(总订购!D89,日订购!E92)</f>
        <v/>
      </c>
      <c r="E90" s="6">
        <f>11+154+8+4+3+2+4+3+17+23+13+3+4+1+3+3+2+1+1+2+1+1+1</f>
        <v/>
      </c>
      <c r="F90" s="6">
        <f>SUM(总订购!F89,日订购!H92)</f>
        <v/>
      </c>
      <c r="G90" s="6">
        <f>SUM(总订购!G89,日订购!T92)</f>
        <v/>
      </c>
      <c r="H90" s="6">
        <f>SUM(总订购!H89,日订购!L92)</f>
        <v/>
      </c>
      <c r="I90" s="6">
        <f>SUM(I89,日订购!U92)</f>
        <v/>
      </c>
      <c r="J90" s="6">
        <f>J89</f>
        <v/>
      </c>
      <c r="K90" s="6">
        <f>K89</f>
        <v/>
      </c>
      <c r="L90" s="6">
        <f>SUM(总订购!L89,日订购!O92)</f>
        <v/>
      </c>
      <c r="M90" s="6">
        <f>SUM(总订购!M89,日订购!V92)</f>
        <v/>
      </c>
      <c r="N90" s="6">
        <f>N89</f>
        <v/>
      </c>
      <c r="O90" s="6">
        <f>O89</f>
        <v/>
      </c>
    </row>
    <row r="91">
      <c r="A91" s="5" t="n">
        <v>44285</v>
      </c>
      <c r="B91" s="6">
        <f>SUM(总订购!B90,日订购!B93)</f>
        <v/>
      </c>
      <c r="C91" s="6">
        <f>SUM(总订购!C90,日订购!S93)</f>
        <v/>
      </c>
      <c r="D91" s="6">
        <f>SUM(总订购!D90,日订购!E93)</f>
        <v/>
      </c>
      <c r="E91" s="6">
        <f>11+154+8+4+3+2+4+3+17+23+13+3+4+1+3+3+2+1+1+2+1+1+1</f>
        <v/>
      </c>
      <c r="F91" s="6">
        <f>SUM(总订购!F90,日订购!H93)</f>
        <v/>
      </c>
      <c r="G91" s="6">
        <f>SUM(总订购!G90,日订购!T93)</f>
        <v/>
      </c>
      <c r="H91" s="6">
        <f>SUM(总订购!H90,日订购!L93)</f>
        <v/>
      </c>
      <c r="I91" s="6">
        <f>SUM(I90,日订购!U93)</f>
        <v/>
      </c>
      <c r="J91" s="6">
        <f>J90</f>
        <v/>
      </c>
      <c r="K91" s="6">
        <f>K90</f>
        <v/>
      </c>
      <c r="L91" s="6">
        <f>SUM(总订购!L90,日订购!O93)</f>
        <v/>
      </c>
      <c r="M91" s="6">
        <f>SUM(总订购!M90,日订购!V93)</f>
        <v/>
      </c>
      <c r="N91" s="6">
        <f>N90</f>
        <v/>
      </c>
      <c r="O91" s="6">
        <f>O90</f>
        <v/>
      </c>
    </row>
    <row r="92">
      <c r="A92" s="5" t="n">
        <v>44286</v>
      </c>
      <c r="B92" s="6">
        <f>SUM(总订购!B91,日订购!B94)</f>
        <v/>
      </c>
      <c r="C92" s="6">
        <f>SUM(总订购!C91,日订购!S94)</f>
        <v/>
      </c>
      <c r="D92" s="6">
        <f>SUM(总订购!D91,日订购!E94)</f>
        <v/>
      </c>
      <c r="E92" s="6">
        <f>11+154+8+4+3+2+4+3+17+23+13+3+4+1+3+3+2+1+1+2+1+1+1+1</f>
        <v/>
      </c>
      <c r="F92" s="6">
        <f>SUM(总订购!F91,日订购!H94)</f>
        <v/>
      </c>
      <c r="G92" s="6">
        <f>SUM(总订购!G91,日订购!T94)</f>
        <v/>
      </c>
      <c r="H92" s="6">
        <f>SUM(总订购!H91,日订购!L94)</f>
        <v/>
      </c>
      <c r="I92" s="6">
        <f>SUM(I91,日订购!U94)</f>
        <v/>
      </c>
      <c r="J92" s="6">
        <f>J91</f>
        <v/>
      </c>
      <c r="K92" s="6">
        <f>K91</f>
        <v/>
      </c>
      <c r="L92" s="6">
        <f>SUM(总订购!L91,日订购!O94)</f>
        <v/>
      </c>
      <c r="M92" s="6">
        <f>SUM(总订购!M91,日订购!V94)</f>
        <v/>
      </c>
      <c r="N92" s="6">
        <f>N91</f>
        <v/>
      </c>
      <c r="O92" s="6">
        <f>O91</f>
        <v/>
      </c>
    </row>
    <row r="93">
      <c r="A93" s="5" t="n">
        <v>44287</v>
      </c>
      <c r="B93" s="6">
        <f>SUM(总订购!B92,日订购!B95)</f>
        <v/>
      </c>
      <c r="C93" s="6">
        <f>SUM(总订购!C92,日订购!S95)</f>
        <v/>
      </c>
      <c r="D93" s="6">
        <f>SUM(总订购!D92,日订购!E95)</f>
        <v/>
      </c>
      <c r="E93" s="6">
        <f>11+154+8+4+3+2+4+3+17+23+13+3+4+1+3+3+2+1+1+2+1+1+1+1</f>
        <v/>
      </c>
      <c r="F93" s="6">
        <f>SUM(总订购!F92,日订购!H95)</f>
        <v/>
      </c>
      <c r="G93" s="6">
        <f>SUM(总订购!G92,日订购!T95)</f>
        <v/>
      </c>
      <c r="H93" s="6">
        <f>SUM(总订购!H92,日订购!L95)</f>
        <v/>
      </c>
      <c r="I93" s="6">
        <f>SUM(I92,日订购!U95)</f>
        <v/>
      </c>
      <c r="J93" s="6">
        <f>J92</f>
        <v/>
      </c>
      <c r="K93" s="6">
        <f>K92</f>
        <v/>
      </c>
      <c r="L93" s="6">
        <f>SUM(总订购!L92,日订购!O95)</f>
        <v/>
      </c>
      <c r="M93" s="6">
        <f>SUM(总订购!M92,日订购!V95)</f>
        <v/>
      </c>
      <c r="N93" s="6">
        <f>N92</f>
        <v/>
      </c>
      <c r="O93" s="6">
        <f>O92</f>
        <v/>
      </c>
    </row>
    <row r="94">
      <c r="A94" s="5" t="n">
        <v>44288</v>
      </c>
      <c r="B94" s="6">
        <f>SUM(总订购!B93,日订购!B96)</f>
        <v/>
      </c>
      <c r="C94" s="6">
        <f>SUM(总订购!C93,日订购!S96)</f>
        <v/>
      </c>
      <c r="D94" s="6">
        <f>SUM(总订购!D93,日订购!E96)</f>
        <v/>
      </c>
      <c r="E94" s="6">
        <f>11+154+8+4+3+2+4+3+17+23+13+3+4+1+3+3+2+1+1+2+1+1+1+1+3</f>
        <v/>
      </c>
      <c r="F94" s="6">
        <f>SUM(总订购!F93,日订购!H96)</f>
        <v/>
      </c>
      <c r="G94" s="6">
        <f>SUM(总订购!G93,日订购!T96)</f>
        <v/>
      </c>
      <c r="H94" s="6">
        <f>SUM(总订购!H93,日订购!L96)</f>
        <v/>
      </c>
      <c r="I94" s="6">
        <f>SUM(I93,日订购!U96)</f>
        <v/>
      </c>
      <c r="J94" s="6">
        <f>J93</f>
        <v/>
      </c>
      <c r="K94" s="6">
        <f>K93</f>
        <v/>
      </c>
      <c r="L94" s="6">
        <f>SUM(总订购!L93,日订购!O96)</f>
        <v/>
      </c>
      <c r="M94" s="6">
        <f>SUM(总订购!M93,日订购!V96)</f>
        <v/>
      </c>
      <c r="N94" s="6">
        <f>N93</f>
        <v/>
      </c>
      <c r="O94" s="6">
        <f>O93</f>
        <v/>
      </c>
    </row>
    <row r="95">
      <c r="A95" s="5" t="n">
        <v>44289</v>
      </c>
      <c r="B95" s="6">
        <f>SUM(总订购!B94,日订购!B97)</f>
        <v/>
      </c>
      <c r="C95" s="6">
        <f>SUM(总订购!C94,日订购!S97)</f>
        <v/>
      </c>
      <c r="D95" s="6">
        <f>SUM(总订购!D94,日订购!E97)</f>
        <v/>
      </c>
      <c r="E95" s="6">
        <f>11+154+8+4+3+2+4+3+17+23+13+3+4+1+3+3+2+1+1+2+1+1+1+1+3+1</f>
        <v/>
      </c>
      <c r="F95" s="6">
        <f>SUM(总订购!F94,日订购!H97)</f>
        <v/>
      </c>
      <c r="G95" s="6">
        <f>SUM(总订购!G94,日订购!T97)</f>
        <v/>
      </c>
      <c r="H95" s="6">
        <f>SUM(总订购!H94,日订购!L97)</f>
        <v/>
      </c>
      <c r="I95" s="6">
        <f>SUM(I94,日订购!U97)</f>
        <v/>
      </c>
      <c r="J95" s="6">
        <f>J94</f>
        <v/>
      </c>
      <c r="K95" s="6">
        <f>K94</f>
        <v/>
      </c>
      <c r="L95" s="6">
        <f>SUM(总订购!L94,日订购!O97)</f>
        <v/>
      </c>
      <c r="M95" s="6">
        <f>SUM(总订购!M94,日订购!V97)</f>
        <v/>
      </c>
      <c r="N95" s="6">
        <f>N94</f>
        <v/>
      </c>
      <c r="O95" s="6">
        <f>O94</f>
        <v/>
      </c>
    </row>
    <row r="96">
      <c r="A96" s="5" t="n">
        <v>44290</v>
      </c>
      <c r="B96" s="6">
        <f>SUM(总订购!B95,日订购!B98)</f>
        <v/>
      </c>
      <c r="C96" s="6">
        <f>SUM(总订购!C95,日订购!S98)</f>
        <v/>
      </c>
      <c r="D96" s="6">
        <f>SUM(总订购!D95,日订购!E98)</f>
        <v/>
      </c>
      <c r="E96" s="6">
        <f>11+154+8+4+3+2+4+3+17+23+13+3+4+1+3+3+2+1+1+2+1+1+1+1+3+1+1</f>
        <v/>
      </c>
      <c r="F96" s="6">
        <f>SUM(总订购!F95,日订购!H98)</f>
        <v/>
      </c>
      <c r="G96" s="6">
        <f>SUM(总订购!G95,日订购!T98)</f>
        <v/>
      </c>
      <c r="H96" s="6">
        <f>SUM(总订购!H95,日订购!L98)</f>
        <v/>
      </c>
      <c r="I96" s="6">
        <f>SUM(I95,日订购!U98)</f>
        <v/>
      </c>
      <c r="J96" s="6">
        <f>J95</f>
        <v/>
      </c>
      <c r="K96" s="6">
        <f>K95</f>
        <v/>
      </c>
      <c r="L96" s="6">
        <f>SUM(总订购!L95,日订购!O98)</f>
        <v/>
      </c>
      <c r="M96" s="6">
        <f>SUM(总订购!M95,日订购!V98)</f>
        <v/>
      </c>
      <c r="N96" s="6">
        <f>N95</f>
        <v/>
      </c>
      <c r="O96" s="6">
        <f>O95</f>
        <v/>
      </c>
    </row>
    <row r="97">
      <c r="A97" s="5" t="n">
        <v>44291</v>
      </c>
      <c r="B97" s="6">
        <f>SUM(总订购!B96,日订购!B99)</f>
        <v/>
      </c>
      <c r="C97" s="6">
        <f>SUM(总订购!C96,日订购!S99)</f>
        <v/>
      </c>
      <c r="D97" s="6">
        <f>SUM(总订购!D96,日订购!E99)</f>
        <v/>
      </c>
      <c r="E97" s="6" t="n">
        <v>271</v>
      </c>
      <c r="F97" s="6">
        <f>SUM(总订购!F96,日订购!H99)</f>
        <v/>
      </c>
      <c r="G97" s="6">
        <f>SUM(总订购!G96,日订购!T99)</f>
        <v/>
      </c>
      <c r="H97" s="6">
        <f>SUM(总订购!H96,日订购!L99)</f>
        <v/>
      </c>
      <c r="I97" s="6">
        <f>SUM(I96,日订购!U99)</f>
        <v/>
      </c>
      <c r="J97" s="6">
        <f>J96</f>
        <v/>
      </c>
      <c r="K97" s="6">
        <f>K96</f>
        <v/>
      </c>
      <c r="L97" s="6">
        <f>SUM(总订购!L96,日订购!O99)</f>
        <v/>
      </c>
      <c r="M97" s="6">
        <f>SUM(总订购!M96,日订购!V99)</f>
        <v/>
      </c>
      <c r="N97" s="6">
        <f>N96</f>
        <v/>
      </c>
      <c r="O97" s="6">
        <f>O96</f>
        <v/>
      </c>
    </row>
    <row r="98">
      <c r="A98" s="5" t="n">
        <v>44292</v>
      </c>
      <c r="B98" s="6">
        <f>SUM(总订购!B97,日订购!B100)</f>
        <v/>
      </c>
      <c r="C98" s="6">
        <f>SUM(总订购!C97,日订购!S100)</f>
        <v/>
      </c>
      <c r="D98" s="6">
        <f>SUM(总订购!D97,日订购!E100)</f>
        <v/>
      </c>
      <c r="E98" s="6" t="n">
        <v>271</v>
      </c>
      <c r="F98" s="6">
        <f>SUM(总订购!F97,日订购!H100)</f>
        <v/>
      </c>
      <c r="G98" s="6">
        <f>SUM(总订购!G97,日订购!T100)</f>
        <v/>
      </c>
      <c r="H98" s="6">
        <f>SUM(总订购!H97,日订购!L100)</f>
        <v/>
      </c>
      <c r="I98" s="6">
        <f>SUM(I97,日订购!U100)</f>
        <v/>
      </c>
      <c r="J98" s="6">
        <f>J97</f>
        <v/>
      </c>
      <c r="K98" s="6">
        <f>K97</f>
        <v/>
      </c>
      <c r="L98" s="6">
        <f>SUM(总订购!L97,日订购!O100)</f>
        <v/>
      </c>
      <c r="M98" s="6">
        <f>SUM(总订购!M97,日订购!V100)</f>
        <v/>
      </c>
      <c r="N98" s="6">
        <f>N97</f>
        <v/>
      </c>
      <c r="O98" s="6">
        <f>O97</f>
        <v/>
      </c>
    </row>
    <row r="99">
      <c r="A99" s="5" t="n">
        <v>44293</v>
      </c>
      <c r="B99" s="6">
        <f>SUM(总订购!B98,日订购!B101)</f>
        <v/>
      </c>
      <c r="C99" s="6">
        <f>SUM(总订购!C98,日订购!S101)</f>
        <v/>
      </c>
      <c r="D99" s="6">
        <f>SUM(总订购!D98,日订购!E101)</f>
        <v/>
      </c>
      <c r="E99" s="6">
        <f>271+1</f>
        <v/>
      </c>
      <c r="F99" s="6">
        <f>SUM(总订购!F98,日订购!H101)</f>
        <v/>
      </c>
      <c r="G99" s="6">
        <f>SUM(总订购!G98,日订购!T101)</f>
        <v/>
      </c>
      <c r="H99" s="6">
        <f>SUM(总订购!H98,日订购!L101)</f>
        <v/>
      </c>
      <c r="I99" s="6">
        <f>SUM(I98,日订购!U101)</f>
        <v/>
      </c>
      <c r="J99" s="6">
        <f>J98</f>
        <v/>
      </c>
      <c r="K99" s="6">
        <f>K98</f>
        <v/>
      </c>
      <c r="L99" s="6">
        <f>SUM(总订购!L98,日订购!O101)</f>
        <v/>
      </c>
      <c r="M99" s="6">
        <f>SUM(总订购!M98,日订购!V101)</f>
        <v/>
      </c>
      <c r="N99" s="6">
        <f>N98</f>
        <v/>
      </c>
      <c r="O99" s="6">
        <f>O98</f>
        <v/>
      </c>
    </row>
    <row r="100">
      <c r="A100" s="5" t="n">
        <v>44294</v>
      </c>
      <c r="B100" s="6">
        <f>SUM(总订购!B99,日订购!B102)</f>
        <v/>
      </c>
      <c r="C100" s="6">
        <f>SUM(总订购!C99,日订购!S102)</f>
        <v/>
      </c>
      <c r="D100" s="6">
        <f>SUM(总订购!D99,日订购!E102)</f>
        <v/>
      </c>
      <c r="E100" s="6">
        <f>271+1+1</f>
        <v/>
      </c>
      <c r="F100" s="6">
        <f>SUM(总订购!F99,日订购!H102)</f>
        <v/>
      </c>
      <c r="G100" s="6">
        <f>SUM(总订购!G99,日订购!T102)</f>
        <v/>
      </c>
      <c r="H100" s="6">
        <f>SUM(总订购!H99,日订购!L102)</f>
        <v/>
      </c>
      <c r="I100" s="6">
        <f>SUM(I99,日订购!U102)</f>
        <v/>
      </c>
      <c r="J100" s="6">
        <f>J99</f>
        <v/>
      </c>
      <c r="K100" s="6">
        <f>K99</f>
        <v/>
      </c>
      <c r="L100" s="6">
        <f>SUM(总订购!L99,日订购!O102)</f>
        <v/>
      </c>
      <c r="M100" s="6">
        <f>SUM(总订购!M99,日订购!V102)</f>
        <v/>
      </c>
      <c r="N100" s="6">
        <f>N99</f>
        <v/>
      </c>
      <c r="O100" s="6">
        <f>O99</f>
        <v/>
      </c>
    </row>
    <row r="101">
      <c r="A101" s="5" t="n">
        <v>44295</v>
      </c>
      <c r="B101" s="6">
        <f>SUM(总订购!B100,日订购!B103)</f>
        <v/>
      </c>
      <c r="C101" s="6">
        <f>SUM(总订购!C100,日订购!S103)</f>
        <v/>
      </c>
      <c r="D101" s="6">
        <f>SUM(总订购!D100,日订购!E103)</f>
        <v/>
      </c>
      <c r="E101" s="6">
        <f>271+1+1+1</f>
        <v/>
      </c>
      <c r="F101" s="6">
        <f>SUM(总订购!F100,日订购!H103)</f>
        <v/>
      </c>
      <c r="G101" s="6">
        <f>SUM(总订购!G100,日订购!T103)</f>
        <v/>
      </c>
      <c r="H101" s="6">
        <f>SUM(总订购!H100,日订购!L103)</f>
        <v/>
      </c>
      <c r="I101" s="6">
        <f>SUM(I100,日订购!U103)</f>
        <v/>
      </c>
      <c r="J101" s="6">
        <f>J100</f>
        <v/>
      </c>
      <c r="K101" s="6">
        <f>K100</f>
        <v/>
      </c>
      <c r="L101" s="6">
        <f>SUM(总订购!L100,日订购!O103)</f>
        <v/>
      </c>
      <c r="M101" s="6">
        <f>SUM(总订购!M100,日订购!V103)</f>
        <v/>
      </c>
      <c r="N101" s="6">
        <f>N100</f>
        <v/>
      </c>
      <c r="O101" s="6">
        <f>O100</f>
        <v/>
      </c>
    </row>
    <row r="102">
      <c r="A102" s="5" t="n">
        <v>44296</v>
      </c>
      <c r="B102" s="6">
        <f>SUM(总订购!B101,日订购!B104)</f>
        <v/>
      </c>
      <c r="C102" s="6">
        <f>SUM(总订购!C101,日订购!S104)</f>
        <v/>
      </c>
      <c r="D102" s="6">
        <f>SUM(总订购!D101,日订购!E104)</f>
        <v/>
      </c>
      <c r="E102" s="6">
        <f>271+1+1+1</f>
        <v/>
      </c>
      <c r="F102" s="6">
        <f>SUM(总订购!F101,日订购!H104)</f>
        <v/>
      </c>
      <c r="G102" s="6">
        <f>SUM(总订购!G101,日订购!T104)</f>
        <v/>
      </c>
      <c r="H102" s="6">
        <f>SUM(总订购!H101,日订购!L104)</f>
        <v/>
      </c>
      <c r="I102" s="6">
        <f>SUM(I101,日订购!U104)</f>
        <v/>
      </c>
      <c r="J102" s="6">
        <f>J101</f>
        <v/>
      </c>
      <c r="K102" s="6">
        <f>K101</f>
        <v/>
      </c>
      <c r="L102" s="6">
        <f>SUM(总订购!L101,日订购!O104)</f>
        <v/>
      </c>
      <c r="M102" s="6">
        <f>SUM(总订购!M101,日订购!V104)</f>
        <v/>
      </c>
      <c r="N102" s="6">
        <f>N101</f>
        <v/>
      </c>
      <c r="O102" s="6">
        <f>O101</f>
        <v/>
      </c>
    </row>
    <row r="103">
      <c r="A103" s="5" t="n">
        <v>44297</v>
      </c>
      <c r="B103" s="6">
        <f>SUM(总订购!B102,日订购!B105)</f>
        <v/>
      </c>
      <c r="C103" s="6">
        <f>SUM(总订购!C102,日订购!S105)</f>
        <v/>
      </c>
      <c r="D103" s="6">
        <f>SUM(总订购!D102,日订购!E105)</f>
        <v/>
      </c>
      <c r="E103" s="6">
        <f>271+1+1+1+220</f>
        <v/>
      </c>
      <c r="F103" s="6">
        <f>SUM(总订购!F102,日订购!H105)</f>
        <v/>
      </c>
      <c r="G103" s="6">
        <f>SUM(总订购!G102,日订购!T105)</f>
        <v/>
      </c>
      <c r="H103" s="6">
        <f>SUM(总订购!H102,日订购!L105)</f>
        <v/>
      </c>
      <c r="I103" s="6">
        <f>SUM(I102,日订购!U105)</f>
        <v/>
      </c>
      <c r="J103" s="6">
        <f>J102</f>
        <v/>
      </c>
      <c r="K103" s="6">
        <f>K102</f>
        <v/>
      </c>
      <c r="L103" s="6">
        <f>SUM(总订购!L102,日订购!O105)</f>
        <v/>
      </c>
      <c r="M103" s="6">
        <f>SUM(总订购!M102,日订购!V105)</f>
        <v/>
      </c>
      <c r="N103" s="6">
        <f>N102</f>
        <v/>
      </c>
      <c r="O103" s="6">
        <f>O102</f>
        <v/>
      </c>
    </row>
    <row r="104">
      <c r="A104" s="5" t="n">
        <v>44298</v>
      </c>
      <c r="B104" s="6">
        <f>SUM(总订购!B103,日订购!B106)</f>
        <v/>
      </c>
      <c r="C104" s="6">
        <f>SUM(总订购!C103,日订购!S106)</f>
        <v/>
      </c>
      <c r="D104" s="6">
        <f>SUM(总订购!D103,日订购!E106)</f>
        <v/>
      </c>
      <c r="E104" s="6">
        <f>271+1+1+1+220+192</f>
        <v/>
      </c>
      <c r="F104" s="6">
        <f>SUM(总订购!F103,日订购!H106)</f>
        <v/>
      </c>
      <c r="G104" s="6">
        <f>SUM(总订购!G103,日订购!T106)</f>
        <v/>
      </c>
      <c r="H104" s="6">
        <f>SUM(总订购!H103,日订购!L106)</f>
        <v/>
      </c>
      <c r="I104" s="6">
        <f>SUM(I103,日订购!U106)</f>
        <v/>
      </c>
      <c r="J104" s="6">
        <f>J103</f>
        <v/>
      </c>
      <c r="K104" s="6">
        <f>K103</f>
        <v/>
      </c>
      <c r="L104" s="6">
        <f>SUM(总订购!L103,日订购!O106)</f>
        <v/>
      </c>
      <c r="M104" s="6">
        <f>SUM(总订购!M103,日订购!V106)</f>
        <v/>
      </c>
      <c r="N104" s="6">
        <f>N103</f>
        <v/>
      </c>
      <c r="O104" s="6">
        <f>O103</f>
        <v/>
      </c>
    </row>
    <row r="105">
      <c r="A105" s="5" t="n">
        <v>44299</v>
      </c>
      <c r="B105" s="6">
        <f>SUM(总订购!B104,日订购!B107)</f>
        <v/>
      </c>
      <c r="C105" s="6">
        <f>SUM(总订购!C104,日订购!S107)</f>
        <v/>
      </c>
      <c r="D105" s="6">
        <f>SUM(总订购!D104,日订购!E107)</f>
        <v/>
      </c>
      <c r="E105" s="6">
        <f>271+1+1+1+220+192+54</f>
        <v/>
      </c>
      <c r="F105" s="6">
        <f>SUM(总订购!F104,日订购!H107)</f>
        <v/>
      </c>
      <c r="G105" s="6">
        <f>SUM(总订购!G104,日订购!T107)</f>
        <v/>
      </c>
      <c r="H105" s="6">
        <f>SUM(总订购!H104,日订购!L107)</f>
        <v/>
      </c>
      <c r="I105" s="6">
        <f>SUM(I104,日订购!U107)</f>
        <v/>
      </c>
      <c r="J105" s="6">
        <f>J104</f>
        <v/>
      </c>
      <c r="K105" s="6">
        <f>K104</f>
        <v/>
      </c>
      <c r="L105" s="6">
        <f>SUM(总订购!L104,日订购!O107)</f>
        <v/>
      </c>
      <c r="M105" s="6">
        <f>SUM(总订购!M104,日订购!V107)</f>
        <v/>
      </c>
      <c r="N105" s="6">
        <f>N104</f>
        <v/>
      </c>
      <c r="O105" s="6">
        <f>O104</f>
        <v/>
      </c>
    </row>
    <row r="106">
      <c r="A106" s="5" t="n">
        <v>44300</v>
      </c>
      <c r="B106" s="6">
        <f>SUM(总订购!B105,日订购!B108)</f>
        <v/>
      </c>
      <c r="C106" s="6">
        <f>SUM(总订购!C105,日订购!S108)</f>
        <v/>
      </c>
      <c r="D106" s="6">
        <f>SUM(总订购!D105,日订购!E108)</f>
        <v/>
      </c>
      <c r="E106" s="6">
        <f>271+1+1+1+220+192+54+51</f>
        <v/>
      </c>
      <c r="F106" s="6">
        <f>SUM(总订购!F105,日订购!H108)</f>
        <v/>
      </c>
      <c r="G106" s="6">
        <f>SUM(总订购!G105,日订购!T108)</f>
        <v/>
      </c>
      <c r="H106" s="6">
        <f>SUM(总订购!H105,日订购!L108)</f>
        <v/>
      </c>
      <c r="I106" s="6">
        <f>SUM(I105,日订购!U108)</f>
        <v/>
      </c>
      <c r="J106" s="6">
        <f>J105</f>
        <v/>
      </c>
      <c r="K106" s="6">
        <f>K105</f>
        <v/>
      </c>
      <c r="L106" s="6">
        <f>SUM(总订购!L105,日订购!O108)</f>
        <v/>
      </c>
      <c r="M106" s="6">
        <f>SUM(总订购!M105,日订购!V108)</f>
        <v/>
      </c>
      <c r="N106" s="6">
        <f>N105</f>
        <v/>
      </c>
      <c r="O106" s="6">
        <f>O105</f>
        <v/>
      </c>
    </row>
    <row r="107">
      <c r="A107" s="5" t="n">
        <v>44301</v>
      </c>
      <c r="B107" s="6">
        <f>SUM(总订购!B106,日订购!B109)</f>
        <v/>
      </c>
      <c r="C107" s="6">
        <f>SUM(总订购!C106,日订购!S109)</f>
        <v/>
      </c>
      <c r="D107" s="6">
        <f>SUM(总订购!D106,日订购!E109)</f>
        <v/>
      </c>
      <c r="E107" s="6">
        <f>271+1+1+1+220+192+54+51+40</f>
        <v/>
      </c>
      <c r="F107" s="6">
        <f>SUM(总订购!F106,日订购!H109)</f>
        <v/>
      </c>
      <c r="G107" s="6">
        <f>SUM(总订购!G106,日订购!T109)</f>
        <v/>
      </c>
      <c r="H107" s="6">
        <f>SUM(总订购!H106,日订购!L109)</f>
        <v/>
      </c>
      <c r="I107" s="6">
        <f>SUM(I106,日订购!U109)</f>
        <v/>
      </c>
      <c r="J107" s="6">
        <f>J106</f>
        <v/>
      </c>
      <c r="K107" s="6">
        <f>K106</f>
        <v/>
      </c>
      <c r="L107" s="6">
        <f>SUM(总订购!L106,日订购!O109)</f>
        <v/>
      </c>
      <c r="M107" s="6">
        <f>SUM(总订购!M106,日订购!V109)</f>
        <v/>
      </c>
      <c r="N107" s="6">
        <f>N106</f>
        <v/>
      </c>
      <c r="O107" s="6">
        <f>O106</f>
        <v/>
      </c>
    </row>
    <row r="108">
      <c r="A108" s="5" t="n">
        <v>44302</v>
      </c>
      <c r="B108" s="6">
        <f>SUM(总订购!B107,日订购!B110)</f>
        <v/>
      </c>
      <c r="C108" s="6">
        <f>SUM(总订购!C107,日订购!S110)</f>
        <v/>
      </c>
      <c r="D108" s="6">
        <f>SUM(总订购!D107,日订购!E110)</f>
        <v/>
      </c>
      <c r="E108" s="6">
        <f>271+1+1+1+220+192+54+51+40+65</f>
        <v/>
      </c>
      <c r="F108" s="6">
        <f>SUM(总订购!F107,日订购!H110)</f>
        <v/>
      </c>
      <c r="G108" s="6">
        <f>SUM(总订购!G107,日订购!T110)</f>
        <v/>
      </c>
      <c r="H108" s="6">
        <f>SUM(总订购!H107,日订购!L110)</f>
        <v/>
      </c>
      <c r="I108" s="6">
        <f>SUM(I107,日订购!U110)</f>
        <v/>
      </c>
      <c r="J108" s="6">
        <f>J107</f>
        <v/>
      </c>
      <c r="K108" s="6">
        <f>K107</f>
        <v/>
      </c>
      <c r="L108" s="6">
        <f>SUM(总订购!L107,日订购!O110)</f>
        <v/>
      </c>
      <c r="M108" s="6">
        <f>SUM(总订购!M107,日订购!V110)</f>
        <v/>
      </c>
      <c r="N108" s="6">
        <f>N107</f>
        <v/>
      </c>
      <c r="O108" s="6">
        <f>O107</f>
        <v/>
      </c>
    </row>
    <row r="109">
      <c r="A109" s="5" t="n">
        <v>44303</v>
      </c>
      <c r="B109" s="6">
        <f>SUM(总订购!B108,日订购!B111)</f>
        <v/>
      </c>
      <c r="C109" s="6">
        <f>SUM(总订购!C108,日订购!S111)</f>
        <v/>
      </c>
      <c r="D109" s="6">
        <f>SUM(总订购!D108,日订购!E111)</f>
        <v/>
      </c>
      <c r="E109" s="6">
        <f>271+1+1+1+220+192+54+51+40+65+97</f>
        <v/>
      </c>
      <c r="F109" s="6">
        <f>SUM(总订购!F108,日订购!H111)</f>
        <v/>
      </c>
      <c r="G109" s="6">
        <f>SUM(总订购!G108,日订购!T111)</f>
        <v/>
      </c>
      <c r="H109" s="6">
        <f>SUM(总订购!H108,日订购!L111)</f>
        <v/>
      </c>
      <c r="I109" s="6">
        <f>SUM(I108,日订购!U111)</f>
        <v/>
      </c>
      <c r="J109" s="6">
        <f>J108</f>
        <v/>
      </c>
      <c r="K109" s="6">
        <f>K108</f>
        <v/>
      </c>
      <c r="L109" s="6">
        <f>SUM(总订购!L108,日订购!O111)</f>
        <v/>
      </c>
      <c r="M109" s="6">
        <f>SUM(总订购!M108,日订购!V111)</f>
        <v/>
      </c>
      <c r="N109" s="6">
        <f>N108</f>
        <v/>
      </c>
      <c r="O109" s="6">
        <f>O108</f>
        <v/>
      </c>
    </row>
    <row r="110">
      <c r="A110" s="5" t="n">
        <v>44304</v>
      </c>
      <c r="B110" s="6">
        <f>SUM(总订购!B109,日订购!B112)</f>
        <v/>
      </c>
      <c r="C110" s="6">
        <f>SUM(总订购!C109,日订购!S112)</f>
        <v/>
      </c>
      <c r="D110" s="6">
        <f>SUM(总订购!D109,日订购!E112)</f>
        <v/>
      </c>
      <c r="E110" s="6">
        <f>271+1+1+1+220+192+54+51+40+65+97+67</f>
        <v/>
      </c>
      <c r="F110" s="6">
        <f>SUM(总订购!F109,日订购!H112)</f>
        <v/>
      </c>
      <c r="G110" s="6">
        <f>SUM(总订购!G109,日订购!T112)</f>
        <v/>
      </c>
      <c r="H110" s="6">
        <f>SUM(总订购!H109,日订购!L112)</f>
        <v/>
      </c>
      <c r="I110" s="6">
        <f>SUM(I109,日订购!U112)</f>
        <v/>
      </c>
      <c r="J110" s="6">
        <f>J109</f>
        <v/>
      </c>
      <c r="K110" s="6">
        <f>K109</f>
        <v/>
      </c>
      <c r="L110" s="6">
        <f>SUM(总订购!L109,日订购!O112)</f>
        <v/>
      </c>
      <c r="M110" s="6">
        <f>SUM(总订购!M109,日订购!V112)</f>
        <v/>
      </c>
      <c r="N110" s="6">
        <f>N109</f>
        <v/>
      </c>
      <c r="O110" s="6">
        <f>O109</f>
        <v/>
      </c>
    </row>
    <row r="111">
      <c r="A111" s="5" t="n">
        <v>44305</v>
      </c>
      <c r="B111" s="6">
        <f>SUM(总订购!B110,日订购!B113)</f>
        <v/>
      </c>
      <c r="C111" s="6">
        <f>SUM(总订购!C110,日订购!S113)</f>
        <v/>
      </c>
      <c r="D111" s="6">
        <f>SUM(总订购!D110,日订购!E113)</f>
        <v/>
      </c>
      <c r="E111" s="6">
        <f>271+1+1+1+220+192+54+51+40+65+97+67+13</f>
        <v/>
      </c>
      <c r="F111" s="6">
        <f>SUM(总订购!F110,日订购!H113)</f>
        <v/>
      </c>
      <c r="G111" s="6">
        <f>SUM(总订购!G110,日订购!T113)</f>
        <v/>
      </c>
      <c r="H111" s="6">
        <f>SUM(总订购!H110,日订购!L113)</f>
        <v/>
      </c>
      <c r="I111" s="6">
        <f>SUM(I110,日订购!U113)</f>
        <v/>
      </c>
      <c r="J111" s="6">
        <f>J110</f>
        <v/>
      </c>
      <c r="K111" s="6">
        <f>K110</f>
        <v/>
      </c>
      <c r="L111" s="6">
        <f>SUM(总订购!L110,日订购!O113)</f>
        <v/>
      </c>
      <c r="M111" s="6">
        <f>SUM(总订购!M110,日订购!V113)</f>
        <v/>
      </c>
      <c r="N111" s="6">
        <f>N110</f>
        <v/>
      </c>
      <c r="O111" s="6">
        <f>O110</f>
        <v/>
      </c>
    </row>
    <row r="112">
      <c r="A112" s="5" t="n">
        <v>44306</v>
      </c>
      <c r="B112" s="6">
        <f>SUM(总订购!B111,日订购!B114)</f>
        <v/>
      </c>
      <c r="C112" s="6">
        <f>SUM(总订购!C111,日订购!S114)</f>
        <v/>
      </c>
      <c r="D112" s="6">
        <f>SUM(总订购!D111,日订购!E114)</f>
        <v/>
      </c>
      <c r="E112" s="6">
        <f>271+1+1+1+220+192+54+51+40+65+97+67+13+10</f>
        <v/>
      </c>
      <c r="F112" s="6">
        <f>SUM(总订购!F111,日订购!H114)</f>
        <v/>
      </c>
      <c r="G112" s="6">
        <f>SUM(总订购!G111,日订购!T114)</f>
        <v/>
      </c>
      <c r="H112" s="6">
        <f>SUM(总订购!H111,日订购!L114)</f>
        <v/>
      </c>
      <c r="I112" s="6">
        <f>SUM(I111,日订购!U114)</f>
        <v/>
      </c>
      <c r="J112" s="6">
        <f>J111</f>
        <v/>
      </c>
      <c r="K112" s="6">
        <f>K111</f>
        <v/>
      </c>
      <c r="L112" s="6">
        <f>SUM(总订购!L111,日订购!O114)</f>
        <v/>
      </c>
      <c r="M112" s="6">
        <f>SUM(总订购!M111,日订购!V114)</f>
        <v/>
      </c>
      <c r="N112" s="6">
        <f>N111</f>
        <v/>
      </c>
      <c r="O112" s="6">
        <f>O111</f>
        <v/>
      </c>
    </row>
    <row r="113">
      <c r="A113" s="5" t="n">
        <v>44307</v>
      </c>
      <c r="B113" s="6">
        <f>SUM(总订购!B112,日订购!B115)</f>
        <v/>
      </c>
      <c r="C113" s="6">
        <f>SUM(总订购!C112,日订购!S115)</f>
        <v/>
      </c>
      <c r="D113" s="6">
        <f>SUM(总订购!D112,日订购!E115)</f>
        <v/>
      </c>
      <c r="E113" s="6">
        <f>271+1+1+1+220+192+54+51+40+65+97+67+13+10+14</f>
        <v/>
      </c>
      <c r="F113" s="6">
        <f>SUM(总订购!F112,日订购!H115)</f>
        <v/>
      </c>
      <c r="G113" s="6">
        <f>SUM(总订购!G112,日订购!T115)</f>
        <v/>
      </c>
      <c r="H113" s="6">
        <f>SUM(总订购!H112,日订购!L115)</f>
        <v/>
      </c>
      <c r="I113" s="6">
        <f>SUM(I112,日订购!U115)</f>
        <v/>
      </c>
      <c r="J113" s="6">
        <f>J112</f>
        <v/>
      </c>
      <c r="K113" s="6">
        <f>K112</f>
        <v/>
      </c>
      <c r="L113" s="6">
        <f>SUM(总订购!L112,日订购!O115)</f>
        <v/>
      </c>
      <c r="M113" s="6">
        <f>SUM(总订购!M112,日订购!V115)</f>
        <v/>
      </c>
      <c r="N113" s="6">
        <f>N112</f>
        <v/>
      </c>
      <c r="O113" s="6">
        <f>O112</f>
        <v/>
      </c>
    </row>
    <row r="114">
      <c r="A114" s="5" t="n">
        <v>44308</v>
      </c>
      <c r="B114" s="6">
        <f>SUM(总订购!B113,日订购!B116)</f>
        <v/>
      </c>
      <c r="C114" s="6">
        <f>SUM(总订购!C113,日订购!S116)</f>
        <v/>
      </c>
      <c r="D114" s="6">
        <f>SUM(总订购!D113,日订购!E116)</f>
        <v/>
      </c>
      <c r="E114" s="6">
        <f>271+1+1+1+220+192+54+51+40+65+97+67+13+10+14+18</f>
        <v/>
      </c>
      <c r="F114" s="6">
        <f>SUM(总订购!F113,日订购!H116)</f>
        <v/>
      </c>
      <c r="G114" s="6">
        <f>SUM(总订购!G113,日订购!T116)</f>
        <v/>
      </c>
      <c r="H114" s="6">
        <f>SUM(总订购!H113,日订购!L116)</f>
        <v/>
      </c>
      <c r="I114" s="6">
        <f>SUM(I113,日订购!U116)</f>
        <v/>
      </c>
      <c r="J114" s="6">
        <f>J113</f>
        <v/>
      </c>
      <c r="K114" s="6">
        <f>K113</f>
        <v/>
      </c>
      <c r="L114" s="6">
        <f>SUM(总订购!L113,日订购!O116)</f>
        <v/>
      </c>
      <c r="M114" s="6">
        <f>SUM(总订购!M113,日订购!V116)</f>
        <v/>
      </c>
      <c r="N114" s="6">
        <f>N113</f>
        <v/>
      </c>
      <c r="O114" s="6">
        <f>O113</f>
        <v/>
      </c>
    </row>
    <row r="115">
      <c r="A115" s="5" t="n">
        <v>44309</v>
      </c>
      <c r="B115" s="6">
        <f>SUM(总订购!B114,日订购!B117)</f>
        <v/>
      </c>
      <c r="C115" s="6">
        <f>SUM(总订购!C114,日订购!S117)</f>
        <v/>
      </c>
      <c r="D115" s="6">
        <f>SUM(总订购!D114,日订购!E117)</f>
        <v/>
      </c>
      <c r="E115" s="6">
        <f>271+1+1+1+220+192+54+51+40+65+97+67+13+10+14+18+45</f>
        <v/>
      </c>
      <c r="F115" s="6">
        <f>SUM(总订购!F114,日订购!H117)</f>
        <v/>
      </c>
      <c r="G115" s="6">
        <f>SUM(总订购!G114,日订购!T117)</f>
        <v/>
      </c>
      <c r="H115" s="6">
        <f>SUM(总订购!H114,日订购!L117)</f>
        <v/>
      </c>
      <c r="I115" s="6">
        <f>SUM(I114,日订购!U117)</f>
        <v/>
      </c>
      <c r="J115" s="6">
        <f>J114</f>
        <v/>
      </c>
      <c r="K115" s="6">
        <f>K114</f>
        <v/>
      </c>
      <c r="L115" s="6">
        <f>SUM(总订购!L114,日订购!O117)</f>
        <v/>
      </c>
      <c r="M115" s="6">
        <f>SUM(总订购!M114,日订购!V117)</f>
        <v/>
      </c>
      <c r="N115" s="6">
        <f>N114</f>
        <v/>
      </c>
      <c r="O115" s="6">
        <f>O114</f>
        <v/>
      </c>
    </row>
    <row r="116">
      <c r="A116" s="5" t="n">
        <v>44310</v>
      </c>
      <c r="B116" s="6">
        <f>SUM(总订购!B115,日订购!B118)</f>
        <v/>
      </c>
      <c r="C116" s="6">
        <f>SUM(总订购!C115,日订购!S118)</f>
        <v/>
      </c>
      <c r="D116" s="6">
        <f>SUM(总订购!D115,日订购!E118)</f>
        <v/>
      </c>
      <c r="E116" s="6">
        <f>271+1+1+1+220+192+54+51+40+65+97+67+13+10+14+18+45+56</f>
        <v/>
      </c>
      <c r="F116" s="6">
        <f>SUM(总订购!F115,日订购!H118)</f>
        <v/>
      </c>
      <c r="G116" s="6">
        <f>SUM(总订购!G115,日订购!T118)</f>
        <v/>
      </c>
      <c r="H116" s="6">
        <f>SUM(总订购!H115,日订购!L118)</f>
        <v/>
      </c>
      <c r="I116" s="6">
        <f>SUM(I115,日订购!U118)</f>
        <v/>
      </c>
      <c r="J116" s="6">
        <f>J115</f>
        <v/>
      </c>
      <c r="K116" s="6">
        <f>K115</f>
        <v/>
      </c>
      <c r="L116" s="6">
        <f>SUM(总订购!L115,日订购!O118)</f>
        <v/>
      </c>
      <c r="M116" s="6">
        <f>SUM(总订购!M115,日订购!V118)</f>
        <v/>
      </c>
      <c r="N116" s="6">
        <f>N115</f>
        <v/>
      </c>
      <c r="O116" s="6">
        <f>O115</f>
        <v/>
      </c>
    </row>
    <row r="117">
      <c r="A117" s="5" t="n">
        <v>44311</v>
      </c>
      <c r="B117" s="6">
        <f>SUM(总订购!B116,日订购!B119)</f>
        <v/>
      </c>
      <c r="C117" s="6">
        <f>SUM(总订购!C116,日订购!S119)</f>
        <v/>
      </c>
      <c r="D117" s="6">
        <f>SUM(总订购!D116,日订购!E119)</f>
        <v/>
      </c>
      <c r="E117" s="6">
        <f>271+1+1+1+220+192+54+51+40+65+97+67+13+10+14+18+45+56+27</f>
        <v/>
      </c>
      <c r="F117" s="6">
        <f>SUM(总订购!F116,日订购!H119)</f>
        <v/>
      </c>
      <c r="G117" s="6">
        <f>SUM(总订购!G116,日订购!T119)</f>
        <v/>
      </c>
      <c r="H117" s="6">
        <f>SUM(总订购!H116,日订购!L119)</f>
        <v/>
      </c>
      <c r="I117" s="6">
        <f>SUM(I116,日订购!U119)</f>
        <v/>
      </c>
      <c r="J117" s="6">
        <f>J116</f>
        <v/>
      </c>
      <c r="K117" s="6">
        <f>K116</f>
        <v/>
      </c>
      <c r="L117" s="6">
        <f>SUM(总订购!L116,日订购!O119)</f>
        <v/>
      </c>
      <c r="M117" s="6">
        <f>SUM(总订购!M116,日订购!V119)</f>
        <v/>
      </c>
      <c r="N117" s="6">
        <f>N116</f>
        <v/>
      </c>
      <c r="O117" s="6">
        <f>O116</f>
        <v/>
      </c>
    </row>
    <row r="118">
      <c r="A118" s="5" t="n">
        <v>44312</v>
      </c>
      <c r="B118" s="6">
        <f>SUM(总订购!B117,日订购!B120)</f>
        <v/>
      </c>
      <c r="C118" s="6">
        <f>SUM(总订购!C117,日订购!S120)</f>
        <v/>
      </c>
      <c r="D118" s="6">
        <f>SUM(总订购!D117,日订购!E120)</f>
        <v/>
      </c>
      <c r="E118" s="6">
        <f>271+1+1+1+220+192+54+51+40+65+97+67+13+10+14+18+45+56+27+1</f>
        <v/>
      </c>
      <c r="F118" s="6">
        <f>SUM(总订购!F117,日订购!H120)</f>
        <v/>
      </c>
      <c r="G118" s="6">
        <f>SUM(总订购!G117,日订购!T120)</f>
        <v/>
      </c>
      <c r="H118" s="6">
        <f>SUM(总订购!H117,日订购!L120)</f>
        <v/>
      </c>
      <c r="I118" s="6">
        <f>SUM(I117,日订购!U120)</f>
        <v/>
      </c>
      <c r="J118" s="6">
        <f>J117</f>
        <v/>
      </c>
      <c r="K118" s="6">
        <f>K117</f>
        <v/>
      </c>
      <c r="L118" s="6">
        <f>SUM(总订购!L117,日订购!O120)</f>
        <v/>
      </c>
      <c r="M118" s="6">
        <f>SUM(总订购!M117,日订购!V120)</f>
        <v/>
      </c>
      <c r="N118" s="6">
        <f>N117</f>
        <v/>
      </c>
      <c r="O118" s="6">
        <f>O117</f>
        <v/>
      </c>
    </row>
    <row r="119">
      <c r="A119" s="5" t="n">
        <v>44313</v>
      </c>
      <c r="B119" s="6">
        <f>SUM(总订购!B118,日订购!B121)</f>
        <v/>
      </c>
      <c r="C119" s="6">
        <f>SUM(总订购!C118,日订购!S121)</f>
        <v/>
      </c>
      <c r="D119" s="6">
        <f>SUM(总订购!D118,日订购!E121)</f>
        <v/>
      </c>
      <c r="E119" s="6">
        <f>271+1+1+1+220+192+54+51+40+65+97+67+13+10+14+18+45+56+27+1</f>
        <v/>
      </c>
      <c r="F119" s="6">
        <f>SUM(总订购!F118,日订购!H121)</f>
        <v/>
      </c>
      <c r="G119" s="6">
        <f>SUM(总订购!G118,日订购!T121)</f>
        <v/>
      </c>
      <c r="H119" s="6">
        <f>SUM(总订购!H118,日订购!L121)</f>
        <v/>
      </c>
      <c r="I119" s="6">
        <f>SUM(I118,日订购!U121)</f>
        <v/>
      </c>
      <c r="J119" s="6">
        <f>J118</f>
        <v/>
      </c>
      <c r="K119" s="6">
        <f>K118</f>
        <v/>
      </c>
      <c r="L119" s="6">
        <f>SUM(总订购!L118,日订购!O121)</f>
        <v/>
      </c>
      <c r="M119" s="6">
        <f>SUM(总订购!M118,日订购!V121)</f>
        <v/>
      </c>
      <c r="N119" s="6">
        <f>N118</f>
        <v/>
      </c>
      <c r="O119" s="6">
        <f>O118</f>
        <v/>
      </c>
    </row>
    <row r="120">
      <c r="A120" s="5" t="n">
        <v>44314</v>
      </c>
      <c r="B120" s="6">
        <f>SUM(总订购!B119,日订购!B122)</f>
        <v/>
      </c>
      <c r="C120" s="6">
        <f>SUM(总订购!C119,日订购!S122)</f>
        <v/>
      </c>
      <c r="D120" s="6">
        <f>SUM(总订购!D119,日订购!E122)</f>
        <v/>
      </c>
      <c r="E120" s="6">
        <f>271+1+1+1+220+192+54+51+40+65+97+67+13+10+14+18+45+56+27+1</f>
        <v/>
      </c>
      <c r="F120" s="6">
        <f>SUM(总订购!F119,日订购!H122)</f>
        <v/>
      </c>
      <c r="G120" s="6">
        <f>SUM(总订购!G119,日订购!T122)</f>
        <v/>
      </c>
      <c r="H120" s="6">
        <f>SUM(总订购!H119,日订购!L122)</f>
        <v/>
      </c>
      <c r="I120" s="6">
        <f>SUM(I119,日订购!U122)</f>
        <v/>
      </c>
      <c r="J120" s="6">
        <f>J119</f>
        <v/>
      </c>
      <c r="K120" s="6">
        <f>K119</f>
        <v/>
      </c>
      <c r="L120" s="6">
        <f>SUM(总订购!L119,日订购!O122)</f>
        <v/>
      </c>
      <c r="M120" s="6">
        <f>SUM(总订购!M119,日订购!V122)</f>
        <v/>
      </c>
      <c r="N120" s="6">
        <f>N119</f>
        <v/>
      </c>
      <c r="O120" s="6">
        <f>O119</f>
        <v/>
      </c>
    </row>
    <row r="121">
      <c r="A121" s="5" t="n">
        <v>44315</v>
      </c>
      <c r="B121" s="6">
        <f>SUM(总订购!B120,日订购!B123)</f>
        <v/>
      </c>
      <c r="C121" s="6">
        <f>SUM(总订购!C120,日订购!S123)</f>
        <v/>
      </c>
      <c r="D121" s="6">
        <f>SUM(总订购!D120,日订购!E123)</f>
        <v/>
      </c>
      <c r="E121" s="6">
        <f>271+1+1+1+220+192+54+51+40+65+97+67+13+10+14+18+45+56+27+1</f>
        <v/>
      </c>
      <c r="F121" s="6">
        <f>SUM(总订购!F120,日订购!H123)</f>
        <v/>
      </c>
      <c r="G121" s="6">
        <f>SUM(总订购!G120,日订购!T123)</f>
        <v/>
      </c>
      <c r="H121" s="6">
        <f>SUM(总订购!H120,日订购!L123)</f>
        <v/>
      </c>
      <c r="I121" s="6">
        <f>SUM(I120,日订购!U123)</f>
        <v/>
      </c>
      <c r="J121" s="6">
        <f>J120</f>
        <v/>
      </c>
      <c r="K121" s="6">
        <f>K120</f>
        <v/>
      </c>
      <c r="L121" s="6">
        <f>SUM(总订购!L120,日订购!O123)</f>
        <v/>
      </c>
      <c r="M121" s="6">
        <f>SUM(总订购!M120,日订购!V123)</f>
        <v/>
      </c>
      <c r="N121" s="6">
        <f>N120</f>
        <v/>
      </c>
      <c r="O121" s="6">
        <f>O120</f>
        <v/>
      </c>
    </row>
    <row r="122">
      <c r="A122" s="5" t="n">
        <v>44316</v>
      </c>
      <c r="B122" s="6">
        <f>SUM(总订购!B121,日订购!B124)</f>
        <v/>
      </c>
      <c r="C122" s="6">
        <f>SUM(总订购!C121,日订购!S124)</f>
        <v/>
      </c>
      <c r="D122" s="6">
        <f>SUM(总订购!D121,日订购!E124)</f>
        <v/>
      </c>
      <c r="E122" s="6">
        <f>271+1+1+1+220+192+54+51+40+65+97+67+13+10+14+18+45+56+27+1</f>
        <v/>
      </c>
      <c r="F122" s="6">
        <f>SUM(总订购!F121,日订购!H124)</f>
        <v/>
      </c>
      <c r="G122" s="6">
        <f>SUM(总订购!G121,日订购!T124)</f>
        <v/>
      </c>
      <c r="H122" s="6">
        <f>SUM(总订购!H121,日订购!L124)</f>
        <v/>
      </c>
      <c r="I122" s="6">
        <f>SUM(I121,日订购!U124)</f>
        <v/>
      </c>
      <c r="J122" s="6">
        <f>J121</f>
        <v/>
      </c>
      <c r="K122" s="6">
        <f>K121</f>
        <v/>
      </c>
      <c r="L122" s="6">
        <f>SUM(总订购!L121,日订购!O124)</f>
        <v/>
      </c>
      <c r="M122" s="6">
        <f>SUM(总订购!M121,日订购!V124)</f>
        <v/>
      </c>
      <c r="N122" s="6">
        <f>N121</f>
        <v/>
      </c>
      <c r="O122" s="6">
        <f>O121</f>
        <v/>
      </c>
    </row>
    <row r="123">
      <c r="A123" s="5" t="n">
        <v>44317</v>
      </c>
      <c r="B123" s="6">
        <f>SUM(总订购!B122,日订购!B125)</f>
        <v/>
      </c>
      <c r="C123" s="6">
        <f>SUM(总订购!C122,日订购!S125)</f>
        <v/>
      </c>
      <c r="D123" s="6">
        <f>SUM(总订购!D122,日订购!E125)</f>
        <v/>
      </c>
      <c r="E123" s="6">
        <f>271+1+1+1+220+192+54+51+40+65+97+67+13+10+14+18+45+56+27+1</f>
        <v/>
      </c>
      <c r="F123" s="6">
        <f>SUM(总订购!F122,日订购!H125)</f>
        <v/>
      </c>
      <c r="G123" s="6">
        <f>SUM(总订购!G122,日订购!T125)</f>
        <v/>
      </c>
      <c r="H123" s="6">
        <f>SUM(总订购!H122,日订购!L125)</f>
        <v/>
      </c>
      <c r="I123" s="6">
        <f>SUM(I122,日订购!U125)</f>
        <v/>
      </c>
      <c r="J123" s="6">
        <f>J122</f>
        <v/>
      </c>
      <c r="K123" s="6">
        <f>K122</f>
        <v/>
      </c>
      <c r="L123" s="6">
        <f>SUM(总订购!L122,日订购!O125)</f>
        <v/>
      </c>
      <c r="M123" s="6">
        <f>SUM(总订购!M122,日订购!V125)</f>
        <v/>
      </c>
      <c r="N123" s="6">
        <f>N122</f>
        <v/>
      </c>
      <c r="O123" s="6">
        <f>O122</f>
        <v/>
      </c>
    </row>
    <row r="124">
      <c r="A124" s="5" t="n">
        <v>44318</v>
      </c>
      <c r="B124" s="6">
        <f>SUM(总订购!B123,日订购!B126)</f>
        <v/>
      </c>
      <c r="C124" s="6">
        <f>SUM(总订购!C123,日订购!S126)</f>
        <v/>
      </c>
      <c r="D124" s="6">
        <f>SUM(总订购!D123,日订购!E126)</f>
        <v/>
      </c>
      <c r="E124" s="6">
        <f>271+1+1+1+220+192+54+51+40+65+97+67+13+10+14+18+45+56+27+1</f>
        <v/>
      </c>
      <c r="F124" s="6">
        <f>SUM(总订购!F123,日订购!H126)</f>
        <v/>
      </c>
      <c r="G124" s="6">
        <f>SUM(总订购!G123,日订购!T126)</f>
        <v/>
      </c>
      <c r="H124" s="6">
        <f>SUM(总订购!H123,日订购!L126)</f>
        <v/>
      </c>
      <c r="I124" s="6">
        <f>SUM(I123,日订购!U126)</f>
        <v/>
      </c>
      <c r="J124" s="6">
        <f>J123</f>
        <v/>
      </c>
      <c r="K124" s="6">
        <f>K123</f>
        <v/>
      </c>
      <c r="L124" s="6">
        <f>SUM(总订购!L123,日订购!O126)</f>
        <v/>
      </c>
      <c r="M124" s="6">
        <f>SUM(总订购!M123,日订购!V126)</f>
        <v/>
      </c>
      <c r="N124" s="6">
        <f>N123</f>
        <v/>
      </c>
      <c r="O124" s="6">
        <f>O123</f>
        <v/>
      </c>
    </row>
    <row r="125">
      <c r="A125" s="5" t="n">
        <v>44319</v>
      </c>
      <c r="B125" s="6">
        <f>SUM(总订购!B124,日订购!B127)</f>
        <v/>
      </c>
      <c r="C125" s="6">
        <f>SUM(总订购!C124,日订购!S127)</f>
        <v/>
      </c>
      <c r="D125" s="6">
        <f>SUM(总订购!D124,日订购!E127)</f>
        <v/>
      </c>
      <c r="E125" s="6">
        <f>271+1+1+1+220+192+54+51+40+65+97+67+13+10+14+18+45+56+27+1</f>
        <v/>
      </c>
      <c r="F125" s="6">
        <f>SUM(总订购!F124,日订购!H127)</f>
        <v/>
      </c>
      <c r="G125" s="6">
        <f>SUM(总订购!G124,日订购!T127)</f>
        <v/>
      </c>
      <c r="H125" s="6">
        <f>SUM(总订购!H124,日订购!L127)</f>
        <v/>
      </c>
      <c r="I125" s="6">
        <f>SUM(I124,日订购!U127)</f>
        <v/>
      </c>
      <c r="J125" s="6">
        <f>J124</f>
        <v/>
      </c>
      <c r="K125" s="6">
        <f>K124</f>
        <v/>
      </c>
      <c r="L125" s="6">
        <f>SUM(总订购!L124,日订购!O127)</f>
        <v/>
      </c>
      <c r="M125" s="6">
        <f>SUM(总订购!M124,日订购!V127)</f>
        <v/>
      </c>
      <c r="N125" s="6">
        <f>N124</f>
        <v/>
      </c>
      <c r="O125" s="6">
        <f>O124</f>
        <v/>
      </c>
    </row>
    <row r="126">
      <c r="A126" s="5" t="n">
        <v>44320</v>
      </c>
      <c r="B126" s="6">
        <f>SUM(总订购!B125,日订购!B128)</f>
        <v/>
      </c>
      <c r="C126" s="6">
        <f>SUM(总订购!C125,日订购!S128)</f>
        <v/>
      </c>
      <c r="D126" s="6">
        <f>SUM(总订购!D125,日订购!E128)</f>
        <v/>
      </c>
      <c r="E126" s="6">
        <f>271+1+1+1+220+192+54+51+40+65+97+67+13+10+14+18+45+56+27+1</f>
        <v/>
      </c>
      <c r="F126" s="6">
        <f>SUM(总订购!F125,日订购!H128)</f>
        <v/>
      </c>
      <c r="G126" s="6">
        <f>SUM(总订购!G125,日订购!T128)</f>
        <v/>
      </c>
      <c r="H126" s="6">
        <f>SUM(总订购!H125,日订购!L128)</f>
        <v/>
      </c>
      <c r="I126" s="6">
        <f>SUM(I125,日订购!U128)</f>
        <v/>
      </c>
      <c r="J126" s="6">
        <f>J125</f>
        <v/>
      </c>
      <c r="K126" s="6">
        <f>K125</f>
        <v/>
      </c>
      <c r="L126" s="6">
        <f>SUM(总订购!L125,日订购!O128)</f>
        <v/>
      </c>
      <c r="M126" s="6">
        <f>SUM(总订购!M125,日订购!V128)</f>
        <v/>
      </c>
      <c r="N126" s="6">
        <f>N125</f>
        <v/>
      </c>
      <c r="O126" s="6">
        <f>O125</f>
        <v/>
      </c>
    </row>
    <row r="127">
      <c r="A127" s="5" t="n">
        <v>44321</v>
      </c>
      <c r="B127" s="6">
        <f>SUM(总订购!B126,日订购!B129)</f>
        <v/>
      </c>
      <c r="C127" s="6">
        <f>SUM(总订购!C126,日订购!S129)</f>
        <v/>
      </c>
      <c r="D127" s="6">
        <f>SUM(总订购!D126,日订购!E129)</f>
        <v/>
      </c>
      <c r="E127" s="6">
        <f>271+1+1+1+220+192+54+51+40+65+97+67+13+10+14+18+45+56+27+1</f>
        <v/>
      </c>
      <c r="F127" s="6">
        <f>SUM(总订购!F126,日订购!H129)</f>
        <v/>
      </c>
      <c r="G127" s="6">
        <f>SUM(总订购!G126,日订购!T129)</f>
        <v/>
      </c>
      <c r="H127" s="6">
        <f>SUM(总订购!H126,日订购!L129)</f>
        <v/>
      </c>
      <c r="I127" s="6">
        <f>SUM(I126,日订购!U129)</f>
        <v/>
      </c>
      <c r="J127" s="6">
        <f>J126</f>
        <v/>
      </c>
      <c r="K127" s="6">
        <f>K126</f>
        <v/>
      </c>
      <c r="L127" s="6">
        <f>SUM(总订购!L126,日订购!O129)</f>
        <v/>
      </c>
      <c r="M127" s="6">
        <f>SUM(总订购!M126,日订购!V129)</f>
        <v/>
      </c>
      <c r="N127" s="6">
        <f>N126</f>
        <v/>
      </c>
      <c r="O127" s="6">
        <f>O126</f>
        <v/>
      </c>
    </row>
    <row r="128">
      <c r="A128" s="5" t="n">
        <v>44322</v>
      </c>
      <c r="B128" s="6">
        <f>SUM(总订购!B127,日订购!B130)</f>
        <v/>
      </c>
      <c r="C128" s="6">
        <f>SUM(总订购!C127,日订购!S130)</f>
        <v/>
      </c>
      <c r="D128" s="6">
        <f>SUM(总订购!D127,日订购!E130)</f>
        <v/>
      </c>
      <c r="E128" s="6">
        <f>271+1+1+1+220+192+54+51+40+65+97+67+13+10+14+18+45+56+27+1</f>
        <v/>
      </c>
      <c r="F128" s="6">
        <f>SUM(总订购!F127,日订购!H130)</f>
        <v/>
      </c>
      <c r="G128" s="6">
        <f>SUM(总订购!G127,日订购!T130)</f>
        <v/>
      </c>
      <c r="H128" s="6">
        <f>SUM(总订购!H127,日订购!L130)</f>
        <v/>
      </c>
      <c r="I128" s="6">
        <f>SUM(I127,日订购!U130)</f>
        <v/>
      </c>
      <c r="J128" s="6">
        <f>J127</f>
        <v/>
      </c>
      <c r="K128" s="6">
        <f>K127</f>
        <v/>
      </c>
      <c r="L128" s="6">
        <f>SUM(总订购!L127,日订购!O130)</f>
        <v/>
      </c>
      <c r="M128" s="6">
        <f>SUM(总订购!M127,日订购!V130)</f>
        <v/>
      </c>
      <c r="N128" s="6">
        <f>N127</f>
        <v/>
      </c>
      <c r="O128" s="6">
        <f>O127</f>
        <v/>
      </c>
    </row>
    <row r="129">
      <c r="A129" s="5" t="n">
        <v>44323</v>
      </c>
      <c r="B129" s="6">
        <f>SUM(总订购!B128,日订购!B131)</f>
        <v/>
      </c>
      <c r="C129" s="6">
        <f>SUM(总订购!C128,日订购!S131)</f>
        <v/>
      </c>
      <c r="D129" s="6">
        <f>SUM(总订购!D128,日订购!E131)</f>
        <v/>
      </c>
      <c r="E129" s="6">
        <f>271+1+1+1+220+192+54+51+40+65+97+67+13+10+14+18+45+56+27+1</f>
        <v/>
      </c>
      <c r="F129" s="6">
        <f>SUM(总订购!F128,日订购!H131)</f>
        <v/>
      </c>
      <c r="G129" s="6">
        <f>SUM(总订购!G128,日订购!T131)</f>
        <v/>
      </c>
      <c r="H129" s="6">
        <f>SUM(总订购!H128,日订购!L131)</f>
        <v/>
      </c>
      <c r="I129" s="6">
        <f>SUM(I128,日订购!U131)</f>
        <v/>
      </c>
      <c r="J129" s="6">
        <f>J128</f>
        <v/>
      </c>
      <c r="K129" s="6">
        <f>K128</f>
        <v/>
      </c>
      <c r="L129" s="6">
        <f>SUM(总订购!L128,日订购!O131)</f>
        <v/>
      </c>
      <c r="M129" s="6">
        <f>SUM(总订购!M128,日订购!V131)</f>
        <v/>
      </c>
      <c r="N129" s="6">
        <f>N128</f>
        <v/>
      </c>
      <c r="O129" s="6">
        <f>O128</f>
        <v/>
      </c>
    </row>
    <row r="130">
      <c r="A130" s="5" t="n">
        <v>44324</v>
      </c>
      <c r="B130" s="6">
        <f>SUM(总订购!B129,日订购!B132)</f>
        <v/>
      </c>
      <c r="C130" s="6">
        <f>SUM(总订购!C129,日订购!S132)</f>
        <v/>
      </c>
      <c r="D130" s="6">
        <f>SUM(总订购!D129,日订购!E132)</f>
        <v/>
      </c>
      <c r="E130" s="6">
        <f>271+1+1+1+220+192+54+51+40+65+97+67+13+10+14+18+45+56+27+1</f>
        <v/>
      </c>
      <c r="F130" s="6">
        <f>SUM(总订购!F129,日订购!H132)</f>
        <v/>
      </c>
      <c r="G130" s="6">
        <f>SUM(总订购!G129,日订购!T132)</f>
        <v/>
      </c>
      <c r="H130" s="6">
        <f>SUM(总订购!H129,日订购!L132)</f>
        <v/>
      </c>
      <c r="I130" s="6">
        <f>SUM(I129,日订购!U132)</f>
        <v/>
      </c>
      <c r="J130" s="6">
        <f>J129</f>
        <v/>
      </c>
      <c r="K130" s="6">
        <f>K129</f>
        <v/>
      </c>
      <c r="L130" s="6">
        <f>SUM(总订购!L129,日订购!O132)</f>
        <v/>
      </c>
      <c r="M130" s="6">
        <f>SUM(总订购!M129,日订购!V132)</f>
        <v/>
      </c>
      <c r="N130" s="6">
        <f>N129</f>
        <v/>
      </c>
      <c r="O130" s="6">
        <f>O129</f>
        <v/>
      </c>
    </row>
    <row r="131">
      <c r="A131" s="5" t="n">
        <v>44325</v>
      </c>
      <c r="B131" s="6">
        <f>SUM(总订购!B130,日订购!B133)</f>
        <v/>
      </c>
      <c r="C131" s="6">
        <f>SUM(总订购!C130,日订购!S133)</f>
        <v/>
      </c>
      <c r="D131" s="6">
        <f>SUM(总订购!D130,日订购!E133)</f>
        <v/>
      </c>
      <c r="E131" s="6">
        <f>271+1+1+1+220+192+54+51+40+65+97+67+13+10+14+18+45+56+27+1</f>
        <v/>
      </c>
      <c r="F131" s="6">
        <f>SUM(总订购!F130,日订购!H133)</f>
        <v/>
      </c>
      <c r="G131" s="6">
        <f>SUM(总订购!G130,日订购!T133)</f>
        <v/>
      </c>
      <c r="H131" s="6">
        <f>SUM(总订购!H130,日订购!L133)</f>
        <v/>
      </c>
      <c r="I131" s="6">
        <f>SUM(I130,日订购!U133)</f>
        <v/>
      </c>
      <c r="J131" s="6">
        <f>J130</f>
        <v/>
      </c>
      <c r="K131" s="6">
        <f>K130</f>
        <v/>
      </c>
      <c r="L131" s="6">
        <f>SUM(总订购!L130,日订购!O133)</f>
        <v/>
      </c>
      <c r="M131" s="6">
        <f>SUM(总订购!M130,日订购!V133)</f>
        <v/>
      </c>
      <c r="N131" s="6">
        <f>N130</f>
        <v/>
      </c>
      <c r="O131" s="6">
        <f>O130</f>
        <v/>
      </c>
    </row>
    <row r="132">
      <c r="A132" s="5" t="n">
        <v>44326</v>
      </c>
      <c r="B132" s="6">
        <f>SUM(总订购!B131,日订购!B134)</f>
        <v/>
      </c>
      <c r="C132" s="6">
        <f>SUM(总订购!C131,日订购!S134)</f>
        <v/>
      </c>
      <c r="D132" s="6">
        <f>SUM(总订购!D131,日订购!E134)</f>
        <v/>
      </c>
      <c r="E132" s="6">
        <f>271+1+1+1+220+192+54+51+40+65+97+67+13+10+14+18+45+56+27+1</f>
        <v/>
      </c>
      <c r="F132" s="6">
        <f>SUM(总订购!F131,日订购!H134)</f>
        <v/>
      </c>
      <c r="G132" s="6">
        <f>SUM(总订购!G131,日订购!T134)</f>
        <v/>
      </c>
      <c r="H132" s="6">
        <f>SUM(总订购!H131,日订购!L134)</f>
        <v/>
      </c>
      <c r="I132" s="6">
        <f>SUM(I131,日订购!U134)</f>
        <v/>
      </c>
      <c r="J132" s="6">
        <f>J131</f>
        <v/>
      </c>
      <c r="K132" s="6">
        <f>K131</f>
        <v/>
      </c>
      <c r="L132" s="6">
        <f>SUM(总订购!L131,日订购!O134)</f>
        <v/>
      </c>
      <c r="M132" s="6">
        <f>SUM(总订购!M131,日订购!V134)</f>
        <v/>
      </c>
      <c r="N132" s="6">
        <f>N131</f>
        <v/>
      </c>
      <c r="O132" s="6">
        <f>O131</f>
        <v/>
      </c>
    </row>
    <row r="133">
      <c r="A133" s="5" t="n">
        <v>44327</v>
      </c>
      <c r="B133" s="6">
        <f>SUM(总订购!B132,日订购!B135)</f>
        <v/>
      </c>
      <c r="C133" s="6">
        <f>SUM(总订购!C132,日订购!S135)</f>
        <v/>
      </c>
      <c r="D133" s="6">
        <f>SUM(总订购!D132,日订购!E135)</f>
        <v/>
      </c>
      <c r="E133" s="6">
        <f>271+1+1+1+220+192+54+51+40+65+97+67+13+10+14+18+45+56+27+1</f>
        <v/>
      </c>
      <c r="F133" s="6">
        <f>SUM(总订购!F132,日订购!H135)</f>
        <v/>
      </c>
      <c r="G133" s="6">
        <f>SUM(总订购!G132,日订购!T135)</f>
        <v/>
      </c>
      <c r="H133" s="6">
        <f>SUM(总订购!H132,日订购!L135)</f>
        <v/>
      </c>
      <c r="I133" s="6">
        <f>SUM(I132,日订购!U135)</f>
        <v/>
      </c>
      <c r="J133" s="6">
        <f>J132</f>
        <v/>
      </c>
      <c r="K133" s="6">
        <f>K132</f>
        <v/>
      </c>
      <c r="L133" s="6">
        <f>SUM(总订购!L132,日订购!O135)</f>
        <v/>
      </c>
      <c r="M133" s="6">
        <f>SUM(总订购!M132,日订购!V135)</f>
        <v/>
      </c>
      <c r="N133" s="6">
        <f>N132</f>
        <v/>
      </c>
      <c r="O133" s="6">
        <f>O132</f>
        <v/>
      </c>
    </row>
    <row r="134">
      <c r="A134" s="5" t="n">
        <v>44328</v>
      </c>
      <c r="B134" s="6">
        <f>SUM(总订购!B133,日订购!B136)</f>
        <v/>
      </c>
      <c r="C134" s="6">
        <f>SUM(总订购!C133,日订购!S136)</f>
        <v/>
      </c>
      <c r="D134" s="6">
        <f>SUM(总订购!D133,日订购!E136)</f>
        <v/>
      </c>
      <c r="E134" s="6">
        <f>271+1+1+1+220+192+54+51+40+65+97+67+13+10+14+18+45+56+27+1</f>
        <v/>
      </c>
      <c r="F134" s="6">
        <f>SUM(总订购!F133,日订购!H136)</f>
        <v/>
      </c>
      <c r="G134" s="6">
        <f>SUM(总订购!G133,日订购!T136)</f>
        <v/>
      </c>
      <c r="H134" s="6">
        <f>SUM(总订购!H133,日订购!L136)</f>
        <v/>
      </c>
      <c r="I134" s="6">
        <f>SUM(I133,日订购!U136)</f>
        <v/>
      </c>
      <c r="J134" s="6">
        <f>J133</f>
        <v/>
      </c>
      <c r="K134" s="6">
        <f>K133</f>
        <v/>
      </c>
      <c r="L134" s="6">
        <f>SUM(总订购!L133,日订购!O136)</f>
        <v/>
      </c>
      <c r="M134" s="6">
        <f>SUM(总订购!M133,日订购!V136)</f>
        <v/>
      </c>
      <c r="N134" s="6">
        <f>N133</f>
        <v/>
      </c>
      <c r="O134" s="6">
        <f>O133</f>
        <v/>
      </c>
    </row>
    <row r="135">
      <c r="A135" s="5" t="n">
        <v>44329</v>
      </c>
      <c r="B135" s="6">
        <f>SUM(总订购!B134,日订购!B137)</f>
        <v/>
      </c>
      <c r="C135" s="6">
        <f>SUM(总订购!C134,日订购!S137)</f>
        <v/>
      </c>
      <c r="D135" s="6">
        <f>SUM(总订购!D134,日订购!E137)</f>
        <v/>
      </c>
      <c r="E135" s="6">
        <f>271+1+1+1+220+192+54+51+40+65+97+67+13+10+14+18+45+56+27+1</f>
        <v/>
      </c>
      <c r="F135" s="6">
        <f>SUM(总订购!F134,日订购!H137)</f>
        <v/>
      </c>
      <c r="G135" s="6">
        <f>SUM(总订购!G134,日订购!T137)</f>
        <v/>
      </c>
      <c r="H135" s="6">
        <f>SUM(总订购!H134,日订购!L137)</f>
        <v/>
      </c>
      <c r="I135" s="6">
        <f>SUM(I134,日订购!U137)</f>
        <v/>
      </c>
      <c r="J135" s="6">
        <f>J134</f>
        <v/>
      </c>
      <c r="K135" s="6">
        <f>K134</f>
        <v/>
      </c>
      <c r="L135" s="6">
        <f>SUM(总订购!L134,日订购!O137)</f>
        <v/>
      </c>
      <c r="M135" s="6">
        <f>SUM(总订购!M134,日订购!V137)</f>
        <v/>
      </c>
      <c r="N135" s="6">
        <f>N134</f>
        <v/>
      </c>
      <c r="O135" s="6">
        <f>O134</f>
        <v/>
      </c>
    </row>
    <row r="136">
      <c r="A136" s="5" t="n">
        <v>44330</v>
      </c>
      <c r="B136" s="6">
        <f>SUM(总订购!B135,日订购!B138)</f>
        <v/>
      </c>
      <c r="C136" s="6">
        <f>SUM(总订购!C135,日订购!S138)</f>
        <v/>
      </c>
      <c r="D136" s="6">
        <f>SUM(总订购!D135,日订购!E138)</f>
        <v/>
      </c>
      <c r="E136" s="6">
        <f>271+1+1+1+220+192+54+51+40+65+97+67+13+10+14+18+45+56+27+1</f>
        <v/>
      </c>
      <c r="F136" s="6">
        <f>SUM(总订购!F135,日订购!H138)</f>
        <v/>
      </c>
      <c r="G136" s="6">
        <f>SUM(总订购!G135,日订购!T138)</f>
        <v/>
      </c>
      <c r="H136" s="6">
        <f>SUM(总订购!H135,日订购!L138)</f>
        <v/>
      </c>
      <c r="I136" s="6">
        <f>SUM(I135,日订购!U138)</f>
        <v/>
      </c>
      <c r="J136" s="6">
        <f>J135</f>
        <v/>
      </c>
      <c r="K136" s="6">
        <f>K135</f>
        <v/>
      </c>
      <c r="L136" s="6">
        <f>SUM(总订购!L135,日订购!O138)</f>
        <v/>
      </c>
      <c r="M136" s="6">
        <f>SUM(总订购!M135,日订购!V138)</f>
        <v/>
      </c>
      <c r="N136" s="6">
        <f>N135</f>
        <v/>
      </c>
      <c r="O136" s="6">
        <f>O135</f>
        <v/>
      </c>
    </row>
    <row r="137">
      <c r="A137" s="5" t="n">
        <v>44331</v>
      </c>
      <c r="B137" s="6">
        <f>SUM(总订购!B136,日订购!B139)</f>
        <v/>
      </c>
      <c r="C137" s="6">
        <f>SUM(总订购!C136,日订购!S139)</f>
        <v/>
      </c>
      <c r="D137" s="6">
        <f>SUM(总订购!D136,日订购!E139)</f>
        <v/>
      </c>
      <c r="E137" s="6">
        <f>271+1+1+1+220+192+54+51+40+65+97+67+13+10+14+18+45+56+27+1</f>
        <v/>
      </c>
      <c r="F137" s="6">
        <f>SUM(总订购!F136,日订购!H139)</f>
        <v/>
      </c>
      <c r="G137" s="6">
        <f>SUM(总订购!G136,日订购!T139)</f>
        <v/>
      </c>
      <c r="H137" s="6">
        <f>SUM(总订购!H136,日订购!L139)</f>
        <v/>
      </c>
      <c r="I137" s="6">
        <f>SUM(I136,日订购!U139)</f>
        <v/>
      </c>
      <c r="J137" s="6">
        <f>J136</f>
        <v/>
      </c>
      <c r="K137" s="6">
        <f>K136</f>
        <v/>
      </c>
      <c r="L137" s="6">
        <f>SUM(总订购!L136,日订购!O139)</f>
        <v/>
      </c>
      <c r="M137" s="6">
        <f>SUM(总订购!M136,日订购!V139)</f>
        <v/>
      </c>
      <c r="N137" s="6">
        <f>N136</f>
        <v/>
      </c>
      <c r="O137" s="6">
        <f>O136</f>
        <v/>
      </c>
    </row>
    <row r="138">
      <c r="A138" s="5" t="n">
        <v>44332</v>
      </c>
      <c r="B138" s="6">
        <f>SUM(总订购!B137,日订购!B140)</f>
        <v/>
      </c>
      <c r="C138" s="6">
        <f>SUM(总订购!C137,日订购!S140)</f>
        <v/>
      </c>
      <c r="D138" s="6">
        <f>SUM(总订购!D137,日订购!E140)</f>
        <v/>
      </c>
      <c r="E138" s="6">
        <f>271+1+1+1+220+192+54+51+40+65+97+67+13+10+14+18+45+56+27+1</f>
        <v/>
      </c>
      <c r="F138" s="6">
        <f>SUM(总订购!F137,日订购!H140)</f>
        <v/>
      </c>
      <c r="G138" s="6">
        <f>SUM(总订购!G137,日订购!T140)</f>
        <v/>
      </c>
      <c r="H138" s="6">
        <f>SUM(总订购!H137,日订购!L140)</f>
        <v/>
      </c>
      <c r="I138" s="6">
        <f>SUM(I137,日订购!U140)</f>
        <v/>
      </c>
      <c r="J138" s="6">
        <f>J137</f>
        <v/>
      </c>
      <c r="K138" s="6">
        <f>K137</f>
        <v/>
      </c>
      <c r="L138" s="6">
        <f>SUM(总订购!L137,日订购!O140)</f>
        <v/>
      </c>
      <c r="M138" s="6">
        <f>SUM(总订购!M137,日订购!V140)</f>
        <v/>
      </c>
      <c r="N138" s="6">
        <f>N137</f>
        <v/>
      </c>
      <c r="O138" s="6">
        <f>O137</f>
        <v/>
      </c>
    </row>
    <row r="139">
      <c r="A139" s="5" t="n">
        <v>44333</v>
      </c>
      <c r="B139" s="6">
        <f>SUM(总订购!B138,日订购!B141)</f>
        <v/>
      </c>
      <c r="C139" s="6">
        <f>SUM(总订购!C138,日订购!S141)</f>
        <v/>
      </c>
      <c r="D139" s="6">
        <f>SUM(总订购!D138,日订购!E141)</f>
        <v/>
      </c>
      <c r="E139" s="6">
        <f>271+1+1+1+220+192+54+51+40+65+97+67+13+10+14+18+45+56+27+1</f>
        <v/>
      </c>
      <c r="F139" s="6">
        <f>SUM(总订购!F138,日订购!H141)</f>
        <v/>
      </c>
      <c r="G139" s="6">
        <f>SUM(总订购!G138,日订购!T141)</f>
        <v/>
      </c>
      <c r="H139" s="6">
        <f>SUM(总订购!H138,日订购!L141)</f>
        <v/>
      </c>
      <c r="I139" s="6">
        <f>SUM(I138,日订购!U141)</f>
        <v/>
      </c>
      <c r="J139" s="6">
        <f>J138</f>
        <v/>
      </c>
      <c r="K139" s="6">
        <f>K138</f>
        <v/>
      </c>
      <c r="L139" s="6">
        <f>SUM(总订购!L138,日订购!O141)</f>
        <v/>
      </c>
      <c r="M139" s="6">
        <f>SUM(总订购!M138,日订购!V141)</f>
        <v/>
      </c>
      <c r="N139" s="6">
        <f>N138</f>
        <v/>
      </c>
      <c r="O139" s="6">
        <f>O138</f>
        <v/>
      </c>
    </row>
    <row r="140">
      <c r="A140" s="5" t="n">
        <v>44334</v>
      </c>
      <c r="B140" s="6">
        <f>SUM(总订购!B139,日订购!B142)</f>
        <v/>
      </c>
      <c r="C140" s="6">
        <f>SUM(总订购!C139,日订购!S142)</f>
        <v/>
      </c>
      <c r="D140" s="6">
        <f>SUM(总订购!D139,日订购!E142)</f>
        <v/>
      </c>
      <c r="E140" s="6">
        <f>271+1+1+1+220+192+54+51+40+65+97+67+13+10+14+18+45+56+27+1</f>
        <v/>
      </c>
      <c r="F140" s="6">
        <f>SUM(总订购!F139,日订购!H142)</f>
        <v/>
      </c>
      <c r="G140" s="6">
        <f>SUM(总订购!G139,日订购!T142)</f>
        <v/>
      </c>
      <c r="H140" s="6">
        <f>SUM(总订购!H139,日订购!L142)</f>
        <v/>
      </c>
      <c r="I140" s="6">
        <f>SUM(I139,日订购!U142)</f>
        <v/>
      </c>
      <c r="J140" s="6">
        <f>J139</f>
        <v/>
      </c>
      <c r="K140" s="6">
        <f>K139</f>
        <v/>
      </c>
      <c r="L140" s="6">
        <f>SUM(总订购!L139,日订购!O142)</f>
        <v/>
      </c>
      <c r="M140" s="6">
        <f>SUM(总订购!M139,日订购!V142)</f>
        <v/>
      </c>
      <c r="N140" s="6">
        <f>N139</f>
        <v/>
      </c>
      <c r="O140" s="6">
        <f>O139</f>
        <v/>
      </c>
    </row>
    <row r="141">
      <c r="A141" s="5" t="n">
        <v>44335</v>
      </c>
      <c r="B141" s="6">
        <f>SUM(总订购!B140,日订购!B143)</f>
        <v/>
      </c>
      <c r="C141" s="6">
        <f>SUM(总订购!C140,日订购!S143)</f>
        <v/>
      </c>
      <c r="D141" s="6">
        <f>SUM(总订购!D140,日订购!E143)</f>
        <v/>
      </c>
      <c r="E141" s="6">
        <f>271+1+1+1+220+192+54+51+40+65+97+67+13+10+14+18+45+56+27+1</f>
        <v/>
      </c>
      <c r="F141" s="6">
        <f>SUM(总订购!F140,日订购!H143)</f>
        <v/>
      </c>
      <c r="G141" s="6">
        <f>SUM(总订购!G140,日订购!T143)</f>
        <v/>
      </c>
      <c r="H141" s="6">
        <f>SUM(总订购!H140,日订购!L143)</f>
        <v/>
      </c>
      <c r="I141" s="6">
        <f>SUM(I140,日订购!U143)</f>
        <v/>
      </c>
      <c r="J141" s="6">
        <f>J140</f>
        <v/>
      </c>
      <c r="K141" s="6">
        <f>K140</f>
        <v/>
      </c>
      <c r="L141" s="6">
        <f>SUM(总订购!L140,日订购!O143)</f>
        <v/>
      </c>
      <c r="M141" s="6">
        <f>SUM(总订购!M140,日订购!V143)</f>
        <v/>
      </c>
      <c r="N141" s="6">
        <f>N140</f>
        <v/>
      </c>
      <c r="O141" s="6">
        <f>O140</f>
        <v/>
      </c>
    </row>
    <row r="142">
      <c r="A142" s="5" t="n">
        <v>44336</v>
      </c>
      <c r="B142" s="6">
        <f>SUM(总订购!B141,日订购!B144)</f>
        <v/>
      </c>
      <c r="C142" s="6">
        <f>SUM(总订购!C141,日订购!S144)</f>
        <v/>
      </c>
      <c r="D142" s="6">
        <f>SUM(总订购!D141,日订购!E144)</f>
        <v/>
      </c>
      <c r="E142" s="6">
        <f>271+1+1+1+220+192+54+51+40+65+97+67+13+10+14+18+45+56+27+1</f>
        <v/>
      </c>
      <c r="F142" s="6">
        <f>SUM(总订购!F141,日订购!H144)</f>
        <v/>
      </c>
      <c r="G142" s="6">
        <f>SUM(总订购!G141,日订购!T144)</f>
        <v/>
      </c>
      <c r="H142" s="6">
        <f>SUM(总订购!H141,日订购!L144)</f>
        <v/>
      </c>
      <c r="I142" s="6">
        <f>SUM(I141,日订购!U144)</f>
        <v/>
      </c>
      <c r="J142" s="6">
        <f>J141</f>
        <v/>
      </c>
      <c r="K142" s="6">
        <f>K141</f>
        <v/>
      </c>
      <c r="L142" s="6">
        <f>SUM(总订购!L141,日订购!O144)</f>
        <v/>
      </c>
      <c r="M142" s="6">
        <f>SUM(总订购!M141,日订购!V144)</f>
        <v/>
      </c>
      <c r="N142" s="6">
        <f>N141</f>
        <v/>
      </c>
      <c r="O142" s="6">
        <f>O141</f>
        <v/>
      </c>
    </row>
    <row r="143">
      <c r="A143" s="5" t="n">
        <v>44337</v>
      </c>
      <c r="B143" s="6">
        <f>SUM(总订购!B142,日订购!B145)</f>
        <v/>
      </c>
      <c r="C143" s="6">
        <f>SUM(总订购!C142,日订购!S145)</f>
        <v/>
      </c>
      <c r="D143" s="6">
        <f>SUM(总订购!D142,日订购!E145)</f>
        <v/>
      </c>
      <c r="E143" s="6">
        <f>271+1+1+1+220+192+54+51+40+65+97+67+13+10+14+18+45+56+27+1</f>
        <v/>
      </c>
      <c r="F143" s="6">
        <f>SUM(总订购!F142,日订购!H145)</f>
        <v/>
      </c>
      <c r="G143" s="6">
        <f>SUM(总订购!G142,日订购!T145)</f>
        <v/>
      </c>
      <c r="H143" s="6">
        <f>SUM(总订购!H142,日订购!L145)</f>
        <v/>
      </c>
      <c r="I143" s="6">
        <f>SUM(I142,日订购!U145)</f>
        <v/>
      </c>
      <c r="J143" s="6">
        <f>J142</f>
        <v/>
      </c>
      <c r="K143" s="6">
        <f>K142</f>
        <v/>
      </c>
      <c r="L143" s="6">
        <f>SUM(总订购!L142,日订购!O145)</f>
        <v/>
      </c>
      <c r="M143" s="6">
        <f>SUM(总订购!M142,日订购!V145)</f>
        <v/>
      </c>
      <c r="N143" s="6">
        <f>N142</f>
        <v/>
      </c>
      <c r="O143" s="6">
        <f>O142</f>
        <v/>
      </c>
    </row>
    <row r="144">
      <c r="A144" s="5" t="n">
        <v>44338</v>
      </c>
      <c r="B144" s="6">
        <f>SUM(总订购!B143,日订购!B146)</f>
        <v/>
      </c>
      <c r="C144" s="6">
        <f>SUM(总订购!C143,日订购!S146)</f>
        <v/>
      </c>
      <c r="D144" s="6">
        <f>SUM(总订购!D143,日订购!E146)</f>
        <v/>
      </c>
      <c r="E144" s="6">
        <f>271+1+1+1+220+192+54+51+40+65+97+67+13+10+14+18+45+56+27+1</f>
        <v/>
      </c>
      <c r="F144" s="6">
        <f>SUM(总订购!F143,日订购!H146)</f>
        <v/>
      </c>
      <c r="G144" s="6">
        <f>SUM(总订购!G143,日订购!T146)</f>
        <v/>
      </c>
      <c r="H144" s="6">
        <f>SUM(总订购!H143,日订购!L146)</f>
        <v/>
      </c>
      <c r="I144" s="6">
        <f>SUM(I143,日订购!U146)</f>
        <v/>
      </c>
      <c r="J144" s="6">
        <f>J143</f>
        <v/>
      </c>
      <c r="K144" s="6">
        <f>K143</f>
        <v/>
      </c>
      <c r="L144" s="6">
        <f>SUM(总订购!L143,日订购!O146)</f>
        <v/>
      </c>
      <c r="M144" s="6">
        <f>SUM(总订购!M143,日订购!V146)</f>
        <v/>
      </c>
      <c r="N144" s="6">
        <f>N143</f>
        <v/>
      </c>
      <c r="O144" s="6">
        <f>O143</f>
        <v/>
      </c>
    </row>
    <row r="145">
      <c r="A145" s="5" t="n">
        <v>44339</v>
      </c>
      <c r="B145" s="6">
        <f>SUM(总订购!B144,日订购!B147)</f>
        <v/>
      </c>
      <c r="C145" s="6">
        <f>SUM(总订购!C144,日订购!S147)</f>
        <v/>
      </c>
      <c r="D145" s="6">
        <f>SUM(总订购!D144,日订购!E147)</f>
        <v/>
      </c>
      <c r="E145" s="6">
        <f>271+1+1+1+220+192+54+51+40+65+97+67+13+10+14+18+45+56+27+1+2</f>
        <v/>
      </c>
      <c r="F145" s="6">
        <f>SUM(总订购!F144,日订购!H147)</f>
        <v/>
      </c>
      <c r="G145" s="6">
        <f>SUM(总订购!G144,日订购!T147)</f>
        <v/>
      </c>
      <c r="H145" s="6">
        <f>SUM(总订购!H144,日订购!L147)</f>
        <v/>
      </c>
      <c r="I145" s="6">
        <f>SUM(I144,日订购!U147)</f>
        <v/>
      </c>
      <c r="J145" s="6">
        <f>J144</f>
        <v/>
      </c>
      <c r="K145" s="6">
        <f>K144</f>
        <v/>
      </c>
      <c r="L145" s="6">
        <f>SUM(总订购!L144,日订购!O147)</f>
        <v/>
      </c>
      <c r="M145" s="6">
        <f>SUM(总订购!M144,日订购!V147)</f>
        <v/>
      </c>
      <c r="N145" s="6">
        <f>N144</f>
        <v/>
      </c>
      <c r="O145" s="6">
        <f>O144</f>
        <v/>
      </c>
    </row>
    <row r="146">
      <c r="A146" s="5" t="n">
        <v>44340</v>
      </c>
      <c r="B146" s="6">
        <f>SUM(总订购!B145,日订购!B148)</f>
        <v/>
      </c>
      <c r="C146" s="6">
        <f>SUM(总订购!C145,日订购!S148)</f>
        <v/>
      </c>
      <c r="D146" s="6">
        <f>SUM(总订购!D145,日订购!E148)</f>
        <v/>
      </c>
      <c r="E146" s="6">
        <f>271+1+1+1+220+192+54+51+40+65+97+67+13+10+14+18+45+56+27+1+2</f>
        <v/>
      </c>
      <c r="F146" s="6">
        <f>SUM(总订购!F145,日订购!H148)</f>
        <v/>
      </c>
      <c r="G146" s="6">
        <f>SUM(总订购!G145,日订购!T148)</f>
        <v/>
      </c>
      <c r="H146" s="6">
        <f>SUM(总订购!H145,日订购!L148)</f>
        <v/>
      </c>
      <c r="I146" s="6">
        <f>SUM(I145,日订购!U148)</f>
        <v/>
      </c>
      <c r="J146" s="6">
        <f>J145</f>
        <v/>
      </c>
      <c r="K146" s="6">
        <f>K145</f>
        <v/>
      </c>
      <c r="L146" s="6">
        <f>SUM(总订购!L145,日订购!O148)</f>
        <v/>
      </c>
      <c r="M146" s="6">
        <f>SUM(总订购!M145,日订购!V148)</f>
        <v/>
      </c>
      <c r="N146" s="6">
        <f>N145</f>
        <v/>
      </c>
      <c r="O146" s="6">
        <f>O145</f>
        <v/>
      </c>
    </row>
    <row r="147">
      <c r="A147" s="5" t="n">
        <v>44341</v>
      </c>
      <c r="B147" s="6">
        <f>SUM(总订购!B146,日订购!B149)</f>
        <v/>
      </c>
      <c r="C147" s="6">
        <f>SUM(总订购!C146,日订购!S149)</f>
        <v/>
      </c>
      <c r="D147" s="6">
        <f>SUM(总订购!D146,日订购!E149)</f>
        <v/>
      </c>
      <c r="E147" s="6">
        <f>271+1+1+1+220+192+54+51+40+65+97+67+13+10+14+18+45+56+27+1+2</f>
        <v/>
      </c>
      <c r="F147" s="6">
        <f>SUM(总订购!F146,日订购!H149)</f>
        <v/>
      </c>
      <c r="G147" s="6">
        <f>SUM(总订购!G146,日订购!T149)</f>
        <v/>
      </c>
      <c r="H147" s="6">
        <f>SUM(总订购!H146,日订购!L149)</f>
        <v/>
      </c>
      <c r="I147" s="6">
        <f>SUM(I146,日订购!U149)</f>
        <v/>
      </c>
      <c r="J147" s="6">
        <f>J146</f>
        <v/>
      </c>
      <c r="K147" s="6">
        <f>K146</f>
        <v/>
      </c>
      <c r="L147" s="6">
        <f>SUM(总订购!L146,日订购!O149)</f>
        <v/>
      </c>
      <c r="M147" s="6">
        <f>SUM(总订购!M146,日订购!V149)</f>
        <v/>
      </c>
      <c r="N147" s="6">
        <f>N146</f>
        <v/>
      </c>
      <c r="O147" s="6">
        <f>O146</f>
        <v/>
      </c>
    </row>
    <row r="148">
      <c r="A148" s="5" t="n">
        <v>44342</v>
      </c>
      <c r="B148" s="6">
        <f>SUM(总订购!B147,日订购!B150)</f>
        <v/>
      </c>
      <c r="C148" s="6">
        <f>SUM(总订购!C147,日订购!S150)</f>
        <v/>
      </c>
      <c r="D148" s="6">
        <f>SUM(总订购!D147,日订购!E150)</f>
        <v/>
      </c>
      <c r="E148" s="6">
        <f>271+1+1+1+220+192+54+51+40+65+97+67+13+10+14+18+45+56+27+1+2</f>
        <v/>
      </c>
      <c r="F148" s="6">
        <f>SUM(总订购!F147,日订购!H150)</f>
        <v/>
      </c>
      <c r="G148" s="6">
        <f>SUM(总订购!G147,日订购!T150)</f>
        <v/>
      </c>
      <c r="H148" s="6">
        <f>SUM(总订购!H147,日订购!L150)</f>
        <v/>
      </c>
      <c r="I148" s="6">
        <f>SUM(I147,日订购!U150)</f>
        <v/>
      </c>
      <c r="J148" s="6">
        <f>J147</f>
        <v/>
      </c>
      <c r="K148" s="6">
        <f>K147</f>
        <v/>
      </c>
      <c r="L148" s="6">
        <f>SUM(总订购!L147,日订购!O150)</f>
        <v/>
      </c>
      <c r="M148" s="6">
        <f>SUM(总订购!M147,日订购!V150)</f>
        <v/>
      </c>
      <c r="N148" s="6">
        <f>N147</f>
        <v/>
      </c>
      <c r="O148" s="6">
        <f>O147</f>
        <v/>
      </c>
    </row>
    <row r="149">
      <c r="A149" s="5" t="n">
        <v>44343</v>
      </c>
      <c r="B149" s="6">
        <f>SUM(总订购!B148,日订购!B151)</f>
        <v/>
      </c>
      <c r="C149" s="6">
        <f>SUM(总订购!C148,日订购!S151)</f>
        <v/>
      </c>
      <c r="D149" s="6">
        <f>SUM(总订购!D148,日订购!E151)</f>
        <v/>
      </c>
      <c r="E149" s="6">
        <f>271+1+1+1+220+192+54+51+40+65+97+67+13+10+14+18+45+56+27+1+2</f>
        <v/>
      </c>
      <c r="F149" s="6">
        <f>SUM(总订购!F148,日订购!H151)</f>
        <v/>
      </c>
      <c r="G149" s="6">
        <f>SUM(总订购!G148,日订购!T151)</f>
        <v/>
      </c>
      <c r="H149" s="6">
        <f>SUM(总订购!H148,日订购!L151)</f>
        <v/>
      </c>
      <c r="I149" s="6">
        <f>SUM(I148,日订购!U151)</f>
        <v/>
      </c>
      <c r="J149" s="6">
        <f>J148</f>
        <v/>
      </c>
      <c r="K149" s="6">
        <f>K148</f>
        <v/>
      </c>
      <c r="L149" s="6">
        <f>SUM(总订购!L148,日订购!O151)</f>
        <v/>
      </c>
      <c r="M149" s="6">
        <f>SUM(总订购!M148,日订购!V151)</f>
        <v/>
      </c>
      <c r="N149" s="6">
        <f>N148</f>
        <v/>
      </c>
      <c r="O149" s="6">
        <f>O148</f>
        <v/>
      </c>
    </row>
    <row r="150">
      <c r="A150" s="5" t="n">
        <v>44344</v>
      </c>
      <c r="B150" s="6">
        <f>SUM(总订购!B149,日订购!B152)</f>
        <v/>
      </c>
      <c r="C150" s="6">
        <f>SUM(总订购!C149,日订购!S152)</f>
        <v/>
      </c>
      <c r="D150" s="6">
        <f>SUM(总订购!D149,日订购!E152)</f>
        <v/>
      </c>
      <c r="E150" s="6">
        <f>271+1+1+1+220+192+54+51+40+65+97+67+13+10+14+18+45+56+27+1+2</f>
        <v/>
      </c>
      <c r="F150" s="6">
        <f>SUM(总订购!F149,日订购!H152)</f>
        <v/>
      </c>
      <c r="G150" s="6">
        <f>SUM(总订购!G149,日订购!T152)</f>
        <v/>
      </c>
      <c r="H150" s="6">
        <f>SUM(总订购!H149,日订购!L152)</f>
        <v/>
      </c>
      <c r="I150" s="6">
        <f>SUM(I149,日订购!U152)</f>
        <v/>
      </c>
      <c r="J150" s="6">
        <f>J149</f>
        <v/>
      </c>
      <c r="K150" s="6">
        <f>K149</f>
        <v/>
      </c>
      <c r="L150" s="6">
        <f>SUM(总订购!L149,日订购!O152)</f>
        <v/>
      </c>
      <c r="M150" s="6">
        <f>SUM(总订购!M149,日订购!V152)</f>
        <v/>
      </c>
      <c r="N150" s="6">
        <f>N149</f>
        <v/>
      </c>
      <c r="O150" s="6">
        <f>O149</f>
        <v/>
      </c>
    </row>
    <row r="151">
      <c r="A151" s="5" t="n">
        <v>44345</v>
      </c>
      <c r="B151" s="6">
        <f>SUM(总订购!B150,日订购!B153)</f>
        <v/>
      </c>
      <c r="C151" s="6">
        <f>SUM(总订购!C150,日订购!S153)</f>
        <v/>
      </c>
      <c r="D151" s="6">
        <f>SUM(总订购!D150,日订购!E153)</f>
        <v/>
      </c>
      <c r="E151" s="6">
        <f>271+1+1+1+220+192+54+51+40+65+97+67+13+10+14+18+45+56+27+1+2</f>
        <v/>
      </c>
      <c r="F151" s="6">
        <f>SUM(总订购!F150,日订购!H153)</f>
        <v/>
      </c>
      <c r="G151" s="6">
        <f>SUM(总订购!G150,日订购!T153)</f>
        <v/>
      </c>
      <c r="H151" s="6">
        <f>SUM(总订购!H150,日订购!L153)</f>
        <v/>
      </c>
      <c r="I151" s="6">
        <f>SUM(I150,日订购!U153)</f>
        <v/>
      </c>
      <c r="J151" s="6">
        <f>J150</f>
        <v/>
      </c>
      <c r="K151" s="6">
        <f>K150</f>
        <v/>
      </c>
      <c r="L151" s="6">
        <f>SUM(总订购!L150,日订购!O153)</f>
        <v/>
      </c>
      <c r="M151" s="6">
        <f>SUM(总订购!M150,日订购!V153)</f>
        <v/>
      </c>
      <c r="N151" s="6">
        <f>N150</f>
        <v/>
      </c>
      <c r="O151" s="6">
        <f>O150</f>
        <v/>
      </c>
    </row>
    <row r="152">
      <c r="A152" s="5" t="n">
        <v>44346</v>
      </c>
      <c r="B152" s="6">
        <f>SUM(总订购!B151,日订购!B154)</f>
        <v/>
      </c>
      <c r="C152" s="6">
        <f>SUM(总订购!C151,日订购!S154)</f>
        <v/>
      </c>
      <c r="D152" s="6">
        <f>SUM(总订购!D151,日订购!E154)</f>
        <v/>
      </c>
      <c r="E152" s="6">
        <f>271+1+1+1+220+192+54+51+40+65+97+67+13+10+14+18+45+56+27+1+2</f>
        <v/>
      </c>
      <c r="F152" s="6">
        <f>SUM(总订购!F151,日订购!H154)</f>
        <v/>
      </c>
      <c r="G152" s="6">
        <f>SUM(总订购!G151,日订购!T154)</f>
        <v/>
      </c>
      <c r="H152" s="6">
        <f>SUM(总订购!H151,日订购!L154)</f>
        <v/>
      </c>
      <c r="I152" s="6">
        <f>SUM(I151,日订购!U154)</f>
        <v/>
      </c>
      <c r="J152" s="6">
        <f>J151</f>
        <v/>
      </c>
      <c r="K152" s="6">
        <f>K151</f>
        <v/>
      </c>
      <c r="L152" s="6">
        <f>SUM(总订购!L151,日订购!O154)</f>
        <v/>
      </c>
      <c r="M152" s="6">
        <f>SUM(总订购!M151,日订购!V154)</f>
        <v/>
      </c>
      <c r="N152" s="6">
        <f>N151</f>
        <v/>
      </c>
      <c r="O152" s="6">
        <f>O151</f>
        <v/>
      </c>
    </row>
    <row r="153">
      <c r="A153" s="5" t="n">
        <v>44347</v>
      </c>
      <c r="B153" s="6">
        <f>SUM(总订购!B152,日订购!B155)</f>
        <v/>
      </c>
      <c r="C153" s="6">
        <f>SUM(总订购!C152,日订购!S155)</f>
        <v/>
      </c>
      <c r="D153" s="6">
        <f>SUM(总订购!D152,日订购!E155)</f>
        <v/>
      </c>
      <c r="E153" s="6">
        <f>271+1+1+1+220+192+54+51+40+65+97+67+13+10+14+18+45+56+27+1+2</f>
        <v/>
      </c>
      <c r="F153" s="6">
        <f>SUM(总订购!F152,日订购!H155)</f>
        <v/>
      </c>
      <c r="G153" s="6">
        <f>SUM(总订购!G152,日订购!T155)</f>
        <v/>
      </c>
      <c r="H153" s="6">
        <f>SUM(总订购!H152,日订购!L155)</f>
        <v/>
      </c>
      <c r="I153" s="6">
        <f>SUM(I152,日订购!U155)</f>
        <v/>
      </c>
      <c r="J153" s="6">
        <f>J152</f>
        <v/>
      </c>
      <c r="K153" s="6">
        <f>K152</f>
        <v/>
      </c>
      <c r="L153" s="6">
        <f>SUM(总订购!L152,日订购!O155)</f>
        <v/>
      </c>
      <c r="M153" s="6">
        <f>SUM(总订购!M152,日订购!V155)</f>
        <v/>
      </c>
      <c r="N153" s="6">
        <f>N152</f>
        <v/>
      </c>
      <c r="O153" s="6">
        <f>O152</f>
        <v/>
      </c>
    </row>
    <row r="154">
      <c r="A154" s="5" t="n">
        <v>44348</v>
      </c>
      <c r="B154" s="6">
        <f>SUM(总订购!B153,日订购!B156)</f>
        <v/>
      </c>
      <c r="C154" s="6">
        <f>SUM(总订购!C153,日订购!S156)</f>
        <v/>
      </c>
      <c r="D154" s="6">
        <f>SUM(总订购!D153,日订购!E156)</f>
        <v/>
      </c>
      <c r="E154" s="6">
        <f>271+1+1+1+220+192+54+51+40+65+97+67+13+10+14+18+45+56+27+1+2</f>
        <v/>
      </c>
      <c r="F154" s="6">
        <f>SUM(总订购!F153,日订购!H156)</f>
        <v/>
      </c>
      <c r="G154" s="6">
        <f>SUM(总订购!G153,日订购!T156)</f>
        <v/>
      </c>
      <c r="H154" s="6">
        <f>SUM(总订购!H153,日订购!L156)</f>
        <v/>
      </c>
      <c r="I154" s="6">
        <f>SUM(I153,日订购!U156)</f>
        <v/>
      </c>
      <c r="J154" s="6">
        <f>J153</f>
        <v/>
      </c>
      <c r="K154" s="6">
        <f>K153</f>
        <v/>
      </c>
      <c r="L154" s="6">
        <f>SUM(总订购!L153,日订购!O156)</f>
        <v/>
      </c>
      <c r="M154" s="6">
        <f>SUM(总订购!M153,日订购!V156)</f>
        <v/>
      </c>
      <c r="N154" s="6">
        <f>N153</f>
        <v/>
      </c>
      <c r="O154" s="6">
        <f>O153</f>
        <v/>
      </c>
    </row>
    <row r="155">
      <c r="A155" s="5" t="n">
        <v>44349</v>
      </c>
      <c r="B155" s="6">
        <f>SUM(总订购!B154,日订购!B157)</f>
        <v/>
      </c>
      <c r="C155" s="6">
        <f>SUM(总订购!C154,日订购!S157)</f>
        <v/>
      </c>
      <c r="D155" s="6">
        <f>SUM(总订购!D154,日订购!E157)</f>
        <v/>
      </c>
      <c r="E155" s="6">
        <f>271+1+1+1+220+192+54+51+40+65+97+67+13+10+14+18+45+56+27+1+2</f>
        <v/>
      </c>
      <c r="F155" s="6">
        <f>SUM(总订购!F154,日订购!H157)</f>
        <v/>
      </c>
      <c r="G155" s="6">
        <f>SUM(总订购!G154,日订购!T157)</f>
        <v/>
      </c>
      <c r="H155" s="6">
        <f>SUM(总订购!H154,日订购!L157)</f>
        <v/>
      </c>
      <c r="I155" s="6">
        <f>SUM(I154,日订购!U157)</f>
        <v/>
      </c>
      <c r="J155" s="6">
        <f>J154</f>
        <v/>
      </c>
      <c r="K155" s="6">
        <f>K154</f>
        <v/>
      </c>
      <c r="L155" s="6">
        <f>SUM(总订购!L154,日订购!O157)</f>
        <v/>
      </c>
      <c r="M155" s="6">
        <f>SUM(总订购!M154,日订购!V157)</f>
        <v/>
      </c>
      <c r="N155" s="6">
        <f>N154</f>
        <v/>
      </c>
      <c r="O155" s="6">
        <f>O154</f>
        <v/>
      </c>
    </row>
    <row r="156">
      <c r="A156" s="5" t="n">
        <v>44350</v>
      </c>
      <c r="B156" s="6">
        <f>SUM(总订购!B155,日订购!B158)</f>
        <v/>
      </c>
      <c r="C156" s="6">
        <f>SUM(总订购!C155,日订购!S158)</f>
        <v/>
      </c>
      <c r="D156" s="6">
        <f>SUM(总订购!D155,日订购!E158)</f>
        <v/>
      </c>
      <c r="E156" s="6">
        <f>271+1+1+1+220+192+54+51+40+65+97+67+13+10+14+18+45+56+27+1+2</f>
        <v/>
      </c>
      <c r="F156" s="6">
        <f>SUM(总订购!F155,日订购!H158)</f>
        <v/>
      </c>
      <c r="G156" s="6">
        <f>SUM(总订购!G155,日订购!T158)</f>
        <v/>
      </c>
      <c r="H156" s="6">
        <f>SUM(总订购!H155,日订购!L158)</f>
        <v/>
      </c>
      <c r="I156" s="6">
        <f>SUM(I155,日订购!U158)</f>
        <v/>
      </c>
      <c r="J156" s="6">
        <f>J155</f>
        <v/>
      </c>
      <c r="K156" s="6">
        <f>K155</f>
        <v/>
      </c>
      <c r="L156" s="6">
        <f>SUM(总订购!L155,日订购!O158)</f>
        <v/>
      </c>
      <c r="M156" s="6">
        <f>SUM(总订购!M155,日订购!V158)</f>
        <v/>
      </c>
      <c r="N156" s="6">
        <f>N155</f>
        <v/>
      </c>
      <c r="O156" s="6">
        <f>O155</f>
        <v/>
      </c>
    </row>
    <row r="157">
      <c r="A157" s="5" t="n">
        <v>44351</v>
      </c>
      <c r="B157" s="6">
        <f>SUM(总订购!B156,日订购!B159)</f>
        <v/>
      </c>
      <c r="C157" s="6">
        <f>SUM(总订购!C156,日订购!S159)</f>
        <v/>
      </c>
      <c r="D157" s="6">
        <f>SUM(总订购!D156,日订购!E159)</f>
        <v/>
      </c>
      <c r="E157" s="6">
        <f>271+1+1+1+220+192+54+51+40+65+97+67+13+10+14+18+45+56+27+1+2</f>
        <v/>
      </c>
      <c r="F157" s="6">
        <f>SUM(总订购!F156,日订购!H159)</f>
        <v/>
      </c>
      <c r="G157" s="6">
        <f>SUM(总订购!G156,日订购!T159)</f>
        <v/>
      </c>
      <c r="H157" s="6">
        <f>SUM(总订购!H156,日订购!L159)</f>
        <v/>
      </c>
      <c r="I157" s="6">
        <f>SUM(I156,日订购!U159)</f>
        <v/>
      </c>
      <c r="J157" s="6">
        <f>J156</f>
        <v/>
      </c>
      <c r="K157" s="6">
        <f>K156</f>
        <v/>
      </c>
      <c r="L157" s="6">
        <f>SUM(总订购!L156,日订购!O159)</f>
        <v/>
      </c>
      <c r="M157" s="6">
        <f>SUM(总订购!M156,日订购!V159)</f>
        <v/>
      </c>
      <c r="N157" s="6">
        <f>N156</f>
        <v/>
      </c>
      <c r="O157" s="6">
        <f>O156</f>
        <v/>
      </c>
    </row>
    <row r="158">
      <c r="A158" s="5" t="n">
        <v>44352</v>
      </c>
      <c r="B158" s="6">
        <f>SUM(总订购!B157,日订购!B160)</f>
        <v/>
      </c>
      <c r="C158" s="6">
        <f>SUM(总订购!C157,日订购!S160)</f>
        <v/>
      </c>
      <c r="D158" s="6">
        <f>SUM(总订购!D157,日订购!E160)</f>
        <v/>
      </c>
      <c r="E158" s="6">
        <f>271+1+1+1+220+192+54+51+40+65+97+67+13+10+14+18+45+56+27+1+2</f>
        <v/>
      </c>
      <c r="F158" s="6">
        <f>SUM(总订购!F157,日订购!H160)</f>
        <v/>
      </c>
      <c r="G158" s="6">
        <f>SUM(总订购!G157,日订购!T160)</f>
        <v/>
      </c>
      <c r="H158" s="6">
        <f>SUM(总订购!H157,日订购!L160)</f>
        <v/>
      </c>
      <c r="I158" s="6">
        <f>SUM(I157,日订购!U160)</f>
        <v/>
      </c>
      <c r="J158" s="6">
        <f>J157</f>
        <v/>
      </c>
      <c r="K158" s="6">
        <f>K157</f>
        <v/>
      </c>
      <c r="L158" s="6">
        <f>SUM(总订购!L157,日订购!O160)</f>
        <v/>
      </c>
      <c r="M158" s="6">
        <f>SUM(总订购!M157,日订购!V160)</f>
        <v/>
      </c>
      <c r="N158" s="6">
        <f>N157</f>
        <v/>
      </c>
      <c r="O158" s="6">
        <f>O157</f>
        <v/>
      </c>
    </row>
    <row r="159">
      <c r="A159" s="5" t="n">
        <v>44353</v>
      </c>
      <c r="B159" s="6">
        <f>SUM(总订购!B158,日订购!B161)</f>
        <v/>
      </c>
      <c r="C159" s="6">
        <f>SUM(总订购!C158,日订购!S161)</f>
        <v/>
      </c>
      <c r="D159" s="6">
        <f>SUM(总订购!D158,日订购!E161)</f>
        <v/>
      </c>
      <c r="E159" s="6">
        <f>271+1+1+1+220+192+54+51+40+65+97+67+13+10+14+18+45+56+27+1+2</f>
        <v/>
      </c>
      <c r="F159" s="6">
        <f>SUM(总订购!F158,日订购!H161)</f>
        <v/>
      </c>
      <c r="G159" s="6">
        <f>SUM(总订购!G158,日订购!T161)</f>
        <v/>
      </c>
      <c r="H159" s="6">
        <f>SUM(总订购!H158,日订购!L161)</f>
        <v/>
      </c>
      <c r="I159" s="6">
        <f>SUM(I158,日订购!U161)</f>
        <v/>
      </c>
      <c r="J159" s="6">
        <f>J158</f>
        <v/>
      </c>
      <c r="K159" s="6">
        <f>K158</f>
        <v/>
      </c>
      <c r="L159" s="6">
        <f>SUM(总订购!L158,日订购!O161)</f>
        <v/>
      </c>
      <c r="M159" s="6">
        <f>SUM(总订购!M158,日订购!V161)</f>
        <v/>
      </c>
      <c r="N159" s="6">
        <f>N158</f>
        <v/>
      </c>
      <c r="O159" s="6">
        <f>O158</f>
        <v/>
      </c>
    </row>
  </sheetData>
  <mergeCells count="2">
    <mergeCell ref="B1:O1"/>
    <mergeCell ref="A1:A2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2020-10-19T10:34:00Z</dcterms:created>
  <dcterms:modified xsi:type="dcterms:W3CDTF">2021-06-07T19:10:00Z</dcterms:modified>
  <cp:lastModifiedBy>Alive</cp:lastModifiedBy>
</cp:coreProperties>
</file>