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yascn\Documents\Portafolio Personal\PortfolioData\"/>
    </mc:Choice>
  </mc:AlternateContent>
  <xr:revisionPtr revIDLastSave="0" documentId="13_ncr:1_{FC3727DE-079D-49A0-B812-A052F6CFEAC2}" xr6:coauthVersionLast="47" xr6:coauthVersionMax="47" xr10:uidLastSave="{00000000-0000-0000-0000-000000000000}"/>
  <bookViews>
    <workbookView xWindow="-108" yWindow="-108" windowWidth="27096" windowHeight="16296" firstSheet="2" activeTab="7" xr2:uid="{00000000-000D-0000-FFFF-FFFF00000000}"/>
  </bookViews>
  <sheets>
    <sheet name="Employees RawData" sheetId="1" r:id="rId1"/>
    <sheet name="Salaries RawData" sheetId="4" r:id="rId2"/>
    <sheet name="Evaluation RawData" sheetId="2" r:id="rId3"/>
    <sheet name="EmployeesCalc" sheetId="7" r:id="rId4"/>
    <sheet name="EmployeesDef" sheetId="18" r:id="rId5"/>
    <sheet name="Salaries" sheetId="19" r:id="rId6"/>
    <sheet name="Analysis" sheetId="12" r:id="rId7"/>
    <sheet name="Dashboard" sheetId="13" r:id="rId8"/>
  </sheets>
  <definedNames>
    <definedName name="_xlnm._FilterDatabase" localSheetId="0" hidden="1">'Employees RawData'!$A$1:$H$195</definedName>
    <definedName name="_xlnm._FilterDatabase" localSheetId="2" hidden="1">'Evaluation RawData'!$A$1:$B$195</definedName>
    <definedName name="_xlnm._FilterDatabase" localSheetId="5" hidden="1">Salaries!$A$2</definedName>
    <definedName name="_xlchart.v1.0" hidden="1">Salaries!$A$1</definedName>
    <definedName name="_xlchart.v1.1" hidden="1">Salaries!$A$2:$A$74</definedName>
    <definedName name="_xlchart.v1.2" hidden="1">Salaries!$B$1</definedName>
    <definedName name="_xlchart.v1.3" hidden="1">Salaries!$B$2:$B$74</definedName>
    <definedName name="_xlchart.v1.4" hidden="1">Salaries!$C$1</definedName>
    <definedName name="_xlchart.v1.5" hidden="1">Salaries!$C$2:$C$74</definedName>
    <definedName name="_xlchart.v1.6" hidden="1">Salaries!$D$1</definedName>
    <definedName name="_xlchart.v1.7" hidden="1">Salaries!$D$2:$D$74</definedName>
    <definedName name="_xlchart.v1.8" hidden="1">Salaries!$E$1</definedName>
    <definedName name="_xlchart.v1.9" hidden="1">Salaries!$E$2:$E$74</definedName>
    <definedName name="_xlcn.WorksheetConnection_Employees_copy.xlsxEmployeesDef1" hidden="1">EmployeesDef[]</definedName>
    <definedName name="Slicer_Department1">#N/A</definedName>
    <definedName name="Slicer_Region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EmployeesDef" name="EmployeesDef" connection="WorksheetConnection_Employees_copy.xlsx!EmployeesDef"/>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2" l="1"/>
  <c r="D14" i="12" a="1"/>
  <c r="D14" i="12" s="1"/>
  <c r="N2" i="18"/>
  <c r="N3" i="18"/>
  <c r="N4" i="18"/>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K2" i="7"/>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T10" i="12"/>
  <c r="R9" i="12"/>
  <c r="R10" i="12"/>
  <c r="R11" i="12"/>
  <c r="G11" i="12"/>
  <c r="D25" i="12"/>
  <c r="T9" i="12"/>
  <c r="D23" i="12"/>
  <c r="D24" i="12"/>
  <c r="F11" i="12"/>
  <c r="T11" i="12"/>
  <c r="E23" i="12" l="1"/>
  <c r="E24" i="12"/>
  <c r="E25" i="12"/>
  <c r="S9" i="12"/>
  <c r="S10" i="12"/>
  <c r="S11" i="12"/>
  <c r="G12" i="12"/>
  <c r="F1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895C82-3438-4260-A7C3-C4CF1889B9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A68066E-26FD-442E-88C1-C81D13B9F2AF}" name="WorksheetConnection_Employees_copy.xlsx!EmployeesDef" type="102" refreshedVersion="8" minRefreshableVersion="5">
    <extLst>
      <ext xmlns:x15="http://schemas.microsoft.com/office/spreadsheetml/2010/11/main" uri="{DE250136-89BD-433C-8126-D09CA5730AF9}">
        <x15:connection id="EmployeesDef">
          <x15:rangePr sourceName="_xlcn.WorksheetConnection_Employees_copy.xlsxEmployeesDef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<sst xmlns="http://schemas.openxmlformats.org/spreadsheetml/2006/main" count="4185" uniqueCount="297">
  <si>
    <t>Director</t>
  </si>
  <si>
    <t>Board of Directors</t>
  </si>
  <si>
    <t>Webster Butler</t>
  </si>
  <si>
    <t>TI</t>
  </si>
  <si>
    <t>Rosa Martinez</t>
  </si>
  <si>
    <t>Ana Márquez</t>
  </si>
  <si>
    <t>Javier Hernández</t>
  </si>
  <si>
    <t>Claudio Álvarez</t>
  </si>
  <si>
    <t>Manuel Carranza</t>
  </si>
  <si>
    <t>Mercedez Gómez</t>
  </si>
  <si>
    <t>Rafael Carot</t>
  </si>
  <si>
    <t>Pablo Vargas</t>
  </si>
  <si>
    <t>Luis Santos</t>
  </si>
  <si>
    <t>Javier Zarra</t>
  </si>
  <si>
    <t>María Fernández</t>
  </si>
  <si>
    <t>Carlos Beltrán</t>
  </si>
  <si>
    <t>Juan López</t>
  </si>
  <si>
    <t>Alfonso Bolton</t>
  </si>
  <si>
    <t>Lely Vicuña</t>
  </si>
  <si>
    <t>Pedro Fuentes</t>
  </si>
  <si>
    <t>Juan Bautista</t>
  </si>
  <si>
    <t>Diego Maradona</t>
  </si>
  <si>
    <t>María Magdalena</t>
  </si>
  <si>
    <t>Soledad Urzua</t>
  </si>
  <si>
    <t>Felipe Besoain</t>
  </si>
  <si>
    <t xml:space="preserve">Ned Stark </t>
  </si>
  <si>
    <t>Rob Stark</t>
  </si>
  <si>
    <t>Jon Snow</t>
  </si>
  <si>
    <t>Bran Stark</t>
  </si>
  <si>
    <t>Sansa Stark</t>
  </si>
  <si>
    <t>Arya Stark</t>
  </si>
  <si>
    <t>Rickon Stark</t>
  </si>
  <si>
    <t>Joffrey Baratheon</t>
  </si>
  <si>
    <t>Tommen Baratheon</t>
  </si>
  <si>
    <t>Daenerys Targaryen</t>
  </si>
  <si>
    <t>Tyrion Lannister</t>
  </si>
  <si>
    <t>Jaime Lannister</t>
  </si>
  <si>
    <t>Cersei Lannister</t>
  </si>
  <si>
    <t>Samwell Tarly</t>
  </si>
  <si>
    <t>Meñique</t>
  </si>
  <si>
    <t>B'Elanna Torres</t>
  </si>
  <si>
    <t>Chakotay</t>
  </si>
  <si>
    <t>Reginald Barclay</t>
  </si>
  <si>
    <t>Tuvok</t>
  </si>
  <si>
    <t>Tom Paris</t>
  </si>
  <si>
    <t>Harry Kim</t>
  </si>
  <si>
    <t>Christopher Pike</t>
  </si>
  <si>
    <t>Spock</t>
  </si>
  <si>
    <t>JESSICA VERA</t>
  </si>
  <si>
    <t>HECTOR TRONCOSO</t>
  </si>
  <si>
    <t>ISABEL TORRES</t>
  </si>
  <si>
    <t>CAROLINA TORO</t>
  </si>
  <si>
    <t>MARCELO SILVA</t>
  </si>
  <si>
    <t>JORGE QUEZADA</t>
  </si>
  <si>
    <t>MARISELA PIRUL</t>
  </si>
  <si>
    <t>PAULINA PEREZ</t>
  </si>
  <si>
    <t>ERICA PEREZ</t>
  </si>
  <si>
    <t>JONATHAN NOVA</t>
  </si>
  <si>
    <t>JUAN MUNIZAGA</t>
  </si>
  <si>
    <t>MYRIAM MORALES</t>
  </si>
  <si>
    <t>VICTOR MATELUNA</t>
  </si>
  <si>
    <t>CLAUDIO LOPEZ</t>
  </si>
  <si>
    <t>MARISOL IBARRA</t>
  </si>
  <si>
    <t>NELIDA GRELLE</t>
  </si>
  <si>
    <t>GABRIEL GOMEZ</t>
  </si>
  <si>
    <t>GASTON FARIAS</t>
  </si>
  <si>
    <t>YOCELYN ESPINOZA</t>
  </si>
  <si>
    <t>SUSAN ESCOBAR</t>
  </si>
  <si>
    <t>SUSANA ELGUETA</t>
  </si>
  <si>
    <t>FEDERICO DOMINGUEZ</t>
  </si>
  <si>
    <t>GUSTAVO CESPEDES</t>
  </si>
  <si>
    <t>NELSON CENA</t>
  </si>
  <si>
    <t>BRAULIO CAAMAÑO</t>
  </si>
  <si>
    <t>MARIELA BASTIAS</t>
  </si>
  <si>
    <t>MARCO ARANGUIZ</t>
  </si>
  <si>
    <t>MARIA ALBORNOZ</t>
  </si>
  <si>
    <t>María Jose Acevedo</t>
  </si>
  <si>
    <t>Mariana Basigalupo</t>
  </si>
  <si>
    <t>Esteban Cerpes</t>
  </si>
  <si>
    <t>Flavio Hernandez</t>
  </si>
  <si>
    <t>Felipe Rojas</t>
  </si>
  <si>
    <t>Gloria Órdenes</t>
  </si>
  <si>
    <t>María Angélica Valdebenito</t>
  </si>
  <si>
    <t>Rodrigo Carrasco</t>
  </si>
  <si>
    <t>Osvaldo Bulgarini</t>
  </si>
  <si>
    <t>Sonia Vargas</t>
  </si>
  <si>
    <t>Julia Milberg</t>
  </si>
  <si>
    <t>María José Mora</t>
  </si>
  <si>
    <t>José Roberts</t>
  </si>
  <si>
    <t>Konrad Fontecilla</t>
  </si>
  <si>
    <t>Leonard Hofstadter</t>
  </si>
  <si>
    <t>Sheldon Cooper</t>
  </si>
  <si>
    <t>Howard Wolowitz</t>
  </si>
  <si>
    <t>Rajesh Koothrappali</t>
  </si>
  <si>
    <t>Bernadette Rostenkowski</t>
  </si>
  <si>
    <t>Amy Fowler</t>
  </si>
  <si>
    <t>James T. Kirk</t>
  </si>
  <si>
    <t>Mr. Spock</t>
  </si>
  <si>
    <t>Leonard McCoy</t>
  </si>
  <si>
    <t>Hikaru Solo</t>
  </si>
  <si>
    <t>Obi Wan Kenobi</t>
  </si>
  <si>
    <t>Padme Amidala</t>
  </si>
  <si>
    <t>Cristina Martínez</t>
  </si>
  <si>
    <t>Jorge Rico</t>
  </si>
  <si>
    <t>Luis Guerrero</t>
  </si>
  <si>
    <t>Oscar Cortina</t>
  </si>
  <si>
    <t>Lourdes Merino</t>
  </si>
  <si>
    <t>Jaime Sánchez</t>
  </si>
  <si>
    <t>José Bonaparte</t>
  </si>
  <si>
    <t>Eva Esteve</t>
  </si>
  <si>
    <t>Federico García</t>
  </si>
  <si>
    <t>Merche Torres</t>
  </si>
  <si>
    <t>Jordi Fontana</t>
  </si>
  <si>
    <t>Ana Antón</t>
  </si>
  <si>
    <t>Sergio Galindo</t>
  </si>
  <si>
    <t>Elena Casado</t>
  </si>
  <si>
    <t>Nuria Pérez</t>
  </si>
  <si>
    <t>Diego Martín</t>
  </si>
  <si>
    <t>Rachel Green</t>
  </si>
  <si>
    <t>Monica Geller</t>
  </si>
  <si>
    <t>Phoebe Buffay</t>
  </si>
  <si>
    <t>Joey Tribbiani</t>
  </si>
  <si>
    <t>Chandler Bing</t>
  </si>
  <si>
    <t>Ross Geller</t>
  </si>
  <si>
    <t>Gunther</t>
  </si>
  <si>
    <t>Janice Goralnik</t>
  </si>
  <si>
    <t>Ursula Buffay</t>
  </si>
  <si>
    <t>Padmé Amidala</t>
  </si>
  <si>
    <t>Han Solo</t>
  </si>
  <si>
    <t>Jar Jar Binks</t>
  </si>
  <si>
    <t>Darth Vader</t>
  </si>
  <si>
    <t>Yoda</t>
  </si>
  <si>
    <t>Obi-Wan Kenobi</t>
  </si>
  <si>
    <t>Anakin Skywalker</t>
  </si>
  <si>
    <t>Boba Fett</t>
  </si>
  <si>
    <t xml:space="preserve"> Jennifer Zamora</t>
  </si>
  <si>
    <t>Michelle Carter</t>
  </si>
  <si>
    <t>Joseph Martins</t>
  </si>
  <si>
    <t>John Smith</t>
  </si>
  <si>
    <t>Jason Foss</t>
  </si>
  <si>
    <t>Eric Dougall</t>
  </si>
  <si>
    <t>Ricardo Ruiz</t>
  </si>
  <si>
    <t>Claudia Conserva</t>
  </si>
  <si>
    <t>Bianquita Bianca</t>
  </si>
  <si>
    <t>Juan Monroe</t>
  </si>
  <si>
    <t>Tere Warfield</t>
  </si>
  <si>
    <t>José Semizoglou</t>
  </si>
  <si>
    <t>Sara Taisha</t>
  </si>
  <si>
    <t>David Salter</t>
  </si>
  <si>
    <t>Pablo Becker</t>
  </si>
  <si>
    <t>Ryth Thelma</t>
  </si>
  <si>
    <t>Alejandro Bacong</t>
  </si>
  <si>
    <t>Juan Bozzi</t>
  </si>
  <si>
    <t>Job Webster</t>
  </si>
  <si>
    <t>Felipe Michael</t>
  </si>
  <si>
    <t>Ester Oliver</t>
  </si>
  <si>
    <t>Simón Moumanil</t>
  </si>
  <si>
    <t>Mateo Manchester</t>
  </si>
  <si>
    <t>Herodes Blount</t>
  </si>
  <si>
    <t>Fidelia Libby</t>
  </si>
  <si>
    <t>Clukey  Elijian</t>
  </si>
  <si>
    <t>Harrison  Kara</t>
  </si>
  <si>
    <t>Mangal  Debbie</t>
  </si>
  <si>
    <t>Squatrito  Kristen</t>
  </si>
  <si>
    <t>Jackson  Maryellen</t>
  </si>
  <si>
    <t>Ndzi  Horia</t>
  </si>
  <si>
    <t>Wilson  Brad</t>
  </si>
  <si>
    <t>Dobrin  Denisa</t>
  </si>
  <si>
    <t>Girifalco  Evelyn</t>
  </si>
  <si>
    <t>Billis  Helen</t>
  </si>
  <si>
    <t>Ivey  Rose</t>
  </si>
  <si>
    <t>Shields  Seffi</t>
  </si>
  <si>
    <t>Zima  Colleen</t>
  </si>
  <si>
    <t>Fraval  Maruk</t>
  </si>
  <si>
    <t>Costa  Latia</t>
  </si>
  <si>
    <t>Villanueva  Noah</t>
  </si>
  <si>
    <t>Onque  Jasmine</t>
  </si>
  <si>
    <t>Gonzales  Ricardo</t>
  </si>
  <si>
    <t>Mullaney  Howard</t>
  </si>
  <si>
    <t>Howard  Estelle</t>
  </si>
  <si>
    <t>King  Janet</t>
  </si>
  <si>
    <t>Friedman  Gerry</t>
  </si>
  <si>
    <t>Buck  Edward</t>
  </si>
  <si>
    <t>Kampew  Donysha</t>
  </si>
  <si>
    <t>Guilianno  Mike</t>
  </si>
  <si>
    <t>Terry  Sharlene</t>
  </si>
  <si>
    <t>Prater  Jeremy</t>
  </si>
  <si>
    <t>Gill  Whitney</t>
  </si>
  <si>
    <t>Bunbury  Jessica</t>
  </si>
  <si>
    <t>Riordan  Michael</t>
  </si>
  <si>
    <t>Khemmich  Bartholemew</t>
  </si>
  <si>
    <t>Strong  Caitrin</t>
  </si>
  <si>
    <t>True  Edward</t>
  </si>
  <si>
    <t>Baczenski  Rachael</t>
  </si>
  <si>
    <t>Bernstein  Sean</t>
  </si>
  <si>
    <t>Sparks  Taylor</t>
  </si>
  <si>
    <t>Cockel  James</t>
  </si>
  <si>
    <t>Sweetwater  Alex</t>
  </si>
  <si>
    <t>Employee ID</t>
  </si>
  <si>
    <t>Employee Name</t>
  </si>
  <si>
    <t>Regions</t>
  </si>
  <si>
    <t>BirthDate</t>
  </si>
  <si>
    <t>Gender</t>
  </si>
  <si>
    <t>Department</t>
  </si>
  <si>
    <t>Position</t>
  </si>
  <si>
    <t>Chief Name</t>
  </si>
  <si>
    <t>Alabama</t>
  </si>
  <si>
    <t>Florida</t>
  </si>
  <si>
    <t>Massachusetts</t>
  </si>
  <si>
    <t>Alaska</t>
  </si>
  <si>
    <t>Texas</t>
  </si>
  <si>
    <t>Atlanta</t>
  </si>
  <si>
    <t>Female</t>
  </si>
  <si>
    <t>Male</t>
  </si>
  <si>
    <t>Administration</t>
  </si>
  <si>
    <t>Management</t>
  </si>
  <si>
    <t>Production</t>
  </si>
  <si>
    <t>Sales</t>
  </si>
  <si>
    <t>Software Engineering</t>
  </si>
  <si>
    <t>Administrative II</t>
  </si>
  <si>
    <t>Manager</t>
  </si>
  <si>
    <t>Administrative I</t>
  </si>
  <si>
    <t>Engineer II</t>
  </si>
  <si>
    <t>Engineer I</t>
  </si>
  <si>
    <t>Technician II</t>
  </si>
  <si>
    <t>Technician I</t>
  </si>
  <si>
    <t>Age</t>
  </si>
  <si>
    <t>Age Range</t>
  </si>
  <si>
    <t>36-45</t>
  </si>
  <si>
    <t>46-55</t>
  </si>
  <si>
    <t>56 or more</t>
  </si>
  <si>
    <t>26-35</t>
  </si>
  <si>
    <t>Icono</t>
  </si>
  <si>
    <t>Row Labels</t>
  </si>
  <si>
    <t>Grand Total</t>
  </si>
  <si>
    <t>Count of Gender</t>
  </si>
  <si>
    <t>👩🏻F</t>
  </si>
  <si>
    <t>👨🏻M</t>
  </si>
  <si>
    <t>Evaluation</t>
  </si>
  <si>
    <t>Salary</t>
  </si>
  <si>
    <t>Max of Evaluation</t>
  </si>
  <si>
    <t>Employee</t>
  </si>
  <si>
    <t>Average of Age</t>
  </si>
  <si>
    <t>Count of Employee Name</t>
  </si>
  <si>
    <t>Column Labels</t>
  </si>
  <si>
    <t>Gustavo Cespedes</t>
  </si>
  <si>
    <t>Marco Aranguiz</t>
  </si>
  <si>
    <t>Federico Dominguez</t>
  </si>
  <si>
    <t>Mariela Bastias</t>
  </si>
  <si>
    <t>Marisela Pirul</t>
  </si>
  <si>
    <t>Juan Munizaga</t>
  </si>
  <si>
    <t>Susana Elgueta</t>
  </si>
  <si>
    <t>Marisol Ibarra</t>
  </si>
  <si>
    <t>Erica Perez</t>
  </si>
  <si>
    <t>Nelson Cena</t>
  </si>
  <si>
    <t>Myriam Morales</t>
  </si>
  <si>
    <t>Susan Escobar</t>
  </si>
  <si>
    <t>Claudio Lopez</t>
  </si>
  <si>
    <t>Hector Troncoso</t>
  </si>
  <si>
    <t>Gaston Farias</t>
  </si>
  <si>
    <t>Jorge Quezada</t>
  </si>
  <si>
    <t>Victor Mateluna</t>
  </si>
  <si>
    <t>Gabriel Gomez</t>
  </si>
  <si>
    <t>Isabel Torres</t>
  </si>
  <si>
    <t>Jonathan Nova</t>
  </si>
  <si>
    <t>Paulina Perez</t>
  </si>
  <si>
    <t>Yocelyn Espinoza</t>
  </si>
  <si>
    <t>Jessica Vera</t>
  </si>
  <si>
    <t>Carolina Toro</t>
  </si>
  <si>
    <t>Marcelo Silva</t>
  </si>
  <si>
    <t>Nelida Grelle</t>
  </si>
  <si>
    <t>Maria Albornoz</t>
  </si>
  <si>
    <t>Braulio Caamaño</t>
  </si>
  <si>
    <t>Leonard Mccoy</t>
  </si>
  <si>
    <t>Count of Position</t>
  </si>
  <si>
    <t>Count of Department</t>
  </si>
  <si>
    <t>Software IT</t>
  </si>
  <si>
    <t>Annual Salaries</t>
  </si>
  <si>
    <t>Range Performance</t>
  </si>
  <si>
    <t>Count of RP</t>
  </si>
  <si>
    <t>%Range Performance</t>
  </si>
  <si>
    <t>Range Perfom.</t>
  </si>
  <si>
    <t>Value</t>
  </si>
  <si>
    <t>Diference</t>
  </si>
  <si>
    <t>0 - 5 Low</t>
  </si>
  <si>
    <t>8 - 10 High</t>
  </si>
  <si>
    <t>6 - 7 Medium</t>
  </si>
  <si>
    <t>Sum of Annual Salaries</t>
  </si>
  <si>
    <t>North Carolina</t>
  </si>
  <si>
    <t>South Carolina</t>
  </si>
  <si>
    <t>Georgia</t>
  </si>
  <si>
    <t>Average of Annual Salaries</t>
  </si>
  <si>
    <t>Range Perform</t>
  </si>
  <si>
    <t>% by Range</t>
  </si>
  <si>
    <t>Difference</t>
  </si>
  <si>
    <t>Mode</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</si>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</sst>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8"/>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5EFEB"/>
        <bgColor indexed="64"/>
      </patternFill>
    </fill>
    <fill>
      <patternFill patternType="solid">
        <fgColor theme="0" tint="-0.249977111117893"/>
        <bgColor indexed="64"/>
      </patternFill>
    </fill>
    <fill>
      <patternFill patternType="solid">
        <fgColor theme="8" tint="-0.249977111117893"/>
        <bgColor theme="8" tint="-0.249977111117893"/>
      </patternFill>
    </fill>
    <fill>
      <patternFill patternType="solid">
        <fgColor theme="8" tint="-0.249977111117893"/>
        <bgColor indexed="64"/>
      </patternFill>
    </fill>
    <fill>
      <patternFill patternType="solid">
        <fgColor rgb="FF012A4A"/>
        <bgColor indexed="64"/>
      </patternFill>
    </fill>
    <fill>
      <patternFill patternType="solid">
        <fgColor rgb="FF01497C"/>
        <bgColor indexed="64"/>
      </patternFill>
    </fill>
    <fill>
      <patternFill patternType="solid">
        <fgColor rgb="FF2A6F97"/>
        <bgColor indexed="64"/>
      </patternFill>
    </fill>
    <fill>
      <patternFill patternType="solid">
        <fgColor rgb="FF468FAF"/>
        <bgColor indexed="64"/>
      </patternFill>
    </fill>
    <fill>
      <patternFill patternType="solid">
        <fgColor rgb="FF89C2D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8" tint="0.79998168889431442"/>
      </bottom>
      <diagonal/>
    </border>
    <border>
      <left/>
      <right/>
      <top/>
      <bottom style="thin">
        <color theme="8" tint="-0.249977111117893"/>
      </bottom>
      <diagonal/>
    </border>
    <border>
      <left/>
      <right/>
      <top style="thin">
        <color theme="8" tint="-0.249977111117893"/>
      </top>
      <bottom style="thin">
        <color theme="8" tint="0.59999389629810485"/>
      </bottom>
      <diagonal/>
    </border>
    <border>
      <left/>
      <right/>
      <top style="thin">
        <color theme="8" tint="0.79998168889431442"/>
      </top>
      <bottom style="thin">
        <color theme="8" tint="0.79998168889431442"/>
      </bottom>
      <diagonal/>
    </border>
    <border>
      <left/>
      <right/>
      <top style="thin">
        <color theme="8"/>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8" fillId="0" borderId="0"/>
    <xf numFmtId="9" fontId="1" fillId="0" borderId="0" applyFont="0" applyFill="0" applyBorder="0" applyAlignment="0" applyProtection="0"/>
  </cellStyleXfs>
  <cellXfs count="29">
    <xf numFmtId="0" fontId="0" fillId="0" borderId="0" xfId="0"/>
    <xf numFmtId="14" fontId="0" fillId="0" borderId="0" xfId="0" applyNumberFormat="1"/>
    <xf numFmtId="2" fontId="0" fillId="0" borderId="0" xfId="0" applyNumberFormat="1"/>
    <xf numFmtId="22" fontId="0" fillId="0" borderId="0" xfId="0" applyNumberFormat="1"/>
    <xf numFmtId="0" fontId="0" fillId="33" borderId="0" xfId="0" applyFill="1"/>
    <xf numFmtId="0" fontId="0" fillId="34" borderId="0" xfId="0" applyFill="1"/>
    <xf numFmtId="0" fontId="0" fillId="35" borderId="0" xfId="0" applyFill="1"/>
    <xf numFmtId="0" fontId="0" fillId="0" borderId="0" xfId="0" pivotButton="1"/>
    <xf numFmtId="0" fontId="0" fillId="0" borderId="0" xfId="0" applyAlignment="1">
      <alignment horizontal="left"/>
    </xf>
    <xf numFmtId="164" fontId="0" fillId="0" borderId="0" xfId="0" applyNumberFormat="1"/>
    <xf numFmtId="0" fontId="17" fillId="36" borderId="10" xfId="0" applyFont="1" applyFill="1" applyBorder="1"/>
    <xf numFmtId="1" fontId="0" fillId="0" borderId="0" xfId="0" applyNumberFormat="1"/>
    <xf numFmtId="9" fontId="0" fillId="0" borderId="0" xfId="0" applyNumberFormat="1"/>
    <xf numFmtId="9" fontId="0" fillId="0" borderId="0" xfId="44" applyFont="1"/>
    <xf numFmtId="0" fontId="17" fillId="36" borderId="11" xfId="0" applyFont="1" applyFill="1" applyBorder="1" applyAlignment="1">
      <alignment horizontal="center"/>
    </xf>
    <xf numFmtId="0" fontId="17" fillId="36" borderId="12" xfId="0" applyFont="1" applyFill="1" applyBorder="1" applyAlignment="1">
      <alignment horizontal="center"/>
    </xf>
    <xf numFmtId="3" fontId="0" fillId="0" borderId="0" xfId="0" applyNumberFormat="1"/>
    <xf numFmtId="0" fontId="13" fillId="37" borderId="0" xfId="0" applyFont="1" applyFill="1" applyAlignment="1">
      <alignment horizontal="center"/>
    </xf>
    <xf numFmtId="0" fontId="0" fillId="38" borderId="0" xfId="0" applyFill="1"/>
    <xf numFmtId="0" fontId="0" fillId="39" borderId="0" xfId="0" applyFill="1"/>
    <xf numFmtId="0" fontId="0" fillId="40" borderId="0" xfId="0" applyFill="1"/>
    <xf numFmtId="0" fontId="0" fillId="41" borderId="0" xfId="0" applyFill="1"/>
    <xf numFmtId="0" fontId="0" fillId="42" borderId="0" xfId="0" applyFill="1"/>
    <xf numFmtId="0" fontId="0" fillId="0" borderId="13" xfId="0" applyBorder="1" applyAlignment="1">
      <alignment horizontal="left"/>
    </xf>
    <xf numFmtId="10" fontId="0" fillId="0" borderId="0" xfId="0" applyNumberFormat="1"/>
    <xf numFmtId="0" fontId="17" fillId="36" borderId="10" xfId="0" applyFont="1" applyFill="1" applyBorder="1" applyAlignment="1">
      <alignment horizontal="center"/>
    </xf>
    <xf numFmtId="164" fontId="0" fillId="0" borderId="0" xfId="0" applyNumberFormat="1" applyAlignment="1">
      <alignment horizontal="right"/>
    </xf>
    <xf numFmtId="0" fontId="0" fillId="0" borderId="14" xfId="0" applyBorder="1"/>
    <xf numFmtId="164" fontId="0" fillId="0" borderId="14" xfId="0" applyNumberFormat="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4 2" xfId="42" xr:uid="{AEE9AC6E-7386-4A49-A523-E44F9E52BD23}"/>
    <cellStyle name="Normal 4 2 2" xfId="43" xr:uid="{1E2FA078-9037-4D39-812E-9473F2BB4243}"/>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6">
    <dxf>
      <numFmt numFmtId="164" formatCode="&quot;$&quot;#,##0.00"/>
    </dxf>
    <dxf>
      <numFmt numFmtId="1" formatCode="0"/>
    </dxf>
    <dxf>
      <font>
        <b val="0"/>
        <i val="0"/>
        <strike val="0"/>
        <condense val="0"/>
        <extend val="0"/>
        <outline val="0"/>
        <shadow val="0"/>
        <u val="none"/>
        <vertAlign val="baseline"/>
        <sz val="11"/>
        <color theme="1"/>
        <name val="Calibri"/>
        <family val="2"/>
        <scheme val="minor"/>
      </font>
      <border diagonalUp="0" diagonalDown="0">
        <left/>
        <right/>
        <top style="thin">
          <color theme="8"/>
        </top>
        <bottom/>
        <vertical/>
        <horizontal/>
      </border>
    </dxf>
    <dxf>
      <numFmt numFmtId="0" formatCode="General"/>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m/dd/yyyy\ h:mm"/>
    </dxf>
    <dxf>
      <numFmt numFmtId="0" formatCode="General"/>
    </dxf>
    <dxf>
      <numFmt numFmtId="0" formatCode="General"/>
    </dxf>
    <dxf>
      <font>
        <color theme="1"/>
        <name val="Calibri Light"/>
        <family val="2"/>
        <scheme val="major"/>
      </font>
      <fill>
        <patternFill>
          <bgColor rgb="FF2F4156"/>
        </patternFill>
      </fill>
      <border diagonalUp="0" diagonalDown="0">
        <left/>
        <right/>
        <top/>
        <bottom/>
        <vertical/>
        <horizontal/>
      </border>
    </dxf>
    <dxf>
      <font>
        <b val="0"/>
        <i val="0"/>
        <sz val="6"/>
        <color theme="1"/>
        <name val="Calibri Light"/>
        <family val="2"/>
        <scheme val="major"/>
      </font>
      <fill>
        <patternFill>
          <bgColor rgb="FF2F4156"/>
        </patternFill>
      </fill>
      <border diagonalUp="0" diagonalDown="0">
        <left/>
        <right/>
        <top/>
        <bottom/>
        <vertical/>
        <horizontal/>
      </border>
    </dxf>
  </dxfs>
  <tableStyles count="2" defaultTableStyle="TableStyleMedium2" defaultPivotStyle="PivotStyleLight16">
    <tableStyle name="Invisible" pivot="0" table="0" count="0" xr9:uid="{F2254181-9176-4205-9F5A-A049EEBC72F5}"/>
    <tableStyle name="MyStyle_1" pivot="0" table="0" count="10" xr9:uid="{7C563A38-B2A3-4ADD-BB22-1CD10A1909EA}">
      <tableStyleElement type="wholeTable" dxfId="15"/>
      <tableStyleElement type="headerRow" dxfId="14"/>
    </tableStyle>
  </tableStyles>
  <colors>
    <mruColors>
      <color rgb="FF2A6F97"/>
      <color rgb="FF3AB3BC"/>
      <color rgb="FF012A4A"/>
      <color rgb="FF00B0F0"/>
      <color rgb="FFB92A75"/>
      <color rgb="FF01497C"/>
      <color rgb="FF0000FF"/>
      <color rgb="FFCCECFF"/>
      <color rgb="FF5523AA"/>
      <color rgb="FF4B0082"/>
    </mruColors>
  </colors>
  <extLst>
    <ext xmlns:x14="http://schemas.microsoft.com/office/spreadsheetml/2009/9/main" uri="{46F421CA-312F-682f-3DD2-61675219B42D}">
      <x14:dxfs count="8">
        <dxf>
          <font>
            <b/>
            <i val="0"/>
            <sz val="8"/>
            <color rgb="FF000000"/>
            <name val="Calibri Light"/>
            <family val="2"/>
            <scheme val="major"/>
          </font>
          <fill>
            <patternFill patternType="solid">
              <fgColor auto="1"/>
              <bgColor rgb="FFC8D9E6"/>
            </patternFill>
          </fill>
          <border diagonalUp="0" diagonalDown="0">
            <left/>
            <right/>
            <top/>
            <bottom/>
            <vertical/>
            <horizontal/>
          </border>
        </dxf>
        <dxf>
          <font>
            <b val="0"/>
            <i val="0"/>
            <sz val="8"/>
            <color rgb="FF000000"/>
            <name val="Calibri Light"/>
            <family val="2"/>
            <scheme val="major"/>
          </font>
          <fill>
            <patternFill patternType="solid">
              <fgColor auto="1"/>
              <bgColor rgb="FF567C8D"/>
            </patternFill>
          </fill>
          <border diagonalUp="0" diagonalDown="0">
            <left/>
            <right/>
            <top/>
            <bottom/>
            <vertical/>
            <horizontal/>
          </border>
        </dxf>
        <dxf>
          <font>
            <b/>
            <i val="0"/>
            <sz val="8"/>
            <color rgb="FF000000"/>
            <name val="Calibri Light"/>
            <family val="2"/>
            <scheme val="major"/>
          </font>
          <fill>
            <patternFill patternType="solid">
              <fgColor auto="1"/>
              <bgColor rgb="FFC8D9E6"/>
            </patternFill>
          </fill>
          <border diagonalUp="0" diagonalDown="0">
            <left/>
            <right/>
            <top/>
            <bottom/>
            <vertical/>
            <horizontal/>
          </border>
        </dxf>
        <dxf>
          <font>
            <b val="0"/>
            <i val="0"/>
            <sz val="8"/>
            <color rgb="FF000000"/>
            <name val="Calibri Light"/>
            <family val="2"/>
            <scheme val="major"/>
          </font>
          <fill>
            <patternFill patternType="solid">
              <fgColor auto="1"/>
              <bgColor rgb="FFC8D9E6"/>
            </patternFill>
          </fill>
          <border diagonalUp="0" diagonalDown="0">
            <left/>
            <right/>
            <top/>
            <bottom/>
            <vertical/>
            <horizontal/>
          </border>
        </dxf>
        <dxf>
          <font>
            <b/>
            <i val="0"/>
            <sz val="8"/>
            <color rgb="FFF5EFEB"/>
            <name val="Calibri Light"/>
            <family val="2"/>
            <scheme val="major"/>
          </font>
          <fill>
            <patternFill patternType="solid">
              <fgColor theme="4" tint="0.79995117038483843"/>
              <bgColor rgb="FF567C8D"/>
            </patternFill>
          </fill>
          <border diagonalUp="0" diagonalDown="0">
            <left/>
            <right/>
            <top/>
            <bottom/>
            <vertical/>
            <horizontal/>
          </border>
        </dxf>
        <dxf>
          <font>
            <b/>
            <i val="0"/>
            <sz val="8"/>
            <color rgb="FFF5EFEB"/>
            <name val="Calibri Light"/>
            <family val="2"/>
            <scheme val="major"/>
          </font>
          <fill>
            <patternFill patternType="solid">
              <fgColor theme="4" tint="0.59999389629810485"/>
              <bgColor rgb="FF567C8D"/>
            </patternFill>
          </fill>
          <border diagonalUp="0" diagonalDown="0">
            <left/>
            <right/>
            <top/>
            <bottom/>
            <vertical/>
            <horizontal/>
          </border>
        </dxf>
        <dxf>
          <font>
            <b/>
            <i val="0"/>
            <sz val="8"/>
            <color rgb="FF828282"/>
            <name val="Calibri Light"/>
            <family val="2"/>
            <scheme val="major"/>
          </font>
          <fill>
            <patternFill patternType="solid">
              <fgColor rgb="FFFFFFFF"/>
              <bgColor rgb="FFF5EFEB"/>
            </patternFill>
          </fill>
          <border diagonalUp="0" diagonalDown="0">
            <left/>
            <right/>
            <top/>
            <bottom/>
            <vertical/>
            <horizontal/>
          </border>
        </dxf>
        <dxf>
          <font>
            <b/>
            <i val="0"/>
            <sz val="8"/>
            <color theme="2" tint="-0.499984740745262"/>
            <name val="Calibri Light"/>
            <family val="2"/>
            <scheme val="major"/>
          </font>
          <fill>
            <patternFill patternType="solid">
              <fgColor rgb="FFFFFFFF"/>
              <bgColor rgb="FFF5EFEB"/>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MyStyle_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[HumanResourceAnalysis.xlsx]Analysis!PivotTable10</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68F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149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68FAF"/>
          </a:solidFill>
          <a:ln>
            <a:noFill/>
          </a:ln>
          <a:effectLst/>
        </c:spPr>
      </c:pivotFmt>
      <c:pivotFmt>
        <c:idx val="7"/>
        <c:spPr>
          <a:solidFill>
            <a:srgbClr val="01497C"/>
          </a:solidFill>
          <a:ln>
            <a:noFill/>
          </a:ln>
          <a:effectLst/>
        </c:spPr>
      </c:pivotFmt>
    </c:pivotFmts>
    <c:plotArea>
      <c:layout>
        <c:manualLayout>
          <c:layoutTarget val="inner"/>
          <c:xMode val="edge"/>
          <c:yMode val="edge"/>
          <c:x val="7.7036644457904285E-2"/>
          <c:y val="6.7167935975216225E-2"/>
          <c:w val="0.87554118333788722"/>
          <c:h val="0.70314003718285212"/>
        </c:manualLayout>
      </c:layout>
      <c:barChart>
        <c:barDir val="col"/>
        <c:grouping val="clustered"/>
        <c:varyColors val="0"/>
        <c:ser>
          <c:idx val="0"/>
          <c:order val="0"/>
          <c:tx>
            <c:strRef>
              <c:f>Analysis!$G$2:$G$3</c:f>
              <c:strCache>
                <c:ptCount val="1"/>
                <c:pt idx="0">
                  <c:v>Female</c:v>
                </c:pt>
              </c:strCache>
            </c:strRef>
          </c:tx>
          <c:spPr>
            <a:solidFill>
              <a:srgbClr val="468FA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Analysis!$F$4:$F$8</c:f>
              <c:strCache>
                <c:ptCount val="4"/>
                <c:pt idx="0">
                  <c:v>26-35</c:v>
                </c:pt>
                <c:pt idx="1">
                  <c:v>36-45</c:v>
                </c:pt>
                <c:pt idx="2">
                  <c:v>46-55</c:v>
                </c:pt>
                <c:pt idx="3">
                  <c:v>56 or more</c:v>
                </c:pt>
              </c:strCache>
            </c:strRef>
          </c:cat>
          <c:val>
            <c:numRef>
              <c:f>Analysis!$G$4:$G$8</c:f>
              <c:numCache>
                <c:formatCode>General</c:formatCode>
                <c:ptCount val="4"/>
                <c:pt idx="0">
                  <c:v>33</c:v>
                </c:pt>
                <c:pt idx="1">
                  <c:v>31</c:v>
                </c:pt>
                <c:pt idx="2">
                  <c:v>28</c:v>
                </c:pt>
                <c:pt idx="3">
                  <c:v>16</c:v>
                </c:pt>
              </c:numCache>
            </c:numRef>
          </c:val>
          <c:extLst>
            <c:ext xmlns:c16="http://schemas.microsoft.com/office/drawing/2014/chart" uri="{C3380CC4-5D6E-409C-BE32-E72D297353CC}">
              <c16:uniqueId val="{00000000-B79F-4297-9BBF-4AA69A21712B}"/>
            </c:ext>
          </c:extLst>
        </c:ser>
        <c:ser>
          <c:idx val="1"/>
          <c:order val="1"/>
          <c:tx>
            <c:strRef>
              <c:f>Analysis!$H$2:$H$3</c:f>
              <c:strCache>
                <c:ptCount val="1"/>
                <c:pt idx="0">
                  <c:v>Male</c:v>
                </c:pt>
              </c:strCache>
            </c:strRef>
          </c:tx>
          <c:spPr>
            <a:solidFill>
              <a:srgbClr val="01497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Analysis!$F$4:$F$8</c:f>
              <c:strCache>
                <c:ptCount val="4"/>
                <c:pt idx="0">
                  <c:v>26-35</c:v>
                </c:pt>
                <c:pt idx="1">
                  <c:v>36-45</c:v>
                </c:pt>
                <c:pt idx="2">
                  <c:v>46-55</c:v>
                </c:pt>
                <c:pt idx="3">
                  <c:v>56 or more</c:v>
                </c:pt>
              </c:strCache>
            </c:strRef>
          </c:cat>
          <c:val>
            <c:numRef>
              <c:f>Analysis!$H$4:$H$8</c:f>
              <c:numCache>
                <c:formatCode>General</c:formatCode>
                <c:ptCount val="4"/>
                <c:pt idx="0">
                  <c:v>20</c:v>
                </c:pt>
                <c:pt idx="1">
                  <c:v>26</c:v>
                </c:pt>
                <c:pt idx="2">
                  <c:v>29</c:v>
                </c:pt>
                <c:pt idx="3">
                  <c:v>11</c:v>
                </c:pt>
              </c:numCache>
            </c:numRef>
          </c:val>
          <c:extLst>
            <c:ext xmlns:c16="http://schemas.microsoft.com/office/drawing/2014/chart" uri="{C3380CC4-5D6E-409C-BE32-E72D297353CC}">
              <c16:uniqueId val="{00000001-E7B2-43B7-A9DE-73FF24B20906}"/>
            </c:ext>
          </c:extLst>
        </c:ser>
        <c:dLbls>
          <c:showLegendKey val="0"/>
          <c:showVal val="0"/>
          <c:showCatName val="0"/>
          <c:showSerName val="0"/>
          <c:showPercent val="0"/>
          <c:showBubbleSize val="0"/>
        </c:dLbls>
        <c:gapWidth val="100"/>
        <c:overlap val="-10"/>
        <c:axId val="88294399"/>
        <c:axId val="88294895"/>
      </c:barChart>
      <c:catAx>
        <c:axId val="88294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2F4156"/>
                </a:solidFill>
                <a:latin typeface="+mn-lt"/>
                <a:ea typeface="+mn-ea"/>
                <a:cs typeface="+mn-cs"/>
              </a:defRPr>
            </a:pPr>
            <a:endParaRPr lang="es-VE"/>
          </a:p>
        </c:txPr>
        <c:crossAx val="88294895"/>
        <c:crosses val="autoZero"/>
        <c:auto val="1"/>
        <c:lblAlgn val="ctr"/>
        <c:lblOffset val="100"/>
        <c:noMultiLvlLbl val="0"/>
      </c:catAx>
      <c:valAx>
        <c:axId val="88294895"/>
        <c:scaling>
          <c:orientation val="minMax"/>
        </c:scaling>
        <c:delete val="1"/>
        <c:axPos val="l"/>
        <c:numFmt formatCode="General" sourceLinked="1"/>
        <c:majorTickMark val="out"/>
        <c:minorTickMark val="none"/>
        <c:tickLblPos val="nextTo"/>
        <c:crossAx val="88294399"/>
        <c:crosses val="autoZero"/>
        <c:crossBetween val="between"/>
      </c:valAx>
      <c:spPr>
        <a:noFill/>
        <a:ln>
          <a:noFill/>
        </a:ln>
        <a:effectLst/>
      </c:spPr>
    </c:plotArea>
    <c:legend>
      <c:legendPos val="t"/>
      <c:layout>
        <c:manualLayout>
          <c:xMode val="edge"/>
          <c:yMode val="edge"/>
          <c:x val="0.74391604826375124"/>
          <c:y val="0"/>
          <c:w val="0.21720386748062201"/>
          <c:h val="0.18607271775113621"/>
        </c:manualLayout>
      </c:layout>
      <c:overlay val="0"/>
      <c:spPr>
        <a:noFill/>
        <a:ln>
          <a:noFill/>
        </a:ln>
        <a:effectLst/>
      </c:spPr>
      <c:txPr>
        <a:bodyPr rot="0" spcFirstLastPara="1" vertOverflow="ellipsis" vert="horz" wrap="square" anchor="ctr" anchorCtr="1"/>
        <a:lstStyle/>
        <a:p>
          <a:pPr>
            <a:defRPr sz="800" b="0" i="0" u="none" strike="noStrike" kern="1200" baseline="0">
              <a:solidFill>
                <a:srgbClr val="2F4156"/>
              </a:solidFill>
              <a:latin typeface="+mn-lt"/>
              <a:ea typeface="+mn-ea"/>
              <a:cs typeface="+mn-cs"/>
            </a:defRPr>
          </a:pPr>
          <a:endParaRPr lang="es-V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rgbClr val="2F4156"/>
          </a:solidFill>
        </a:defRPr>
      </a:pPr>
      <a:endParaRPr lang="es-V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Analysis!$F$10</c:f>
              <c:strCache>
                <c:ptCount val="1"/>
                <c:pt idx="0">
                  <c:v>Female</c:v>
                </c:pt>
              </c:strCache>
            </c:strRef>
          </c:tx>
          <c:spPr>
            <a:solidFill>
              <a:srgbClr val="468FAF"/>
            </a:solidFill>
          </c:spPr>
          <c:dPt>
            <c:idx val="0"/>
            <c:bubble3D val="0"/>
            <c:spPr>
              <a:solidFill>
                <a:srgbClr val="468FAF"/>
              </a:solidFill>
              <a:ln>
                <a:noFill/>
              </a:ln>
              <a:effectLst/>
            </c:spPr>
            <c:extLst>
              <c:ext xmlns:c16="http://schemas.microsoft.com/office/drawing/2014/chart" uri="{C3380CC4-5D6E-409C-BE32-E72D297353CC}">
                <c16:uniqueId val="{00000001-8986-4BAC-9E5B-AA14ABFB25BD}"/>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0-D9F1-4199-ADEC-0CD6E6ACBA3E}"/>
              </c:ext>
            </c:extLst>
          </c:dPt>
          <c:val>
            <c:numRef>
              <c:f>Analysis!$F$11:$F$12</c:f>
              <c:numCache>
                <c:formatCode>0%</c:formatCode>
                <c:ptCount val="2"/>
                <c:pt idx="0">
                  <c:v>0.55670103092783507</c:v>
                </c:pt>
                <c:pt idx="1">
                  <c:v>0.44329896907216493</c:v>
                </c:pt>
              </c:numCache>
            </c:numRef>
          </c:val>
          <c:extLst>
            <c:ext xmlns:c16="http://schemas.microsoft.com/office/drawing/2014/chart" uri="{C3380CC4-5D6E-409C-BE32-E72D297353CC}">
              <c16:uniqueId val="{00000000-9202-4734-B989-896A2B13649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Analysis!$G$10</c:f>
              <c:strCache>
                <c:ptCount val="1"/>
                <c:pt idx="0">
                  <c:v>Male</c:v>
                </c:pt>
              </c:strCache>
            </c:strRef>
          </c:tx>
          <c:spPr>
            <a:solidFill>
              <a:srgbClr val="01497C"/>
            </a:solidFill>
          </c:spPr>
          <c:dPt>
            <c:idx val="0"/>
            <c:bubble3D val="0"/>
            <c:spPr>
              <a:solidFill>
                <a:srgbClr val="01497C"/>
              </a:solidFill>
              <a:ln>
                <a:noFill/>
              </a:ln>
              <a:effectLst/>
            </c:spPr>
            <c:extLst>
              <c:ext xmlns:c16="http://schemas.microsoft.com/office/drawing/2014/chart" uri="{C3380CC4-5D6E-409C-BE32-E72D297353CC}">
                <c16:uniqueId val="{00000001-D9F1-4C9E-A6BB-9B9B6A043578}"/>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0-C1A0-4DB3-826D-03ED06B69F55}"/>
              </c:ext>
            </c:extLst>
          </c:dPt>
          <c:val>
            <c:numRef>
              <c:f>Analysis!$G$11:$G$12</c:f>
              <c:numCache>
                <c:formatCode>0%</c:formatCode>
                <c:ptCount val="2"/>
                <c:pt idx="0">
                  <c:v>0.44329896907216493</c:v>
                </c:pt>
                <c:pt idx="1">
                  <c:v>0.55670103092783507</c:v>
                </c:pt>
              </c:numCache>
            </c:numRef>
          </c:val>
          <c:extLst>
            <c:ext xmlns:c16="http://schemas.microsoft.com/office/drawing/2014/chart" uri="{C3380CC4-5D6E-409C-BE32-E72D297353CC}">
              <c16:uniqueId val="{00000000-A529-4FDE-8370-EBAD18363A1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[HumanResourceAnalysis.xlsx]Analysis!PivotTable11</c:name>
    <c:fmtId val="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2A6F97"/>
          </a:solidFill>
          <a:ln>
            <a:noFill/>
          </a:ln>
          <a:effectLst/>
        </c:spPr>
        <c:marker>
          <c:symbol val="none"/>
        </c:marker>
        <c:dLbl>
          <c:idx val="0"/>
          <c:spPr>
            <a:noFill/>
            <a:ln>
              <a:noFill/>
            </a:ln>
            <a:effectLst/>
          </c:spPr>
          <c:txPr>
            <a:bodyPr wrap="square" lIns="38100" tIns="19050" rIns="38100" bIns="19050" anchor="ctr">
              <a:spAutoFit/>
            </a:bodyPr>
            <a:lstStyle/>
            <a:p>
              <a:pPr>
                <a:defRPr sz="600">
                  <a:solidFill>
                    <a:srgbClr val="2F4156"/>
                  </a:solidFill>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95896346290045"/>
          <c:y val="0.20833333333333334"/>
          <c:w val="0.6418135233095863"/>
          <c:h val="0.74537037037037035"/>
        </c:manualLayout>
      </c:layout>
      <c:barChart>
        <c:barDir val="bar"/>
        <c:grouping val="clustered"/>
        <c:varyColors val="0"/>
        <c:ser>
          <c:idx val="0"/>
          <c:order val="0"/>
          <c:tx>
            <c:strRef>
              <c:f>Analysis!$L$2</c:f>
              <c:strCache>
                <c:ptCount val="1"/>
                <c:pt idx="0">
                  <c:v>Total</c:v>
                </c:pt>
              </c:strCache>
            </c:strRef>
          </c:tx>
          <c:spPr>
            <a:solidFill>
              <a:srgbClr val="2A6F97"/>
            </a:solidFill>
            <a:ln>
              <a:noFill/>
            </a:ln>
            <a:effectLst/>
          </c:spPr>
          <c:invertIfNegative val="0"/>
          <c:dLbls>
            <c:spPr>
              <a:noFill/>
              <a:ln>
                <a:noFill/>
              </a:ln>
              <a:effectLst/>
            </c:spPr>
            <c:txPr>
              <a:bodyPr wrap="square" lIns="38100" tIns="19050" rIns="38100" bIns="19050" anchor="ctr">
                <a:spAutoFit/>
              </a:bodyPr>
              <a:lstStyle/>
              <a:p>
                <a:pPr>
                  <a:defRPr sz="600">
                    <a:solidFill>
                      <a:srgbClr val="2F4156"/>
                    </a:solidFill>
                  </a:defRPr>
                </a:pPr>
                <a:endParaRPr lang="es-VE"/>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Analysis!$K$3:$K$11</c:f>
              <c:strCache>
                <c:ptCount val="8"/>
                <c:pt idx="0">
                  <c:v>Director</c:v>
                </c:pt>
                <c:pt idx="1">
                  <c:v>Administrative II</c:v>
                </c:pt>
                <c:pt idx="2">
                  <c:v>Administrative I</c:v>
                </c:pt>
                <c:pt idx="3">
                  <c:v>Manager</c:v>
                </c:pt>
                <c:pt idx="4">
                  <c:v>Technician I</c:v>
                </c:pt>
                <c:pt idx="5">
                  <c:v>Engineer II</c:v>
                </c:pt>
                <c:pt idx="6">
                  <c:v>Technician II</c:v>
                </c:pt>
                <c:pt idx="7">
                  <c:v>Engineer I</c:v>
                </c:pt>
              </c:strCache>
            </c:strRef>
          </c:cat>
          <c:val>
            <c:numRef>
              <c:f>Analysis!$L$3:$L$11</c:f>
              <c:numCache>
                <c:formatCode>#,##0</c:formatCode>
                <c:ptCount val="8"/>
                <c:pt idx="0">
                  <c:v>12</c:v>
                </c:pt>
                <c:pt idx="1">
                  <c:v>14</c:v>
                </c:pt>
                <c:pt idx="2">
                  <c:v>15</c:v>
                </c:pt>
                <c:pt idx="3">
                  <c:v>20</c:v>
                </c:pt>
                <c:pt idx="4">
                  <c:v>30</c:v>
                </c:pt>
                <c:pt idx="5">
                  <c:v>31</c:v>
                </c:pt>
                <c:pt idx="6">
                  <c:v>33</c:v>
                </c:pt>
                <c:pt idx="7">
                  <c:v>39</c:v>
                </c:pt>
              </c:numCache>
            </c:numRef>
          </c:val>
          <c:extLst>
            <c:ext xmlns:c16="http://schemas.microsoft.com/office/drawing/2014/chart" uri="{C3380CC4-5D6E-409C-BE32-E72D297353CC}">
              <c16:uniqueId val="{00000000-24E1-47CB-84BD-EE16EF64A3F0}"/>
            </c:ext>
          </c:extLst>
        </c:ser>
        <c:dLbls>
          <c:showLegendKey val="0"/>
          <c:showVal val="0"/>
          <c:showCatName val="0"/>
          <c:showSerName val="0"/>
          <c:showPercent val="0"/>
          <c:showBubbleSize val="0"/>
        </c:dLbls>
        <c:gapWidth val="30"/>
        <c:axId val="572839375"/>
        <c:axId val="572839871"/>
      </c:barChart>
      <c:catAx>
        <c:axId val="57283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rgbClr val="2F4156"/>
                </a:solidFill>
                <a:latin typeface="+mn-lt"/>
                <a:ea typeface="+mn-ea"/>
                <a:cs typeface="+mn-cs"/>
              </a:defRPr>
            </a:pPr>
            <a:endParaRPr lang="es-VE"/>
          </a:p>
        </c:txPr>
        <c:crossAx val="572839871"/>
        <c:crosses val="autoZero"/>
        <c:auto val="1"/>
        <c:lblAlgn val="ctr"/>
        <c:lblOffset val="100"/>
        <c:noMultiLvlLbl val="0"/>
      </c:catAx>
      <c:valAx>
        <c:axId val="572839871"/>
        <c:scaling>
          <c:orientation val="minMax"/>
        </c:scaling>
        <c:delete val="1"/>
        <c:axPos val="b"/>
        <c:numFmt formatCode="#,##0" sourceLinked="1"/>
        <c:majorTickMark val="none"/>
        <c:minorTickMark val="none"/>
        <c:tickLblPos val="nextTo"/>
        <c:crossAx val="572839375"/>
        <c:crosses val="autoZero"/>
        <c:crossBetween val="between"/>
      </c:valAx>
      <c:spPr>
        <a:noFill/>
        <a:ln>
          <a:noFill/>
        </a:ln>
      </c:spPr>
    </c:plotArea>
    <c:plotVisOnly val="1"/>
    <c:dispBlanksAs val="gap"/>
    <c:showDLblsOverMax val="0"/>
    <c:extLst/>
  </c:chart>
  <c:spPr>
    <a:noFill/>
    <a:ln>
      <a:noFill/>
    </a:ln>
  </c:spPr>
  <c:txPr>
    <a:bodyPr/>
    <a:lstStyle/>
    <a:p>
      <a:pPr>
        <a:defRPr/>
      </a:pPr>
      <a:endParaRPr lang="es-V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[HumanResourceAnalysis.xlsx]Analysis!PivotTable12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V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92A75"/>
          </a:solidFill>
          <a:ln w="19050">
            <a:solidFill>
              <a:schemeClr val="lt1"/>
            </a:solidFill>
          </a:ln>
          <a:effectLst/>
        </c:spPr>
        <c:dLbl>
          <c:idx val="0"/>
          <c:layout>
            <c:manualLayout>
              <c:x val="5.6818181818181705E-2"/>
              <c:y val="-0.1502145922746781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c:spPr>
        <c:dLbl>
          <c:idx val="0"/>
          <c:layout>
            <c:manualLayout>
              <c:x val="0.14520202020202008"/>
              <c:y val="-9.6566523605150237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12A4A"/>
          </a:solidFill>
          <a:ln w="19050">
            <a:solidFill>
              <a:schemeClr val="lt1"/>
            </a:solidFill>
          </a:ln>
          <a:effectLst/>
        </c:spPr>
        <c:dLbl>
          <c:idx val="0"/>
          <c:layout>
            <c:manualLayout>
              <c:x val="0.11994949494949494"/>
              <c:y val="0.1072961373390558"/>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AB3BC"/>
          </a:solidFill>
          <a:ln w="19050">
            <a:solidFill>
              <a:schemeClr val="lt1"/>
            </a:solidFill>
          </a:ln>
          <a:effectLst/>
        </c:spPr>
        <c:dLbl>
          <c:idx val="0"/>
          <c:layout>
            <c:manualLayout>
              <c:x val="-0.10101010101010101"/>
              <c:y val="8.5836909871244732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9999"/>
          </a:solidFill>
          <a:ln w="19050">
            <a:solidFill>
              <a:schemeClr val="lt1"/>
            </a:solidFill>
          </a:ln>
          <a:effectLst/>
        </c:spPr>
        <c:dLbl>
          <c:idx val="0"/>
          <c:layout>
            <c:manualLayout>
              <c:x val="-0.13257575757575762"/>
              <c:y val="1.072961373390548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33CCCC"/>
          </a:solidFill>
          <a:ln w="19050">
            <a:solidFill>
              <a:schemeClr val="lt1"/>
            </a:solidFill>
          </a:ln>
          <a:effectLst/>
        </c:spPr>
        <c:dLbl>
          <c:idx val="0"/>
          <c:layout>
            <c:manualLayout>
              <c:x val="-0.12626262626262633"/>
              <c:y val="-0.1072961373390558"/>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A6F97"/>
          </a:solidFill>
          <a:ln w="19050">
            <a:solidFill>
              <a:schemeClr val="lt1"/>
            </a:solidFill>
          </a:ln>
          <a:effectLst/>
        </c:spPr>
        <c:dLbl>
          <c:idx val="0"/>
          <c:layout>
            <c:manualLayout>
              <c:x val="-9.8846771451379073E-2"/>
              <c:y val="-0.10368663594470048"/>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193082398791052"/>
          <c:y val="0.14966459396438106"/>
          <c:w val="0.45202020202020204"/>
          <c:h val="0.7649572649572649"/>
        </c:manualLayout>
      </c:layout>
      <c:doughnutChart>
        <c:varyColors val="1"/>
        <c:ser>
          <c:idx val="0"/>
          <c:order val="0"/>
          <c:tx>
            <c:strRef>
              <c:f>Analysis!$O$2</c:f>
              <c:strCache>
                <c:ptCount val="1"/>
                <c:pt idx="0">
                  <c:v>Total</c:v>
                </c:pt>
              </c:strCache>
            </c:strRef>
          </c:tx>
          <c:dPt>
            <c:idx val="0"/>
            <c:bubble3D val="0"/>
            <c:spPr>
              <a:solidFill>
                <a:srgbClr val="B92A75"/>
              </a:solidFill>
              <a:ln w="19050">
                <a:solidFill>
                  <a:schemeClr val="lt1"/>
                </a:solidFill>
              </a:ln>
              <a:effectLst/>
            </c:spPr>
            <c:extLst>
              <c:ext xmlns:c16="http://schemas.microsoft.com/office/drawing/2014/chart" uri="{C3380CC4-5D6E-409C-BE32-E72D297353CC}">
                <c16:uniqueId val="{00000001-FE02-4913-9A94-F06D71A665E6}"/>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FE02-4913-9A94-F06D71A665E6}"/>
              </c:ext>
            </c:extLst>
          </c:dPt>
          <c:dPt>
            <c:idx val="2"/>
            <c:bubble3D val="0"/>
            <c:spPr>
              <a:solidFill>
                <a:srgbClr val="012A4A"/>
              </a:solidFill>
              <a:ln w="19050">
                <a:solidFill>
                  <a:schemeClr val="lt1"/>
                </a:solidFill>
              </a:ln>
              <a:effectLst/>
            </c:spPr>
            <c:extLst>
              <c:ext xmlns:c16="http://schemas.microsoft.com/office/drawing/2014/chart" uri="{C3380CC4-5D6E-409C-BE32-E72D297353CC}">
                <c16:uniqueId val="{00000005-FE02-4913-9A94-F06D71A665E6}"/>
              </c:ext>
            </c:extLst>
          </c:dPt>
          <c:dPt>
            <c:idx val="3"/>
            <c:bubble3D val="0"/>
            <c:spPr>
              <a:solidFill>
                <a:srgbClr val="3AB3BC"/>
              </a:solidFill>
              <a:ln w="19050">
                <a:solidFill>
                  <a:schemeClr val="lt1"/>
                </a:solidFill>
              </a:ln>
              <a:effectLst/>
            </c:spPr>
            <c:extLst>
              <c:ext xmlns:c16="http://schemas.microsoft.com/office/drawing/2014/chart" uri="{C3380CC4-5D6E-409C-BE32-E72D297353CC}">
                <c16:uniqueId val="{00000007-FE02-4913-9A94-F06D71A665E6}"/>
              </c:ext>
            </c:extLst>
          </c:dPt>
          <c:dPt>
            <c:idx val="4"/>
            <c:bubble3D val="0"/>
            <c:spPr>
              <a:solidFill>
                <a:srgbClr val="2A6F97"/>
              </a:solidFill>
              <a:ln w="19050">
                <a:solidFill>
                  <a:schemeClr val="lt1"/>
                </a:solidFill>
              </a:ln>
              <a:effectLst/>
            </c:spPr>
            <c:extLst>
              <c:ext xmlns:c16="http://schemas.microsoft.com/office/drawing/2014/chart" uri="{C3380CC4-5D6E-409C-BE32-E72D297353CC}">
                <c16:uniqueId val="{00000009-FE02-4913-9A94-F06D71A665E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E02-4913-9A94-F06D71A665E6}"/>
              </c:ext>
            </c:extLst>
          </c:dPt>
          <c:dLbls>
            <c:dLbl>
              <c:idx val="0"/>
              <c:layout>
                <c:manualLayout>
                  <c:x val="5.6818181818181705E-2"/>
                  <c:y val="-0.150214592274678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02-4913-9A94-F06D71A665E6}"/>
                </c:ext>
              </c:extLst>
            </c:dLbl>
            <c:dLbl>
              <c:idx val="1"/>
              <c:layout>
                <c:manualLayout>
                  <c:x val="0.14520202020202008"/>
                  <c:y val="-9.65665236051502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02-4913-9A94-F06D71A665E6}"/>
                </c:ext>
              </c:extLst>
            </c:dLbl>
            <c:dLbl>
              <c:idx val="2"/>
              <c:layout>
                <c:manualLayout>
                  <c:x val="0.11994949494949494"/>
                  <c:y val="0.1072961373390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02-4913-9A94-F06D71A665E6}"/>
                </c:ext>
              </c:extLst>
            </c:dLbl>
            <c:dLbl>
              <c:idx val="3"/>
              <c:layout>
                <c:manualLayout>
                  <c:x val="-0.10101010101010101"/>
                  <c:y val="8.58369098712447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02-4913-9A94-F06D71A665E6}"/>
                </c:ext>
              </c:extLst>
            </c:dLbl>
            <c:dLbl>
              <c:idx val="4"/>
              <c:layout>
                <c:manualLayout>
                  <c:x val="-9.8846771451379073E-2"/>
                  <c:y val="-0.10368663594470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E02-4913-9A94-F06D71A665E6}"/>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rgbClr val="2F4156"/>
                    </a:solidFill>
                    <a:latin typeface="+mn-lt"/>
                    <a:ea typeface="+mn-ea"/>
                    <a:cs typeface="+mn-cs"/>
                  </a:defRPr>
                </a:pPr>
                <a:endParaRPr lang="es-VE"/>
              </a:p>
            </c:txPr>
            <c:showLegendKey val="0"/>
            <c:showVal val="1"/>
            <c:showCatName val="0"/>
            <c:showSerName val="0"/>
            <c:showPercent val="0"/>
            <c:showBubbleSize val="0"/>
            <c:showLeaderLines val="1"/>
            <c:leaderLines>
              <c:spPr>
                <a:ln w="9525" cap="flat" cmpd="sng" algn="ctr">
                  <a:solidFill>
                    <a:srgbClr val="567C8D"/>
                  </a:solidFill>
                  <a:round/>
                </a:ln>
                <a:effectLst/>
              </c:spPr>
            </c:leaderLines>
            <c:extLst>
              <c:ext xmlns:c15="http://schemas.microsoft.com/office/drawing/2012/chart" uri="{CE6537A1-D6FC-4f65-9D91-7224C49458BB}"/>
            </c:extLst>
          </c:dLbls>
          <c:cat>
            <c:strRef>
              <c:f>Analysis!$N$3:$N$8</c:f>
              <c:strCache>
                <c:ptCount val="5"/>
                <c:pt idx="0">
                  <c:v>Administration</c:v>
                </c:pt>
                <c:pt idx="1">
                  <c:v>Management</c:v>
                </c:pt>
                <c:pt idx="2">
                  <c:v>Production</c:v>
                </c:pt>
                <c:pt idx="3">
                  <c:v>Sales</c:v>
                </c:pt>
                <c:pt idx="4">
                  <c:v>Software IT</c:v>
                </c:pt>
              </c:strCache>
            </c:strRef>
          </c:cat>
          <c:val>
            <c:numRef>
              <c:f>Analysis!$O$3:$O$8</c:f>
              <c:numCache>
                <c:formatCode>#,##0</c:formatCode>
                <c:ptCount val="5"/>
                <c:pt idx="0">
                  <c:v>35</c:v>
                </c:pt>
                <c:pt idx="1">
                  <c:v>7</c:v>
                </c:pt>
                <c:pt idx="2">
                  <c:v>73</c:v>
                </c:pt>
                <c:pt idx="3">
                  <c:v>20</c:v>
                </c:pt>
                <c:pt idx="4">
                  <c:v>59</c:v>
                </c:pt>
              </c:numCache>
            </c:numRef>
          </c:val>
          <c:extLst>
            <c:ext xmlns:c16="http://schemas.microsoft.com/office/drawing/2014/chart" uri="{C3380CC4-5D6E-409C-BE32-E72D297353CC}">
              <c16:uniqueId val="{0000000C-FE02-4913-9A94-F06D71A665E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s-V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936868114501174"/>
          <c:y val="0.12471655328798185"/>
          <c:w val="0.5220823431296997"/>
          <c:h val="0.75056689342403626"/>
        </c:manualLayout>
      </c:layout>
      <c:doughnutChart>
        <c:varyColors val="1"/>
        <c:ser>
          <c:idx val="0"/>
          <c:order val="0"/>
          <c:tx>
            <c:strRef>
              <c:f>Analysis!$Q$9</c:f>
              <c:strCache>
                <c:ptCount val="1"/>
                <c:pt idx="0">
                  <c:v>0 - 5 Low</c:v>
                </c:pt>
              </c:strCache>
            </c:strRef>
          </c:tx>
          <c:spPr>
            <a:solidFill>
              <a:srgbClr val="2F4156"/>
            </a:solidFill>
            <a:ln w="12700">
              <a:solidFill>
                <a:schemeClr val="bg1"/>
              </a:solidFill>
            </a:ln>
          </c:spPr>
          <c:dPt>
            <c:idx val="0"/>
            <c:bubble3D val="0"/>
            <c:spPr>
              <a:solidFill>
                <a:srgbClr val="012A4A"/>
              </a:solidFill>
              <a:ln w="12700">
                <a:solidFill>
                  <a:schemeClr val="bg1"/>
                </a:solidFill>
              </a:ln>
              <a:effectLst/>
            </c:spPr>
            <c:extLst>
              <c:ext xmlns:c16="http://schemas.microsoft.com/office/drawing/2014/chart" uri="{C3380CC4-5D6E-409C-BE32-E72D297353CC}">
                <c16:uniqueId val="{00000001-385D-411B-A522-374AA7B79769}"/>
              </c:ext>
            </c:extLst>
          </c:dPt>
          <c:dPt>
            <c:idx val="1"/>
            <c:bubble3D val="0"/>
            <c:spPr>
              <a:solidFill>
                <a:srgbClr val="ECECEC"/>
              </a:solidFill>
              <a:ln w="12700">
                <a:solidFill>
                  <a:schemeClr val="bg1"/>
                </a:solidFill>
              </a:ln>
              <a:effectLst/>
            </c:spPr>
            <c:extLst>
              <c:ext xmlns:c16="http://schemas.microsoft.com/office/drawing/2014/chart" uri="{C3380CC4-5D6E-409C-BE32-E72D297353CC}">
                <c16:uniqueId val="{00000003-385D-411B-A522-374AA7B79769}"/>
              </c:ext>
            </c:extLst>
          </c:dPt>
          <c:dPt>
            <c:idx val="2"/>
            <c:bubble3D val="0"/>
            <c:spPr>
              <a:solidFill>
                <a:srgbClr val="2F4156"/>
              </a:solidFill>
              <a:ln w="12700">
                <a:solidFill>
                  <a:schemeClr val="bg1"/>
                </a:solidFill>
              </a:ln>
              <a:effectLst/>
            </c:spPr>
            <c:extLst>
              <c:ext xmlns:c16="http://schemas.microsoft.com/office/drawing/2014/chart" uri="{C3380CC4-5D6E-409C-BE32-E72D297353CC}">
                <c16:uniqueId val="{00000005-385D-411B-A522-374AA7B79769}"/>
              </c:ext>
            </c:extLst>
          </c:dPt>
          <c:cat>
            <c:strRef>
              <c:f>Analysis!$R$8:$S$8</c:f>
              <c:strCache>
                <c:ptCount val="2"/>
                <c:pt idx="0">
                  <c:v>Value</c:v>
                </c:pt>
                <c:pt idx="1">
                  <c:v>Diference</c:v>
                </c:pt>
              </c:strCache>
            </c:strRef>
          </c:cat>
          <c:val>
            <c:numRef>
              <c:f>Analysis!$R$9:$S$9</c:f>
              <c:numCache>
                <c:formatCode>0%</c:formatCode>
                <c:ptCount val="2"/>
                <c:pt idx="0">
                  <c:v>0.17010309278350516</c:v>
                </c:pt>
                <c:pt idx="1">
                  <c:v>0.82989690721649478</c:v>
                </c:pt>
              </c:numCache>
            </c:numRef>
          </c:val>
          <c:extLst>
            <c:ext xmlns:c16="http://schemas.microsoft.com/office/drawing/2014/chart" uri="{C3380CC4-5D6E-409C-BE32-E72D297353CC}">
              <c16:uniqueId val="{00000006-385D-411B-A522-374AA7B79769}"/>
            </c:ext>
          </c:extLst>
        </c:ser>
        <c:ser>
          <c:idx val="1"/>
          <c:order val="1"/>
          <c:tx>
            <c:strRef>
              <c:f>Analysis!$Q$10</c:f>
              <c:strCache>
                <c:ptCount val="1"/>
                <c:pt idx="0">
                  <c:v>6 - 7 Medium</c:v>
                </c:pt>
              </c:strCache>
            </c:strRef>
          </c:tx>
          <c:spPr>
            <a:solidFill>
              <a:srgbClr val="567C8D"/>
            </a:solidFill>
            <a:ln w="12700">
              <a:solidFill>
                <a:schemeClr val="bg1"/>
              </a:solidFill>
            </a:ln>
          </c:spPr>
          <c:dPt>
            <c:idx val="0"/>
            <c:bubble3D val="0"/>
            <c:spPr>
              <a:solidFill>
                <a:srgbClr val="B92A75"/>
              </a:solidFill>
              <a:ln w="12700">
                <a:solidFill>
                  <a:schemeClr val="bg1"/>
                </a:solidFill>
              </a:ln>
              <a:effectLst/>
            </c:spPr>
            <c:extLst>
              <c:ext xmlns:c16="http://schemas.microsoft.com/office/drawing/2014/chart" uri="{C3380CC4-5D6E-409C-BE32-E72D297353CC}">
                <c16:uniqueId val="{00000008-385D-411B-A522-374AA7B79769}"/>
              </c:ext>
            </c:extLst>
          </c:dPt>
          <c:dPt>
            <c:idx val="1"/>
            <c:bubble3D val="0"/>
            <c:spPr>
              <a:solidFill>
                <a:srgbClr val="ECECEC"/>
              </a:solidFill>
              <a:ln w="12700">
                <a:solidFill>
                  <a:schemeClr val="bg1"/>
                </a:solidFill>
              </a:ln>
              <a:effectLst/>
            </c:spPr>
            <c:extLst>
              <c:ext xmlns:c16="http://schemas.microsoft.com/office/drawing/2014/chart" uri="{C3380CC4-5D6E-409C-BE32-E72D297353CC}">
                <c16:uniqueId val="{0000000A-385D-411B-A522-374AA7B79769}"/>
              </c:ext>
            </c:extLst>
          </c:dPt>
          <c:dPt>
            <c:idx val="2"/>
            <c:bubble3D val="0"/>
            <c:spPr>
              <a:solidFill>
                <a:srgbClr val="567C8D"/>
              </a:solidFill>
              <a:ln w="12700">
                <a:solidFill>
                  <a:schemeClr val="bg1"/>
                </a:solidFill>
              </a:ln>
              <a:effectLst/>
            </c:spPr>
            <c:extLst>
              <c:ext xmlns:c16="http://schemas.microsoft.com/office/drawing/2014/chart" uri="{C3380CC4-5D6E-409C-BE32-E72D297353CC}">
                <c16:uniqueId val="{0000000C-385D-411B-A522-374AA7B79769}"/>
              </c:ext>
            </c:extLst>
          </c:dPt>
          <c:cat>
            <c:strRef>
              <c:f>Analysis!$R$8:$S$8</c:f>
              <c:strCache>
                <c:ptCount val="2"/>
                <c:pt idx="0">
                  <c:v>Value</c:v>
                </c:pt>
                <c:pt idx="1">
                  <c:v>Diference</c:v>
                </c:pt>
              </c:strCache>
            </c:strRef>
          </c:cat>
          <c:val>
            <c:numRef>
              <c:f>Analysis!$R$10:$S$10</c:f>
              <c:numCache>
                <c:formatCode>0%</c:formatCode>
                <c:ptCount val="2"/>
                <c:pt idx="0">
                  <c:v>0.39690721649484534</c:v>
                </c:pt>
                <c:pt idx="1">
                  <c:v>0.60309278350515472</c:v>
                </c:pt>
              </c:numCache>
            </c:numRef>
          </c:val>
          <c:extLst>
            <c:ext xmlns:c16="http://schemas.microsoft.com/office/drawing/2014/chart" uri="{C3380CC4-5D6E-409C-BE32-E72D297353CC}">
              <c16:uniqueId val="{0000000D-385D-411B-A522-374AA7B79769}"/>
            </c:ext>
          </c:extLst>
        </c:ser>
        <c:ser>
          <c:idx val="2"/>
          <c:order val="2"/>
          <c:tx>
            <c:strRef>
              <c:f>Analysis!$Q$11</c:f>
              <c:strCache>
                <c:ptCount val="1"/>
                <c:pt idx="0">
                  <c:v>8 - 10 High</c:v>
                </c:pt>
              </c:strCache>
            </c:strRef>
          </c:tx>
          <c:spPr>
            <a:solidFill>
              <a:srgbClr val="009999"/>
            </a:solidFill>
            <a:ln w="12700">
              <a:solidFill>
                <a:schemeClr val="bg1"/>
              </a:solidFill>
            </a:ln>
          </c:spPr>
          <c:dPt>
            <c:idx val="0"/>
            <c:bubble3D val="0"/>
            <c:spPr>
              <a:solidFill>
                <a:srgbClr val="468FAF"/>
              </a:solidFill>
              <a:ln w="12700">
                <a:solidFill>
                  <a:schemeClr val="bg1"/>
                </a:solidFill>
              </a:ln>
              <a:effectLst/>
            </c:spPr>
            <c:extLst>
              <c:ext xmlns:c16="http://schemas.microsoft.com/office/drawing/2014/chart" uri="{C3380CC4-5D6E-409C-BE32-E72D297353CC}">
                <c16:uniqueId val="{00000010-385D-411B-A522-374AA7B79769}"/>
              </c:ext>
            </c:extLst>
          </c:dPt>
          <c:dPt>
            <c:idx val="1"/>
            <c:bubble3D val="0"/>
            <c:spPr>
              <a:solidFill>
                <a:srgbClr val="ECECEC"/>
              </a:solidFill>
              <a:ln w="12700">
                <a:solidFill>
                  <a:schemeClr val="bg1"/>
                </a:solidFill>
              </a:ln>
              <a:effectLst/>
            </c:spPr>
            <c:extLst>
              <c:ext xmlns:c16="http://schemas.microsoft.com/office/drawing/2014/chart" uri="{C3380CC4-5D6E-409C-BE32-E72D297353CC}">
                <c16:uniqueId val="{0000000F-385D-411B-A522-374AA7B79769}"/>
              </c:ext>
            </c:extLst>
          </c:dPt>
          <c:cat>
            <c:strRef>
              <c:f>Analysis!$R$8:$S$8</c:f>
              <c:strCache>
                <c:ptCount val="2"/>
                <c:pt idx="0">
                  <c:v>Value</c:v>
                </c:pt>
                <c:pt idx="1">
                  <c:v>Diference</c:v>
                </c:pt>
              </c:strCache>
            </c:strRef>
          </c:cat>
          <c:val>
            <c:numRef>
              <c:f>Analysis!$R$11:$S$11</c:f>
              <c:numCache>
                <c:formatCode>0%</c:formatCode>
                <c:ptCount val="2"/>
                <c:pt idx="0">
                  <c:v>0.4329896907216495</c:v>
                </c:pt>
                <c:pt idx="1">
                  <c:v>0.5670103092783505</c:v>
                </c:pt>
              </c:numCache>
            </c:numRef>
          </c:val>
          <c:extLst>
            <c:ext xmlns:c16="http://schemas.microsoft.com/office/drawing/2014/chart" uri="{C3380CC4-5D6E-409C-BE32-E72D297353CC}">
              <c16:uniqueId val="{0000000E-385D-411B-A522-374AA7B79769}"/>
            </c:ext>
          </c:extLst>
        </c:ser>
        <c:dLbls>
          <c:showLegendKey val="0"/>
          <c:showVal val="0"/>
          <c:showCatName val="0"/>
          <c:showSerName val="0"/>
          <c:showPercent val="0"/>
          <c:showBubbleSize val="0"/>
          <c:showLeaderLines val="1"/>
        </c:dLbls>
        <c:firstSliceAng val="180"/>
        <c:holeSize val="3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rgbClr val="012A4A"/>
            </a:solidFill>
            <a:ln>
              <a:noFill/>
            </a:ln>
            <a:effectLst/>
          </c:spPr>
          <c:invertIfNegative val="0"/>
          <c:cat>
            <c:strRef>
              <c:f>Analysis!$C$23</c:f>
              <c:strCache>
                <c:ptCount val="1"/>
                <c:pt idx="0">
                  <c:v>0 - 5 Low</c:v>
                </c:pt>
              </c:strCache>
            </c:strRef>
          </c:cat>
          <c:val>
            <c:numRef>
              <c:f>Analysis!$D$23</c:f>
              <c:numCache>
                <c:formatCode>0%</c:formatCode>
                <c:ptCount val="1"/>
                <c:pt idx="0">
                  <c:v>0.17958320436076849</c:v>
                </c:pt>
              </c:numCache>
            </c:numRef>
          </c:val>
          <c:extLst>
            <c:ext xmlns:c16="http://schemas.microsoft.com/office/drawing/2014/chart" uri="{C3380CC4-5D6E-409C-BE32-E72D297353CC}">
              <c16:uniqueId val="{00000000-F306-4BA7-86D0-03BB138431AA}"/>
            </c:ext>
          </c:extLst>
        </c:ser>
        <c:ser>
          <c:idx val="1"/>
          <c:order val="1"/>
          <c:spPr>
            <a:solidFill>
              <a:schemeClr val="bg1">
                <a:lumMod val="85000"/>
              </a:schemeClr>
            </a:solidFill>
            <a:ln>
              <a:noFill/>
            </a:ln>
            <a:effectLst/>
          </c:spPr>
          <c:invertIfNegative val="0"/>
          <c:cat>
            <c:strRef>
              <c:f>Analysis!$C$23</c:f>
              <c:strCache>
                <c:ptCount val="1"/>
                <c:pt idx="0">
                  <c:v>0 - 5 Low</c:v>
                </c:pt>
              </c:strCache>
            </c:strRef>
          </c:cat>
          <c:val>
            <c:numRef>
              <c:f>Analysis!$E$23</c:f>
              <c:numCache>
                <c:formatCode>0%</c:formatCode>
                <c:ptCount val="1"/>
                <c:pt idx="0">
                  <c:v>0.82041679563923153</c:v>
                </c:pt>
              </c:numCache>
            </c:numRef>
          </c:val>
          <c:extLst>
            <c:ext xmlns:c16="http://schemas.microsoft.com/office/drawing/2014/chart" uri="{C3380CC4-5D6E-409C-BE32-E72D297353CC}">
              <c16:uniqueId val="{00000001-F306-4BA7-86D0-03BB138431AA}"/>
            </c:ext>
          </c:extLst>
        </c:ser>
        <c:dLbls>
          <c:showLegendKey val="0"/>
          <c:showVal val="0"/>
          <c:showCatName val="0"/>
          <c:showSerName val="0"/>
          <c:showPercent val="0"/>
          <c:showBubbleSize val="0"/>
        </c:dLbls>
        <c:gapWidth val="150"/>
        <c:overlap val="100"/>
        <c:axId val="1052716128"/>
        <c:axId val="1052713248"/>
      </c:barChart>
      <c:catAx>
        <c:axId val="1052716128"/>
        <c:scaling>
          <c:orientation val="minMax"/>
        </c:scaling>
        <c:delete val="1"/>
        <c:axPos val="l"/>
        <c:numFmt formatCode="General" sourceLinked="1"/>
        <c:majorTickMark val="none"/>
        <c:minorTickMark val="none"/>
        <c:tickLblPos val="nextTo"/>
        <c:crossAx val="1052713248"/>
        <c:crosses val="autoZero"/>
        <c:auto val="1"/>
        <c:lblAlgn val="ctr"/>
        <c:lblOffset val="100"/>
        <c:noMultiLvlLbl val="0"/>
      </c:catAx>
      <c:valAx>
        <c:axId val="1052713248"/>
        <c:scaling>
          <c:orientation val="minMax"/>
        </c:scaling>
        <c:delete val="1"/>
        <c:axPos val="b"/>
        <c:numFmt formatCode="0%" sourceLinked="1"/>
        <c:majorTickMark val="none"/>
        <c:minorTickMark val="none"/>
        <c:tickLblPos val="nextTo"/>
        <c:crossAx val="105271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rgbClr val="B92A75"/>
            </a:solidFill>
            <a:ln>
              <a:noFill/>
            </a:ln>
            <a:effectLst/>
          </c:spPr>
          <c:invertIfNegative val="0"/>
          <c:cat>
            <c:strRef>
              <c:f>Analysis!$C$24</c:f>
              <c:strCache>
                <c:ptCount val="1"/>
                <c:pt idx="0">
                  <c:v>6 - 7 Medium</c:v>
                </c:pt>
              </c:strCache>
            </c:strRef>
          </c:cat>
          <c:val>
            <c:numRef>
              <c:f>Analysis!$D$24</c:f>
              <c:numCache>
                <c:formatCode>0%</c:formatCode>
                <c:ptCount val="1"/>
                <c:pt idx="0">
                  <c:v>0.44261397489800103</c:v>
                </c:pt>
              </c:numCache>
            </c:numRef>
          </c:val>
          <c:extLst>
            <c:ext xmlns:c16="http://schemas.microsoft.com/office/drawing/2014/chart" uri="{C3380CC4-5D6E-409C-BE32-E72D297353CC}">
              <c16:uniqueId val="{00000000-0745-412D-BCB3-4D7176992FEE}"/>
            </c:ext>
          </c:extLst>
        </c:ser>
        <c:ser>
          <c:idx val="1"/>
          <c:order val="1"/>
          <c:spPr>
            <a:solidFill>
              <a:schemeClr val="bg1">
                <a:lumMod val="85000"/>
              </a:schemeClr>
            </a:solidFill>
            <a:ln>
              <a:noFill/>
            </a:ln>
            <a:effectLst/>
          </c:spPr>
          <c:invertIfNegative val="0"/>
          <c:cat>
            <c:strRef>
              <c:f>Analysis!$C$24</c:f>
              <c:strCache>
                <c:ptCount val="1"/>
                <c:pt idx="0">
                  <c:v>6 - 7 Medium</c:v>
                </c:pt>
              </c:strCache>
            </c:strRef>
          </c:cat>
          <c:val>
            <c:numRef>
              <c:f>Analysis!$E$24</c:f>
              <c:numCache>
                <c:formatCode>0%</c:formatCode>
                <c:ptCount val="1"/>
                <c:pt idx="0">
                  <c:v>0.55738602510199897</c:v>
                </c:pt>
              </c:numCache>
            </c:numRef>
          </c:val>
          <c:extLst>
            <c:ext xmlns:c16="http://schemas.microsoft.com/office/drawing/2014/chart" uri="{C3380CC4-5D6E-409C-BE32-E72D297353CC}">
              <c16:uniqueId val="{00000001-0745-412D-BCB3-4D7176992FEE}"/>
            </c:ext>
          </c:extLst>
        </c:ser>
        <c:dLbls>
          <c:showLegendKey val="0"/>
          <c:showVal val="0"/>
          <c:showCatName val="0"/>
          <c:showSerName val="0"/>
          <c:showPercent val="0"/>
          <c:showBubbleSize val="0"/>
        </c:dLbls>
        <c:gapWidth val="150"/>
        <c:overlap val="100"/>
        <c:axId val="1052744448"/>
        <c:axId val="1052743488"/>
      </c:barChart>
      <c:catAx>
        <c:axId val="1052744448"/>
        <c:scaling>
          <c:orientation val="minMax"/>
        </c:scaling>
        <c:delete val="1"/>
        <c:axPos val="l"/>
        <c:numFmt formatCode="General" sourceLinked="1"/>
        <c:majorTickMark val="none"/>
        <c:minorTickMark val="none"/>
        <c:tickLblPos val="nextTo"/>
        <c:crossAx val="1052743488"/>
        <c:crosses val="autoZero"/>
        <c:auto val="1"/>
        <c:lblAlgn val="ctr"/>
        <c:lblOffset val="100"/>
        <c:noMultiLvlLbl val="0"/>
      </c:catAx>
      <c:valAx>
        <c:axId val="1052743488"/>
        <c:scaling>
          <c:orientation val="minMax"/>
        </c:scaling>
        <c:delete val="1"/>
        <c:axPos val="b"/>
        <c:numFmt formatCode="0%" sourceLinked="1"/>
        <c:majorTickMark val="none"/>
        <c:minorTickMark val="none"/>
        <c:tickLblPos val="nextTo"/>
        <c:crossAx val="105274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spPr>
            <a:solidFill>
              <a:srgbClr val="2A6F97"/>
            </a:solidFill>
            <a:ln>
              <a:noFill/>
            </a:ln>
            <a:effectLst/>
          </c:spPr>
          <c:invertIfNegative val="0"/>
          <c:cat>
            <c:strRef>
              <c:f>Analysis!$C$25</c:f>
              <c:strCache>
                <c:ptCount val="1"/>
                <c:pt idx="0">
                  <c:v>8 - 10 High</c:v>
                </c:pt>
              </c:strCache>
            </c:strRef>
          </c:cat>
          <c:val>
            <c:numRef>
              <c:f>Analysis!$D$25</c:f>
              <c:numCache>
                <c:formatCode>0%</c:formatCode>
                <c:ptCount val="1"/>
                <c:pt idx="0">
                  <c:v>0.37780282074123051</c:v>
                </c:pt>
              </c:numCache>
            </c:numRef>
          </c:val>
          <c:extLst>
            <c:ext xmlns:c16="http://schemas.microsoft.com/office/drawing/2014/chart" uri="{C3380CC4-5D6E-409C-BE32-E72D297353CC}">
              <c16:uniqueId val="{00000000-B1DF-4E10-906E-28A4A16CBEF4}"/>
            </c:ext>
          </c:extLst>
        </c:ser>
        <c:ser>
          <c:idx val="1"/>
          <c:order val="1"/>
          <c:spPr>
            <a:solidFill>
              <a:schemeClr val="bg1">
                <a:lumMod val="85000"/>
              </a:schemeClr>
            </a:solidFill>
            <a:ln>
              <a:noFill/>
            </a:ln>
            <a:effectLst/>
          </c:spPr>
          <c:invertIfNegative val="0"/>
          <c:cat>
            <c:strRef>
              <c:f>Analysis!$C$25</c:f>
              <c:strCache>
                <c:ptCount val="1"/>
                <c:pt idx="0">
                  <c:v>8 - 10 High</c:v>
                </c:pt>
              </c:strCache>
            </c:strRef>
          </c:cat>
          <c:val>
            <c:numRef>
              <c:f>Analysis!$E$25</c:f>
              <c:numCache>
                <c:formatCode>0%</c:formatCode>
                <c:ptCount val="1"/>
                <c:pt idx="0">
                  <c:v>0.62219717925876949</c:v>
                </c:pt>
              </c:numCache>
            </c:numRef>
          </c:val>
          <c:extLst>
            <c:ext xmlns:c16="http://schemas.microsoft.com/office/drawing/2014/chart" uri="{C3380CC4-5D6E-409C-BE32-E72D297353CC}">
              <c16:uniqueId val="{00000001-B1DF-4E10-906E-28A4A16CBEF4}"/>
            </c:ext>
          </c:extLst>
        </c:ser>
        <c:dLbls>
          <c:showLegendKey val="0"/>
          <c:showVal val="0"/>
          <c:showCatName val="0"/>
          <c:showSerName val="0"/>
          <c:showPercent val="0"/>
          <c:showBubbleSize val="0"/>
        </c:dLbls>
        <c:gapWidth val="150"/>
        <c:overlap val="100"/>
        <c:axId val="77277439"/>
        <c:axId val="77277919"/>
      </c:barChart>
      <c:catAx>
        <c:axId val="77277439"/>
        <c:scaling>
          <c:orientation val="minMax"/>
        </c:scaling>
        <c:delete val="1"/>
        <c:axPos val="l"/>
        <c:numFmt formatCode="General" sourceLinked="1"/>
        <c:majorTickMark val="none"/>
        <c:minorTickMark val="none"/>
        <c:tickLblPos val="nextTo"/>
        <c:crossAx val="77277919"/>
        <c:crosses val="autoZero"/>
        <c:auto val="1"/>
        <c:lblAlgn val="ctr"/>
        <c:lblOffset val="100"/>
        <c:noMultiLvlLbl val="0"/>
      </c:catAx>
      <c:valAx>
        <c:axId val="77277919"/>
        <c:scaling>
          <c:orientation val="minMax"/>
        </c:scaling>
        <c:delete val="1"/>
        <c:axPos val="b"/>
        <c:numFmt formatCode="0%" sourceLinked="1"/>
        <c:majorTickMark val="none"/>
        <c:minorTickMark val="none"/>
        <c:tickLblPos val="nextTo"/>
        <c:crossAx val="7727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V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chartData>
  <cx:chart>
    <cx:plotArea>
      <cx:plotAreaRegion>
        <cx:plotSurface>
          <cx:spPr>
            <a:noFill/>
            <a:ln>
              <a:noFill/>
            </a:ln>
          </cx:spPr>
        </cx:plotSurface>
        <cx:series layoutId="boxWhisker" uniqueId="{0B31C85F-4A9C-43FC-A1D1-CDB198D398B2}">
          <cx:tx>
            <cx:txData>
              <cx:f>_xlchart.v1.0</cx:f>
              <cx:v>Administration</cx:v>
            </cx:txData>
          </cx:tx>
          <cx:spPr>
            <a:solidFill>
              <a:srgbClr val="B92A75"/>
            </a:solidFill>
            <a:ln>
              <a:solidFill>
                <a:schemeClr val="bg1">
                  <a:lumMod val="75000"/>
                </a:schemeClr>
              </a:solidFill>
            </a:ln>
          </cx:spPr>
          <cx:dataLabels pos="l">
            <cx:numFmt formatCode="$#,##0,&quot;K&quot;" sourceLinked="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0" pos="b">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$37K</a:t>
                  </a:r>
                </a:p>
              </cx:txPr>
              <cx:separator>
</cx:separator>
            </cx:dataLabel>
            <cx:dataLabel idx="32"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$90K</a:t>
                  </a:r>
                </a:p>
              </cx:txPr>
              <cx:separator>
</cx:separator>
            </cx:dataLabel>
            <cx:dataLabel idx="33"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$99K</a:t>
                  </a:r>
                </a:p>
              </cx:txPr>
              <cx:separator>
</cx:separator>
            </cx:dataLabel>
            <cx:dataLabel idx="76" pos="r">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$56K</a:t>
                  </a:r>
                </a:p>
              </cx:txPr>
              <cx:separator>
</cx:separator>
            </cx:dataLabel>
            <cx:dataLabelHidden idx="73"/>
            <cx:dataLabelHidden idx="75"/>
          </cx:dataLabels>
          <cx:dataId val="0"/>
          <cx:layoutPr>
            <cx:visibility meanLine="0" meanMarker="1" nonoutliers="0" outliers="1"/>
            <cx:statistics quartileMethod="exclusive"/>
          </cx:layoutPr>
        </cx:series>
        <cx:series layoutId="boxWhisker" uniqueId="{F31D9DD1-C1D6-4F47-BBD7-3F1A6E6B73A4}">
          <cx:tx>
            <cx:txData>
              <cx:f>_xlchart.v1.2</cx:f>
              <cx:v>Management</cx:v>
            </cx:txData>
          </cx:tx>
          <cx:spPr>
            <a:solidFill>
              <a:srgbClr val="00B0F0"/>
            </a:solidFill>
            <a:ln>
              <a:solidFill>
                <a:schemeClr val="bg1">
                  <a:lumMod val="75000"/>
                </a:schemeClr>
              </a:solidFill>
            </a:ln>
          </cx:spPr>
          <cx:dataLabels pos="l">
            <cx:numFmt formatCode="$#,##0,&quot;K&quot;" sourceLinked="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0" pos="b">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$113K</a:t>
                  </a:r>
                </a:p>
              </cx:txPr>
              <cx:separator>
</cx:separator>
            </cx:dataLabel>
            <cx:dataLabel idx="6"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$144K</a:t>
                  </a:r>
                </a:p>
              </cx:txPr>
              <cx:separator>
</cx:separator>
            </cx:dataLabel>
            <cx:dataLabel idx="76" pos="r">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$124K</a:t>
                  </a:r>
                </a:p>
              </cx:txPr>
              <cx:separator>
</cx:separator>
            </cx:dataLabel>
            <cx:dataLabelHidden idx="73"/>
            <cx:dataLabelHidden idx="75"/>
          </cx:dataLabels>
          <cx:dataId val="1"/>
          <cx:layoutPr>
            <cx:visibility meanLine="0" meanMarker="1" nonoutliers="0" outliers="1"/>
            <cx:statistics quartileMethod="exclusive"/>
          </cx:layoutPr>
        </cx:series>
        <cx:series layoutId="boxWhisker" uniqueId="{4F7426A2-A10D-43E7-AA04-1B81A3CBB330}">
          <cx:tx>
            <cx:txData>
              <cx:f>_xlchart.v1.4</cx:f>
              <cx:v>Production</cx:v>
            </cx:txData>
          </cx:tx>
          <cx:spPr>
            <a:solidFill>
              <a:srgbClr val="012A4A"/>
            </a:solidFill>
            <a:ln>
              <a:solidFill>
                <a:schemeClr val="bg1">
                  <a:lumMod val="75000"/>
                </a:schemeClr>
              </a:solidFill>
            </a:ln>
          </cx:spPr>
          <cx:dataLabels>
            <cx:numFmt formatCode="$#,##0,&quot;K&quot;" sourceLinked="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0" pos="b">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$27K</a:t>
                  </a:r>
                </a:p>
              </cx:txPr>
              <cx:separator>
</cx:separator>
            </cx:dataLabel>
            <cx:dataLabel idx="72"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$124K</a:t>
                  </a:r>
                </a:p>
              </cx:txPr>
              <cx:separator>
</cx:separator>
            </cx:dataLabel>
            <cx:dataLabel idx="74" pos="l">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$62K</a:t>
                  </a:r>
                </a:p>
              </cx:txPr>
              <cx:separator>
</cx:separator>
            </cx:dataLabel>
            <cx:dataLabel idx="76">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$62K</a:t>
                  </a:r>
                </a:p>
              </cx:txPr>
            </cx:dataLabel>
            <cx:dataLabelHidden idx="73"/>
            <cx:dataLabelHidden idx="75"/>
          </cx:dataLabels>
          <cx:dataId val="2"/>
          <cx:layoutPr>
            <cx:visibility meanLine="0" meanMarker="1" nonoutliers="0" outliers="1"/>
            <cx:statistics quartileMethod="exclusive"/>
          </cx:layoutPr>
        </cx:series>
        <cx:series layoutId="boxWhisker" uniqueId="{9C09B895-C078-4CE5-92B7-374582494585}">
          <cx:tx>
            <cx:txData>
              <cx:f>_xlchart.v1.6</cx:f>
              <cx:v>Sales</cx:v>
            </cx:txData>
          </cx:tx>
          <cx:spPr>
            <a:solidFill>
              <a:srgbClr val="3AB3BC"/>
            </a:solidFill>
            <a:ln>
              <a:solidFill>
                <a:schemeClr val="bg1">
                  <a:lumMod val="75000"/>
                </a:schemeClr>
              </a:solidFill>
            </a:ln>
          </cx:spPr>
          <cx:dataLabels>
            <cx:numFmt formatCode="$#,##0,&quot;K&quot;" sourceLinked="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0" pos="b">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$81K</a:t>
                  </a:r>
                </a:p>
              </cx:txPr>
              <cx:separator>
</cx:separator>
            </cx:dataLabel>
            <cx:dataLabel idx="19"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$130K</a:t>
                  </a:r>
                </a:p>
              </cx:txPr>
              <cx:separator>
</cx:separator>
            </cx:dataLabel>
            <cx:dataLabel idx="74" pos="r">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$113K</a:t>
                  </a:r>
                </a:p>
              </cx:txPr>
              <cx:separator>
</cx:separator>
            </cx:dataLabel>
            <cx:dataLabel idx="76">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$109K</a:t>
                  </a:r>
                </a:p>
              </cx:txPr>
            </cx:dataLabel>
            <cx:dataLabelHidden idx="73"/>
            <cx:dataLabelHidden idx="75"/>
          </cx:dataLabels>
          <cx:dataId val="3"/>
          <cx:layoutPr>
            <cx:visibility meanLine="0" meanMarker="1" nonoutliers="0" outliers="1"/>
            <cx:statistics quartileMethod="exclusive"/>
          </cx:layoutPr>
        </cx:series>
        <cx:series layoutId="boxWhisker" uniqueId="{48615C7E-3386-47FA-B4D8-6F86C27739EA}">
          <cx:tx>
            <cx:txData>
              <cx:f>_xlchart.v1.8</cx:f>
              <cx:v>Software IT</cx:v>
            </cx:txData>
          </cx:tx>
          <cx:spPr>
            <a:solidFill>
              <a:srgbClr val="2A6F97"/>
            </a:solidFill>
            <a:ln>
              <a:solidFill>
                <a:schemeClr val="bg1">
                  <a:lumMod val="75000"/>
                </a:schemeClr>
              </a:solidFill>
            </a:ln>
          </cx:spPr>
          <cx:dataLabels>
            <cx:numFmt formatCode="$#,##0,&quot;K&quot;" sourceLinked="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0" pos="b">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$47K</a:t>
                  </a:r>
                </a:p>
              </cx:txPr>
              <cx:separator>
</cx:separator>
            </cx:dataLabel>
            <cx:dataLabel idx="58" pos="t">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$125K</a:t>
                  </a:r>
                </a:p>
              </cx:txPr>
              <cx:separator>
</cx:separator>
            </cx:dataLabel>
            <cx:dataLabel idx="74" pos="r">
              <cx:txPr>
                <a:bodyPr spcFirstLastPara="1" vertOverflow="ellipsis" horzOverflow="overflow" wrap="square" lIns="0" tIns="0" rIns="0" bIns="0" anchor="ctr" anchorCtr="1"/>
                <a:lstStyle/>
                <a:p>
                  <a:pPr algn="ctr" rtl="0">
                    <a:defRPr/>
                  </a:pPr>
                  <a:r>
                    <a:rPr lang="en-US" sz="600" b="0" i="0" u="none" strike="noStrike" baseline="0">
                      <a:solidFill>
                        <a:sysClr val="windowText" lastClr="000000">
                          <a:lumMod val="65000"/>
                          <a:lumOff val="35000"/>
                        </a:sysClr>
                      </a:solidFill>
                      <a:latin typeface="Calibri" panose="020F0502020204030204"/>
                    </a:rPr>
                    <a:t>$86K</a:t>
                  </a:r>
                </a:p>
              </cx:txPr>
              <cx:separator>
</cx:separator>
            </cx:dataLabel>
            <cx:dataLabel idx="76">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$84K</a:t>
                  </a:r>
                </a:p>
              </cx:txPr>
            </cx:dataLabel>
            <cx:dataLabelHidden idx="73"/>
            <cx:dataLabelHidden idx="75"/>
          </cx:dataLabels>
          <cx:dataId val="4"/>
          <cx:layoutPr>
            <cx:visibility meanLine="0" meanMarker="1" nonoutliers="0" outliers="1"/>
            <cx:statistics quartileMethod="exclusive"/>
          </cx:layoutPr>
        </cx:series>
      </cx:plotAreaRegion>
      <cx:axis id="0" hidden="1">
        <cx:catScaling gapWidth="0.200000003"/>
        <cx:tickLabels/>
      </cx:axis>
      <cx:axis id="1" hidden="1">
        <cx:valScaling/>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3" Type="http://schemas.openxmlformats.org/officeDocument/2006/relationships/image" Target="../media/image3.gif"/><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image" Target="../media/image7.png"/><Relationship Id="rId2" Type="http://schemas.openxmlformats.org/officeDocument/2006/relationships/image" Target="../media/image2.sv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image" Target="../media/image6.png"/><Relationship Id="rId10" Type="http://schemas.openxmlformats.org/officeDocument/2006/relationships/chart" Target="../charts/chart6.xml"/><Relationship Id="rId4" Type="http://schemas.openxmlformats.org/officeDocument/2006/relationships/image" Target="../media/image4.gif"/><Relationship Id="rId9" Type="http://schemas.openxmlformats.org/officeDocument/2006/relationships/chart" Target="../charts/chart5.xml"/><Relationship Id="rId14" Type="http://schemas.openxmlformats.org/officeDocument/2006/relationships/image" Target="../media/image5.gif"/></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60960</xdr:rowOff>
    </xdr:from>
    <xdr:to>
      <xdr:col>13</xdr:col>
      <xdr:colOff>116840</xdr:colOff>
      <xdr:row>24</xdr:row>
      <xdr:rowOff>101600</xdr:rowOff>
    </xdr:to>
    <xdr:sp macro="" textlink="">
      <xdr:nvSpPr>
        <xdr:cNvPr id="2" name="Rectangle: Rounded Corners 1">
          <a:extLst>
            <a:ext uri="{FF2B5EF4-FFF2-40B4-BE49-F238E27FC236}">
              <a16:creationId xmlns:a16="http://schemas.microsoft.com/office/drawing/2014/main" id="{47238057-3FFD-1481-FDD1-AFEF35BC8924}"/>
            </a:ext>
          </a:extLst>
        </xdr:cNvPr>
        <xdr:cNvSpPr/>
      </xdr:nvSpPr>
      <xdr:spPr>
        <a:xfrm>
          <a:off x="121920" y="60960"/>
          <a:ext cx="9880600" cy="4429760"/>
        </a:xfrm>
        <a:prstGeom prst="roundRect">
          <a:avLst>
            <a:gd name="adj" fmla="val 1415"/>
          </a:avLst>
        </a:prstGeom>
        <a:solidFill>
          <a:srgbClr val="ECECE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0</xdr:col>
      <xdr:colOff>156451</xdr:colOff>
      <xdr:row>7</xdr:row>
      <xdr:rowOff>146456</xdr:rowOff>
    </xdr:from>
    <xdr:to>
      <xdr:col>2</xdr:col>
      <xdr:colOff>670032</xdr:colOff>
      <xdr:row>12</xdr:row>
      <xdr:rowOff>55016</xdr:rowOff>
    </xdr:to>
    <xdr:sp macro="" textlink="">
      <xdr:nvSpPr>
        <xdr:cNvPr id="32" name="Rectangle: Rounded Corners 31">
          <a:extLst>
            <a:ext uri="{FF2B5EF4-FFF2-40B4-BE49-F238E27FC236}">
              <a16:creationId xmlns:a16="http://schemas.microsoft.com/office/drawing/2014/main" id="{5CA155B3-9A0D-E322-A1FB-83A3FE972E27}"/>
            </a:ext>
          </a:extLst>
        </xdr:cNvPr>
        <xdr:cNvSpPr/>
      </xdr:nvSpPr>
      <xdr:spPr>
        <a:xfrm>
          <a:off x="156451" y="1426616"/>
          <a:ext cx="1514341" cy="82296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2</xdr:col>
      <xdr:colOff>426720</xdr:colOff>
      <xdr:row>0</xdr:row>
      <xdr:rowOff>76200</xdr:rowOff>
    </xdr:from>
    <xdr:to>
      <xdr:col>10</xdr:col>
      <xdr:colOff>472440</xdr:colOff>
      <xdr:row>5</xdr:row>
      <xdr:rowOff>121920</xdr:rowOff>
    </xdr:to>
    <xdr:sp macro="" textlink="">
      <xdr:nvSpPr>
        <xdr:cNvPr id="3" name="Rectangle 2">
          <a:extLst>
            <a:ext uri="{FF2B5EF4-FFF2-40B4-BE49-F238E27FC236}">
              <a16:creationId xmlns:a16="http://schemas.microsoft.com/office/drawing/2014/main" id="{FC0F84DF-A2D8-B426-3498-E92117A30E54}"/>
            </a:ext>
          </a:extLst>
        </xdr:cNvPr>
        <xdr:cNvSpPr/>
      </xdr:nvSpPr>
      <xdr:spPr>
        <a:xfrm>
          <a:off x="1427480" y="76200"/>
          <a:ext cx="6507480" cy="960120"/>
        </a:xfrm>
        <a:prstGeom prst="rect">
          <a:avLst/>
        </a:prstGeom>
        <a:solidFill>
          <a:srgbClr val="2F41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10</xdr:col>
      <xdr:colOff>381000</xdr:colOff>
      <xdr:row>16</xdr:row>
      <xdr:rowOff>52832</xdr:rowOff>
    </xdr:from>
    <xdr:to>
      <xdr:col>13</xdr:col>
      <xdr:colOff>60960</xdr:colOff>
      <xdr:row>24</xdr:row>
      <xdr:rowOff>52832</xdr:rowOff>
    </xdr:to>
    <xdr:sp macro="" textlink="">
      <xdr:nvSpPr>
        <xdr:cNvPr id="7" name="Rectangle: Rounded Corners 6">
          <a:extLst>
            <a:ext uri="{FF2B5EF4-FFF2-40B4-BE49-F238E27FC236}">
              <a16:creationId xmlns:a16="http://schemas.microsoft.com/office/drawing/2014/main" id="{AE5282CF-6CC1-49A4-BC3E-25815822C8EF}"/>
            </a:ext>
          </a:extLst>
        </xdr:cNvPr>
        <xdr:cNvSpPr/>
      </xdr:nvSpPr>
      <xdr:spPr>
        <a:xfrm>
          <a:off x="7843520" y="2978912"/>
          <a:ext cx="2103120" cy="146304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104987</xdr:colOff>
      <xdr:row>16</xdr:row>
      <xdr:rowOff>52832</xdr:rowOff>
    </xdr:from>
    <xdr:to>
      <xdr:col>7</xdr:col>
      <xdr:colOff>592667</xdr:colOff>
      <xdr:row>24</xdr:row>
      <xdr:rowOff>52832</xdr:rowOff>
    </xdr:to>
    <xdr:sp macro="" textlink="">
      <xdr:nvSpPr>
        <xdr:cNvPr id="9" name="Rectangle: Rounded Corners 8">
          <a:extLst>
            <a:ext uri="{FF2B5EF4-FFF2-40B4-BE49-F238E27FC236}">
              <a16:creationId xmlns:a16="http://schemas.microsoft.com/office/drawing/2014/main" id="{AE675AD1-FC66-40F2-8D43-D70E65409A39}"/>
            </a:ext>
          </a:extLst>
        </xdr:cNvPr>
        <xdr:cNvSpPr/>
      </xdr:nvSpPr>
      <xdr:spPr>
        <a:xfrm>
          <a:off x="3528907" y="2978912"/>
          <a:ext cx="2103120" cy="146304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7</xdr:col>
      <xdr:colOff>648546</xdr:colOff>
      <xdr:row>16</xdr:row>
      <xdr:rowOff>52832</xdr:rowOff>
    </xdr:from>
    <xdr:to>
      <xdr:col>10</xdr:col>
      <xdr:colOff>325120</xdr:colOff>
      <xdr:row>24</xdr:row>
      <xdr:rowOff>52832</xdr:rowOff>
    </xdr:to>
    <xdr:sp macro="" textlink="">
      <xdr:nvSpPr>
        <xdr:cNvPr id="10" name="Rectangle: Rounded Corners 9">
          <a:extLst>
            <a:ext uri="{FF2B5EF4-FFF2-40B4-BE49-F238E27FC236}">
              <a16:creationId xmlns:a16="http://schemas.microsoft.com/office/drawing/2014/main" id="{74EEAC36-5113-4273-809A-F5A22B4F748B}"/>
            </a:ext>
          </a:extLst>
        </xdr:cNvPr>
        <xdr:cNvSpPr/>
      </xdr:nvSpPr>
      <xdr:spPr>
        <a:xfrm>
          <a:off x="5687906" y="2978912"/>
          <a:ext cx="2099734" cy="146304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2</xdr:col>
      <xdr:colOff>629920</xdr:colOff>
      <xdr:row>3</xdr:row>
      <xdr:rowOff>20320</xdr:rowOff>
    </xdr:from>
    <xdr:to>
      <xdr:col>4</xdr:col>
      <xdr:colOff>751840</xdr:colOff>
      <xdr:row>7</xdr:row>
      <xdr:rowOff>111760</xdr:rowOff>
    </xdr:to>
    <xdr:sp macro="" textlink="">
      <xdr:nvSpPr>
        <xdr:cNvPr id="15" name="Rectangle: Rounded Corners 14">
          <a:extLst>
            <a:ext uri="{FF2B5EF4-FFF2-40B4-BE49-F238E27FC236}">
              <a16:creationId xmlns:a16="http://schemas.microsoft.com/office/drawing/2014/main" id="{561066E9-F3B7-47A5-B29A-4B42072EDAAD}"/>
            </a:ext>
          </a:extLst>
        </xdr:cNvPr>
        <xdr:cNvSpPr/>
      </xdr:nvSpPr>
      <xdr:spPr>
        <a:xfrm>
          <a:off x="1630680" y="568960"/>
          <a:ext cx="1737360" cy="822960"/>
        </a:xfrm>
        <a:prstGeom prst="roundRect">
          <a:avLst>
            <a:gd name="adj" fmla="val 5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7</xdr:col>
      <xdr:colOff>650240</xdr:colOff>
      <xdr:row>7</xdr:row>
      <xdr:rowOff>146456</xdr:rowOff>
    </xdr:from>
    <xdr:to>
      <xdr:col>13</xdr:col>
      <xdr:colOff>71120</xdr:colOff>
      <xdr:row>15</xdr:row>
      <xdr:rowOff>146456</xdr:rowOff>
    </xdr:to>
    <xdr:sp macro="" textlink="">
      <xdr:nvSpPr>
        <xdr:cNvPr id="17" name="Rectangle: Rounded Corners 16">
          <a:extLst>
            <a:ext uri="{FF2B5EF4-FFF2-40B4-BE49-F238E27FC236}">
              <a16:creationId xmlns:a16="http://schemas.microsoft.com/office/drawing/2014/main" id="{EF80BADF-A9E5-4684-8366-ACACBA65E8FA}"/>
            </a:ext>
          </a:extLst>
        </xdr:cNvPr>
        <xdr:cNvSpPr/>
      </xdr:nvSpPr>
      <xdr:spPr>
        <a:xfrm>
          <a:off x="5689600" y="1426616"/>
          <a:ext cx="4267200" cy="146304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107484</xdr:colOff>
      <xdr:row>7</xdr:row>
      <xdr:rowOff>171857</xdr:rowOff>
    </xdr:from>
    <xdr:to>
      <xdr:col>7</xdr:col>
      <xdr:colOff>595164</xdr:colOff>
      <xdr:row>15</xdr:row>
      <xdr:rowOff>171857</xdr:rowOff>
    </xdr:to>
    <xdr:sp macro="" textlink="">
      <xdr:nvSpPr>
        <xdr:cNvPr id="27" name="Rectangle: Rounded Corners 26">
          <a:extLst>
            <a:ext uri="{FF2B5EF4-FFF2-40B4-BE49-F238E27FC236}">
              <a16:creationId xmlns:a16="http://schemas.microsoft.com/office/drawing/2014/main" id="{929E33B3-F350-DA5D-F638-D811EE42FDC5}"/>
            </a:ext>
          </a:extLst>
        </xdr:cNvPr>
        <xdr:cNvSpPr/>
      </xdr:nvSpPr>
      <xdr:spPr>
        <a:xfrm>
          <a:off x="3531404" y="1452017"/>
          <a:ext cx="2103120" cy="146304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106772</xdr:colOff>
      <xdr:row>3</xdr:row>
      <xdr:rowOff>10160</xdr:rowOff>
    </xdr:from>
    <xdr:to>
      <xdr:col>7</xdr:col>
      <xdr:colOff>228692</xdr:colOff>
      <xdr:row>7</xdr:row>
      <xdr:rowOff>101600</xdr:rowOff>
    </xdr:to>
    <xdr:sp macro="" textlink="">
      <xdr:nvSpPr>
        <xdr:cNvPr id="28" name="Rectangle: Rounded Corners 27">
          <a:extLst>
            <a:ext uri="{FF2B5EF4-FFF2-40B4-BE49-F238E27FC236}">
              <a16:creationId xmlns:a16="http://schemas.microsoft.com/office/drawing/2014/main" id="{2555ED17-1AC1-5D78-29DF-FE631751B737}"/>
            </a:ext>
          </a:extLst>
        </xdr:cNvPr>
        <xdr:cNvSpPr/>
      </xdr:nvSpPr>
      <xdr:spPr>
        <a:xfrm>
          <a:off x="3530692" y="558800"/>
          <a:ext cx="1737360" cy="82296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7</xdr:col>
      <xdr:colOff>315144</xdr:colOff>
      <xdr:row>3</xdr:row>
      <xdr:rowOff>20320</xdr:rowOff>
    </xdr:from>
    <xdr:to>
      <xdr:col>9</xdr:col>
      <xdr:colOff>437064</xdr:colOff>
      <xdr:row>7</xdr:row>
      <xdr:rowOff>111760</xdr:rowOff>
    </xdr:to>
    <xdr:sp macro="" textlink="">
      <xdr:nvSpPr>
        <xdr:cNvPr id="30" name="Rectangle: Rounded Corners 29">
          <a:extLst>
            <a:ext uri="{FF2B5EF4-FFF2-40B4-BE49-F238E27FC236}">
              <a16:creationId xmlns:a16="http://schemas.microsoft.com/office/drawing/2014/main" id="{20F8AAA4-96BB-5074-33A3-863BA93C6424}"/>
            </a:ext>
          </a:extLst>
        </xdr:cNvPr>
        <xdr:cNvSpPr/>
      </xdr:nvSpPr>
      <xdr:spPr>
        <a:xfrm>
          <a:off x="5354504" y="568960"/>
          <a:ext cx="1737360" cy="82296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3</xdr:col>
      <xdr:colOff>482600</xdr:colOff>
      <xdr:row>0</xdr:row>
      <xdr:rowOff>137160</xdr:rowOff>
    </xdr:from>
    <xdr:to>
      <xdr:col>4</xdr:col>
      <xdr:colOff>71120</xdr:colOff>
      <xdr:row>2</xdr:row>
      <xdr:rowOff>162560</xdr:rowOff>
    </xdr:to>
    <xdr:grpSp>
      <xdr:nvGrpSpPr>
        <xdr:cNvPr id="37" name="Group 36">
          <a:extLst>
            <a:ext uri="{FF2B5EF4-FFF2-40B4-BE49-F238E27FC236}">
              <a16:creationId xmlns:a16="http://schemas.microsoft.com/office/drawing/2014/main" id="{14A1E221-F6A8-7F91-4590-99D9303779CE}"/>
            </a:ext>
          </a:extLst>
        </xdr:cNvPr>
        <xdr:cNvGrpSpPr/>
      </xdr:nvGrpSpPr>
      <xdr:grpSpPr>
        <a:xfrm>
          <a:off x="2291080" y="137160"/>
          <a:ext cx="396240" cy="391160"/>
          <a:chOff x="8128000" y="533400"/>
          <a:chExt cx="635000" cy="635000"/>
        </a:xfrm>
      </xdr:grpSpPr>
      <xdr:sp macro="" textlink="">
        <xdr:nvSpPr>
          <xdr:cNvPr id="36" name="Oval 35">
            <a:extLst>
              <a:ext uri="{FF2B5EF4-FFF2-40B4-BE49-F238E27FC236}">
                <a16:creationId xmlns:a16="http://schemas.microsoft.com/office/drawing/2014/main" id="{D6772039-7DA1-DD7C-7E0A-FB4A3FE8C15E}"/>
              </a:ext>
            </a:extLst>
          </xdr:cNvPr>
          <xdr:cNvSpPr/>
        </xdr:nvSpPr>
        <xdr:spPr>
          <a:xfrm>
            <a:off x="8173720" y="579120"/>
            <a:ext cx="543560" cy="54356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pic>
        <xdr:nvPicPr>
          <xdr:cNvPr id="35" name="Graphic 34" descr="Circles with lines with solid fill">
            <a:extLst>
              <a:ext uri="{FF2B5EF4-FFF2-40B4-BE49-F238E27FC236}">
                <a16:creationId xmlns:a16="http://schemas.microsoft.com/office/drawing/2014/main" id="{AFDD4D18-8A27-5C48-7A3C-B326E829115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128000" y="533400"/>
            <a:ext cx="635000" cy="635000"/>
          </a:xfrm>
          <a:prstGeom prst="rect">
            <a:avLst/>
          </a:prstGeom>
        </xdr:spPr>
      </xdr:pic>
    </xdr:grpSp>
    <xdr:clientData/>
  </xdr:twoCellAnchor>
  <xdr:twoCellAnchor>
    <xdr:from>
      <xdr:col>4</xdr:col>
      <xdr:colOff>238760</xdr:colOff>
      <xdr:row>0</xdr:row>
      <xdr:rowOff>101600</xdr:rowOff>
    </xdr:from>
    <xdr:to>
      <xdr:col>7</xdr:col>
      <xdr:colOff>538480</xdr:colOff>
      <xdr:row>1</xdr:row>
      <xdr:rowOff>152400</xdr:rowOff>
    </xdr:to>
    <xdr:sp macro="" textlink="">
      <xdr:nvSpPr>
        <xdr:cNvPr id="38" name="Rectangle 37">
          <a:extLst>
            <a:ext uri="{FF2B5EF4-FFF2-40B4-BE49-F238E27FC236}">
              <a16:creationId xmlns:a16="http://schemas.microsoft.com/office/drawing/2014/main" id="{5DC5A8EF-17A3-F7A5-F523-3C0E8F66D999}"/>
            </a:ext>
          </a:extLst>
        </xdr:cNvPr>
        <xdr:cNvSpPr/>
      </xdr:nvSpPr>
      <xdr:spPr>
        <a:xfrm>
          <a:off x="2854960" y="101600"/>
          <a:ext cx="2722880" cy="2336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1100" b="1">
              <a:effectLst>
                <a:outerShdw blurRad="63500" dist="63500" dir="2700000" algn="tl" rotWithShape="0">
                  <a:prstClr val="black">
                    <a:alpha val="50000"/>
                  </a:prstClr>
                </a:outerShdw>
              </a:effectLst>
            </a:rPr>
            <a:t>Dashboard - Human Resources Analysis</a:t>
          </a:r>
        </a:p>
      </xdr:txBody>
    </xdr:sp>
    <xdr:clientData/>
  </xdr:twoCellAnchor>
  <xdr:twoCellAnchor>
    <xdr:from>
      <xdr:col>4</xdr:col>
      <xdr:colOff>238760</xdr:colOff>
      <xdr:row>1</xdr:row>
      <xdr:rowOff>101600</xdr:rowOff>
    </xdr:from>
    <xdr:to>
      <xdr:col>6</xdr:col>
      <xdr:colOff>558800</xdr:colOff>
      <xdr:row>2</xdr:row>
      <xdr:rowOff>152400</xdr:rowOff>
    </xdr:to>
    <xdr:sp macro="" textlink="">
      <xdr:nvSpPr>
        <xdr:cNvPr id="39" name="Rectangle 38">
          <a:extLst>
            <a:ext uri="{FF2B5EF4-FFF2-40B4-BE49-F238E27FC236}">
              <a16:creationId xmlns:a16="http://schemas.microsoft.com/office/drawing/2014/main" id="{E74E771C-EE5F-4A63-80A4-8312A1FAB952}"/>
            </a:ext>
          </a:extLst>
        </xdr:cNvPr>
        <xdr:cNvSpPr/>
      </xdr:nvSpPr>
      <xdr:spPr>
        <a:xfrm>
          <a:off x="2854960" y="284480"/>
          <a:ext cx="1935480" cy="2336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a:effectLst>
                <a:outerShdw blurRad="63500" dist="63500" dir="2700000" algn="tl" rotWithShape="0">
                  <a:prstClr val="black">
                    <a:alpha val="50000"/>
                  </a:prstClr>
                </a:outerShdw>
              </a:effectLst>
            </a:rPr>
            <a:t>Dashboard -</a:t>
          </a:r>
          <a:r>
            <a:rPr lang="es-VE" sz="800" baseline="0">
              <a:effectLst>
                <a:outerShdw blurRad="63500" dist="63500" dir="2700000" algn="tl" rotWithShape="0">
                  <a:prstClr val="black">
                    <a:alpha val="50000"/>
                  </a:prstClr>
                </a:outerShdw>
              </a:effectLst>
            </a:rPr>
            <a:t> Company </a:t>
          </a:r>
          <a:endParaRPr lang="es-VE" sz="800">
            <a:effectLst>
              <a:outerShdw blurRad="63500" dist="63500" dir="2700000" algn="tl" rotWithShape="0">
                <a:prstClr val="black">
                  <a:alpha val="50000"/>
                </a:prstClr>
              </a:outerShdw>
            </a:effectLst>
          </a:endParaRPr>
        </a:p>
      </xdr:txBody>
    </xdr:sp>
    <xdr:clientData/>
  </xdr:twoCellAnchor>
  <xdr:twoCellAnchor editAs="oneCell">
    <xdr:from>
      <xdr:col>2</xdr:col>
      <xdr:colOff>721360</xdr:colOff>
      <xdr:row>3</xdr:row>
      <xdr:rowOff>45720</xdr:rowOff>
    </xdr:from>
    <xdr:to>
      <xdr:col>3</xdr:col>
      <xdr:colOff>406400</xdr:colOff>
      <xdr:row>5</xdr:row>
      <xdr:rowOff>172720</xdr:rowOff>
    </xdr:to>
    <xdr:pic>
      <xdr:nvPicPr>
        <xdr:cNvPr id="41" name="Picture 40">
          <a:extLst>
            <a:ext uri="{FF2B5EF4-FFF2-40B4-BE49-F238E27FC236}">
              <a16:creationId xmlns:a16="http://schemas.microsoft.com/office/drawing/2014/main" id="{87E009F1-CF1C-45EE-A8B0-5845FE163E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22120" y="594360"/>
          <a:ext cx="492760" cy="492760"/>
        </a:xfrm>
        <a:prstGeom prst="rect">
          <a:avLst/>
        </a:prstGeom>
      </xdr:spPr>
    </xdr:pic>
    <xdr:clientData/>
  </xdr:twoCellAnchor>
  <xdr:twoCellAnchor>
    <xdr:from>
      <xdr:col>9</xdr:col>
      <xdr:colOff>441960</xdr:colOff>
      <xdr:row>0</xdr:row>
      <xdr:rowOff>76200</xdr:rowOff>
    </xdr:from>
    <xdr:to>
      <xdr:col>13</xdr:col>
      <xdr:colOff>60960</xdr:colOff>
      <xdr:row>7</xdr:row>
      <xdr:rowOff>71120</xdr:rowOff>
    </xdr:to>
    <mc:AlternateContent xmlns:mc="http://schemas.openxmlformats.org/markup-compatibility/2006" xmlns:a14="http://schemas.microsoft.com/office/drawing/2010/main">
      <mc:Choice Requires="a14">
        <xdr:graphicFrame macro="">
          <xdr:nvGraphicFramePr>
            <xdr:cNvPr id="48" name="Department 1">
              <a:extLst>
                <a:ext uri="{FF2B5EF4-FFF2-40B4-BE49-F238E27FC236}">
                  <a16:creationId xmlns:a16="http://schemas.microsoft.com/office/drawing/2014/main" id="{A8D3A5F0-E3B5-4AC0-87D3-4AAF1BA9302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096760" y="76200"/>
              <a:ext cx="2849880" cy="1275080"/>
            </a:xfrm>
            <a:prstGeom prst="rect">
              <a:avLst/>
            </a:prstGeom>
            <a:solidFill>
              <a:prstClr val="white"/>
            </a:solidFill>
            <a:ln w="1">
              <a:solidFill>
                <a:prstClr val="green"/>
              </a:solidFill>
            </a:ln>
          </xdr:spPr>
          <xdr:txBody>
            <a:bodyPr vertOverflow="clip" horzOverflow="clip"/>
            <a:lstStyle/>
            <a:p>
              <a:r>
                <a:rPr lang="es-V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152400</xdr:colOff>
      <xdr:row>0</xdr:row>
      <xdr:rowOff>96520</xdr:rowOff>
    </xdr:from>
    <xdr:to>
      <xdr:col>11</xdr:col>
      <xdr:colOff>487680</xdr:colOff>
      <xdr:row>1</xdr:row>
      <xdr:rowOff>147320</xdr:rowOff>
    </xdr:to>
    <xdr:sp macro="" textlink="">
      <xdr:nvSpPr>
        <xdr:cNvPr id="44" name="Rectangle 43">
          <a:extLst>
            <a:ext uri="{FF2B5EF4-FFF2-40B4-BE49-F238E27FC236}">
              <a16:creationId xmlns:a16="http://schemas.microsoft.com/office/drawing/2014/main" id="{2D6DF04B-572F-4DFD-A7F2-0122D04E159D}"/>
            </a:ext>
          </a:extLst>
        </xdr:cNvPr>
        <xdr:cNvSpPr/>
      </xdr:nvSpPr>
      <xdr:spPr>
        <a:xfrm>
          <a:off x="7614920" y="96520"/>
          <a:ext cx="1143000" cy="2336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a:solidFill>
                <a:srgbClr val="C00000"/>
              </a:solidFill>
              <a:effectLst>
                <a:outerShdw blurRad="63500" dist="63500" dir="2700000" algn="tl" rotWithShape="0">
                  <a:prstClr val="black">
                    <a:alpha val="50000"/>
                  </a:prstClr>
                </a:outerShdw>
              </a:effectLst>
            </a:rPr>
            <a:t>•</a:t>
          </a:r>
          <a:r>
            <a:rPr lang="es-VE" sz="800">
              <a:effectLst>
                <a:outerShdw blurRad="63500" dist="63500" dir="2700000" algn="tl" rotWithShape="0">
                  <a:prstClr val="black">
                    <a:alpha val="50000"/>
                  </a:prstClr>
                </a:outerShdw>
              </a:effectLst>
            </a:rPr>
            <a:t> </a:t>
          </a:r>
          <a:r>
            <a:rPr lang="es-VE" sz="800" b="1">
              <a:solidFill>
                <a:srgbClr val="F5EFEB"/>
              </a:solidFill>
              <a:effectLst>
                <a:outerShdw blurRad="63500" dist="63500" dir="2700000" algn="tl" rotWithShape="0">
                  <a:prstClr val="black">
                    <a:alpha val="50000"/>
                  </a:prstClr>
                </a:outerShdw>
              </a:effectLst>
            </a:rPr>
            <a:t>Deparment</a:t>
          </a:r>
          <a:r>
            <a:rPr lang="es-VE" sz="800" b="1" baseline="0">
              <a:solidFill>
                <a:srgbClr val="F5EFEB"/>
              </a:solidFill>
              <a:effectLst>
                <a:outerShdw blurRad="63500" dist="63500" dir="2700000" algn="tl" rotWithShape="0">
                  <a:prstClr val="black">
                    <a:alpha val="50000"/>
                  </a:prstClr>
                </a:outerShdw>
              </a:effectLst>
            </a:rPr>
            <a:t> Filter</a:t>
          </a:r>
          <a:endParaRPr lang="es-VE" sz="800" b="1">
            <a:solidFill>
              <a:srgbClr val="F5EFEB"/>
            </a:solidFill>
            <a:effectLst>
              <a:outerShdw blurRad="63500" dist="63500" dir="2700000" algn="tl" rotWithShape="0">
                <a:prstClr val="black">
                  <a:alpha val="50000"/>
                </a:prstClr>
              </a:outerShdw>
            </a:effectLst>
          </a:endParaRPr>
        </a:p>
      </xdr:txBody>
    </xdr:sp>
    <xdr:clientData/>
  </xdr:twoCellAnchor>
  <xdr:twoCellAnchor editAs="oneCell">
    <xdr:from>
      <xdr:col>0</xdr:col>
      <xdr:colOff>157480</xdr:colOff>
      <xdr:row>0</xdr:row>
      <xdr:rowOff>71120</xdr:rowOff>
    </xdr:from>
    <xdr:to>
      <xdr:col>2</xdr:col>
      <xdr:colOff>706120</xdr:colOff>
      <xdr:row>7</xdr:row>
      <xdr:rowOff>55880</xdr:rowOff>
    </xdr:to>
    <mc:AlternateContent xmlns:mc="http://schemas.openxmlformats.org/markup-compatibility/2006" xmlns:a14="http://schemas.microsoft.com/office/drawing/2010/main">
      <mc:Choice Requires="a14">
        <xdr:graphicFrame macro="">
          <xdr:nvGraphicFramePr>
            <xdr:cNvPr id="49" name="Regions 1">
              <a:extLst>
                <a:ext uri="{FF2B5EF4-FFF2-40B4-BE49-F238E27FC236}">
                  <a16:creationId xmlns:a16="http://schemas.microsoft.com/office/drawing/2014/main" id="{210D9961-99A1-4015-A383-3170A061BB4B}"/>
                </a:ext>
              </a:extLst>
            </xdr:cNvPr>
            <xdr:cNvGraphicFramePr/>
          </xdr:nvGraphicFramePr>
          <xdr:xfrm>
            <a:off x="0" y="0"/>
            <a:ext cx="0" cy="0"/>
          </xdr:xfrm>
          <a:graphic>
            <a:graphicData uri="http://schemas.microsoft.com/office/drawing/2010/slicer">
              <sle:slicer xmlns:sle="http://schemas.microsoft.com/office/drawing/2010/slicer" name="Regions 1"/>
            </a:graphicData>
          </a:graphic>
        </xdr:graphicFrame>
      </mc:Choice>
      <mc:Fallback xmlns="">
        <xdr:sp macro="" textlink="">
          <xdr:nvSpPr>
            <xdr:cNvPr id="0" name=""/>
            <xdr:cNvSpPr>
              <a:spLocks noTextEdit="1"/>
            </xdr:cNvSpPr>
          </xdr:nvSpPr>
          <xdr:spPr>
            <a:xfrm>
              <a:off x="157480" y="71120"/>
              <a:ext cx="1508760" cy="970279"/>
            </a:xfrm>
            <a:prstGeom prst="rect">
              <a:avLst/>
            </a:prstGeom>
            <a:solidFill>
              <a:prstClr val="white"/>
            </a:solidFill>
            <a:ln w="1">
              <a:solidFill>
                <a:prstClr val="green"/>
              </a:solidFill>
            </a:ln>
          </xdr:spPr>
          <xdr:txBody>
            <a:bodyPr vertOverflow="clip" horzOverflow="clip"/>
            <a:lstStyle/>
            <a:p>
              <a:r>
                <a:rPr lang="es-V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167640</xdr:colOff>
      <xdr:row>3</xdr:row>
      <xdr:rowOff>71120</xdr:rowOff>
    </xdr:from>
    <xdr:to>
      <xdr:col>5</xdr:col>
      <xdr:colOff>661416</xdr:colOff>
      <xdr:row>6</xdr:row>
      <xdr:rowOff>16256</xdr:rowOff>
    </xdr:to>
    <xdr:pic>
      <xdr:nvPicPr>
        <xdr:cNvPr id="52" name="Picture 51">
          <a:extLst>
            <a:ext uri="{FF2B5EF4-FFF2-40B4-BE49-F238E27FC236}">
              <a16:creationId xmlns:a16="http://schemas.microsoft.com/office/drawing/2014/main" id="{8038BD5C-8612-CE23-80DD-78EABC28AD0C}"/>
            </a:ext>
          </a:extLst>
        </xdr:cNvPr>
        <xdr:cNvPicPr>
          <a:picLocks noChangeAspect="1"/>
        </xdr:cNvPicPr>
      </xdr:nvPicPr>
      <xdr:blipFill>
        <a:blip xmlns:r="http://schemas.openxmlformats.org/officeDocument/2006/relationships" r:embed="rId4"/>
        <a:stretch>
          <a:fillRect/>
        </a:stretch>
      </xdr:blipFill>
      <xdr:spPr>
        <a:xfrm>
          <a:off x="3591560" y="619760"/>
          <a:ext cx="493776" cy="493776"/>
        </a:xfrm>
        <a:prstGeom prst="rect">
          <a:avLst/>
        </a:prstGeom>
      </xdr:spPr>
    </xdr:pic>
    <xdr:clientData/>
  </xdr:twoCellAnchor>
  <xdr:oneCellAnchor>
    <xdr:from>
      <xdr:col>14</xdr:col>
      <xdr:colOff>543560</xdr:colOff>
      <xdr:row>2</xdr:row>
      <xdr:rowOff>177800</xdr:rowOff>
    </xdr:from>
    <xdr:ext cx="184731" cy="264560"/>
    <xdr:sp macro="" textlink="">
      <xdr:nvSpPr>
        <xdr:cNvPr id="54" name="TextBox 53">
          <a:extLst>
            <a:ext uri="{FF2B5EF4-FFF2-40B4-BE49-F238E27FC236}">
              <a16:creationId xmlns:a16="http://schemas.microsoft.com/office/drawing/2014/main" id="{8AA14BC6-78D9-F570-F204-B942C3E7F99D}"/>
            </a:ext>
          </a:extLst>
        </xdr:cNvPr>
        <xdr:cNvSpPr txBox="1"/>
      </xdr:nvSpPr>
      <xdr:spPr>
        <a:xfrm>
          <a:off x="10622280" y="5435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VE" sz="1100"/>
        </a:p>
      </xdr:txBody>
    </xdr:sp>
    <xdr:clientData/>
  </xdr:oneCellAnchor>
  <xdr:oneCellAnchor>
    <xdr:from>
      <xdr:col>5</xdr:col>
      <xdr:colOff>658033</xdr:colOff>
      <xdr:row>4</xdr:row>
      <xdr:rowOff>148647</xdr:rowOff>
    </xdr:from>
    <xdr:ext cx="716118" cy="342786"/>
    <xdr:sp macro="" textlink="Analysis!$C$14">
      <xdr:nvSpPr>
        <xdr:cNvPr id="55" name="TextBox 54">
          <a:extLst>
            <a:ext uri="{FF2B5EF4-FFF2-40B4-BE49-F238E27FC236}">
              <a16:creationId xmlns:a16="http://schemas.microsoft.com/office/drawing/2014/main" id="{FFA0C7C5-2407-BDD2-B0A9-70092868C93A}"/>
            </a:ext>
          </a:extLst>
        </xdr:cNvPr>
        <xdr:cNvSpPr txBox="1"/>
      </xdr:nvSpPr>
      <xdr:spPr>
        <a:xfrm>
          <a:off x="4081953" y="880167"/>
          <a:ext cx="7161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ctr"/>
          <a:fld id="{1A4B37F3-18DB-442F-91DB-9989BD609EFB}" type="TxLink">
            <a:rPr lang="en-US" sz="1600" b="1" i="0" u="none" strike="noStrike">
              <a:solidFill>
                <a:srgbClr val="B92A75"/>
              </a:solidFill>
              <a:latin typeface="Calibri"/>
              <a:ea typeface="Calibri"/>
              <a:cs typeface="Calibri"/>
            </a:rPr>
            <a:pPr marL="0" indent="0" algn="ctr"/>
            <a:t>194</a:t>
          </a:fld>
          <a:endParaRPr lang="en-US" sz="1600" b="1" i="0" u="none" strike="noStrike">
            <a:solidFill>
              <a:srgbClr val="B92A75"/>
            </a:solidFill>
            <a:latin typeface="Calibri"/>
            <a:ea typeface="Calibri"/>
            <a:cs typeface="Calibri"/>
          </a:endParaRPr>
        </a:p>
      </xdr:txBody>
    </xdr:sp>
    <xdr:clientData/>
  </xdr:oneCellAnchor>
  <xdr:oneCellAnchor>
    <xdr:from>
      <xdr:col>3</xdr:col>
      <xdr:colOff>502920</xdr:colOff>
      <xdr:row>5</xdr:row>
      <xdr:rowOff>106680</xdr:rowOff>
    </xdr:from>
    <xdr:ext cx="551498" cy="342786"/>
    <xdr:sp macro="" textlink="Analysis!$C$8">
      <xdr:nvSpPr>
        <xdr:cNvPr id="56" name="TextBox 55">
          <a:extLst>
            <a:ext uri="{FF2B5EF4-FFF2-40B4-BE49-F238E27FC236}">
              <a16:creationId xmlns:a16="http://schemas.microsoft.com/office/drawing/2014/main" id="{58ACB015-B5D0-EC6B-F7D9-F486845AC473}"/>
            </a:ext>
          </a:extLst>
        </xdr:cNvPr>
        <xdr:cNvSpPr txBox="1"/>
      </xdr:nvSpPr>
      <xdr:spPr>
        <a:xfrm>
          <a:off x="2311400" y="1021080"/>
          <a:ext cx="55149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E58C68D-9715-453F-ADD0-42B72448D2FC}" type="TxLink">
            <a:rPr lang="en-US" sz="1600" b="1" i="0" u="none" strike="noStrike">
              <a:solidFill>
                <a:srgbClr val="B92A75"/>
              </a:solidFill>
              <a:latin typeface="Calibri"/>
              <a:ea typeface="Calibri"/>
              <a:cs typeface="Calibri"/>
            </a:rPr>
            <a:pPr/>
            <a:t>9.93</a:t>
          </a:fld>
          <a:endParaRPr lang="es-VE" sz="1600" b="1">
            <a:solidFill>
              <a:srgbClr val="B92A75"/>
            </a:solidFill>
          </a:endParaRPr>
        </a:p>
      </xdr:txBody>
    </xdr:sp>
    <xdr:clientData/>
  </xdr:oneCellAnchor>
  <xdr:oneCellAnchor>
    <xdr:from>
      <xdr:col>3</xdr:col>
      <xdr:colOff>274320</xdr:colOff>
      <xdr:row>4</xdr:row>
      <xdr:rowOff>91440</xdr:rowOff>
    </xdr:from>
    <xdr:ext cx="1203960" cy="248851"/>
    <xdr:sp macro="" textlink="Analysis!$D$8">
      <xdr:nvSpPr>
        <xdr:cNvPr id="4" name="TextBox 3">
          <a:extLst>
            <a:ext uri="{FF2B5EF4-FFF2-40B4-BE49-F238E27FC236}">
              <a16:creationId xmlns:a16="http://schemas.microsoft.com/office/drawing/2014/main" id="{0E697D48-4ED5-4E95-A76F-6F5FEA0C95EE}"/>
            </a:ext>
          </a:extLst>
        </xdr:cNvPr>
        <xdr:cNvSpPr txBox="1"/>
      </xdr:nvSpPr>
      <xdr:spPr>
        <a:xfrm>
          <a:off x="2082800" y="822960"/>
          <a:ext cx="120396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979C87F-F2F5-464C-A4A7-C95F5F1B2077}" type="TxLink">
            <a:rPr lang="en-US" sz="1000" b="1" i="0" u="none" strike="noStrike">
              <a:solidFill>
                <a:srgbClr val="01497C"/>
              </a:solidFill>
              <a:latin typeface="Calibri"/>
              <a:ea typeface="Calibri"/>
              <a:cs typeface="Calibri"/>
            </a:rPr>
            <a:pPr algn="ctr"/>
            <a:t>Juan Bautista</a:t>
          </a:fld>
          <a:endParaRPr lang="es-VE" sz="1000" b="1">
            <a:solidFill>
              <a:srgbClr val="01497C"/>
            </a:solidFill>
          </a:endParaRPr>
        </a:p>
      </xdr:txBody>
    </xdr:sp>
    <xdr:clientData/>
  </xdr:oneCellAnchor>
  <xdr:oneCellAnchor>
    <xdr:from>
      <xdr:col>3</xdr:col>
      <xdr:colOff>355600</xdr:colOff>
      <xdr:row>3</xdr:row>
      <xdr:rowOff>25400</xdr:rowOff>
    </xdr:from>
    <xdr:ext cx="1011944" cy="248851"/>
    <xdr:sp macro="" textlink="">
      <xdr:nvSpPr>
        <xdr:cNvPr id="5" name="TextBox 4">
          <a:extLst>
            <a:ext uri="{FF2B5EF4-FFF2-40B4-BE49-F238E27FC236}">
              <a16:creationId xmlns:a16="http://schemas.microsoft.com/office/drawing/2014/main" id="{63ED06DE-0947-424B-ACAC-9BAE28ADCF72}"/>
            </a:ext>
          </a:extLst>
        </xdr:cNvPr>
        <xdr:cNvSpPr txBox="1"/>
      </xdr:nvSpPr>
      <xdr:spPr>
        <a:xfrm>
          <a:off x="2164080" y="574040"/>
          <a:ext cx="1011944"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i="1" u="none" strike="noStrike">
              <a:solidFill>
                <a:srgbClr val="2F4156"/>
              </a:solidFill>
              <a:latin typeface="Calibri"/>
              <a:ea typeface="Calibri"/>
              <a:cs typeface="Calibri"/>
            </a:rPr>
            <a:t>Best Evaluation</a:t>
          </a:r>
        </a:p>
      </xdr:txBody>
    </xdr:sp>
    <xdr:clientData/>
  </xdr:oneCellAnchor>
  <xdr:oneCellAnchor>
    <xdr:from>
      <xdr:col>5</xdr:col>
      <xdr:colOff>598522</xdr:colOff>
      <xdr:row>2</xdr:row>
      <xdr:rowOff>177800</xdr:rowOff>
    </xdr:from>
    <xdr:ext cx="753861" cy="248851"/>
    <xdr:sp macro="" textlink="">
      <xdr:nvSpPr>
        <xdr:cNvPr id="6" name="TextBox 5">
          <a:extLst>
            <a:ext uri="{FF2B5EF4-FFF2-40B4-BE49-F238E27FC236}">
              <a16:creationId xmlns:a16="http://schemas.microsoft.com/office/drawing/2014/main" id="{4CC903ED-F48B-4A64-9A5F-518FABA33DDC}"/>
            </a:ext>
          </a:extLst>
        </xdr:cNvPr>
        <xdr:cNvSpPr txBox="1"/>
      </xdr:nvSpPr>
      <xdr:spPr>
        <a:xfrm>
          <a:off x="4022442" y="543560"/>
          <a:ext cx="75386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1" i="1" u="none" strike="noStrike">
              <a:solidFill>
                <a:srgbClr val="2F4156"/>
              </a:solidFill>
              <a:latin typeface="Calibri"/>
              <a:ea typeface="Calibri"/>
              <a:cs typeface="Calibri"/>
            </a:rPr>
            <a:t>Employees</a:t>
          </a:r>
        </a:p>
      </xdr:txBody>
    </xdr:sp>
    <xdr:clientData/>
  </xdr:oneCellAnchor>
  <xdr:oneCellAnchor>
    <xdr:from>
      <xdr:col>12</xdr:col>
      <xdr:colOff>401320</xdr:colOff>
      <xdr:row>8</xdr:row>
      <xdr:rowOff>91845</xdr:rowOff>
    </xdr:from>
    <xdr:ext cx="396240" cy="264560"/>
    <xdr:sp macro="" textlink="Analysis!$C$11">
      <xdr:nvSpPr>
        <xdr:cNvPr id="12" name="TextBox 11">
          <a:extLst>
            <a:ext uri="{FF2B5EF4-FFF2-40B4-BE49-F238E27FC236}">
              <a16:creationId xmlns:a16="http://schemas.microsoft.com/office/drawing/2014/main" id="{871A0471-23CA-4A1B-85CE-F6FD1A625BB7}"/>
            </a:ext>
          </a:extLst>
        </xdr:cNvPr>
        <xdr:cNvSpPr txBox="1"/>
      </xdr:nvSpPr>
      <xdr:spPr>
        <a:xfrm>
          <a:off x="9479280" y="1554885"/>
          <a:ext cx="3962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D1D5E1BD-AD75-4335-B2FF-3155BD2002BF}" type="TxLink">
            <a:rPr lang="en-US" sz="1100" b="1" i="0" u="none" strike="noStrike">
              <a:solidFill>
                <a:srgbClr val="B92A75"/>
              </a:solidFill>
              <a:latin typeface="Calibri"/>
              <a:ea typeface="Calibri"/>
              <a:cs typeface="Calibri"/>
            </a:rPr>
            <a:pPr marL="0" indent="0" algn="ctr"/>
            <a:t>44</a:t>
          </a:fld>
          <a:endParaRPr lang="en-US" sz="1100" b="1" i="0" u="none" strike="noStrike">
            <a:solidFill>
              <a:srgbClr val="B92A75"/>
            </a:solidFill>
            <a:latin typeface="Calibri"/>
            <a:ea typeface="Calibri"/>
            <a:cs typeface="Calibri"/>
          </a:endParaRPr>
        </a:p>
      </xdr:txBody>
    </xdr:sp>
    <xdr:clientData/>
  </xdr:oneCellAnchor>
  <xdr:oneCellAnchor>
    <xdr:from>
      <xdr:col>12</xdr:col>
      <xdr:colOff>339653</xdr:colOff>
      <xdr:row>7</xdr:row>
      <xdr:rowOff>146456</xdr:rowOff>
    </xdr:from>
    <xdr:ext cx="539187" cy="217560"/>
    <xdr:sp macro="" textlink="">
      <xdr:nvSpPr>
        <xdr:cNvPr id="14" name="TextBox 13">
          <a:extLst>
            <a:ext uri="{FF2B5EF4-FFF2-40B4-BE49-F238E27FC236}">
              <a16:creationId xmlns:a16="http://schemas.microsoft.com/office/drawing/2014/main" id="{9A18090B-0972-48D0-8677-CD34A4C5F43A}"/>
            </a:ext>
          </a:extLst>
        </xdr:cNvPr>
        <xdr:cNvSpPr txBox="1"/>
      </xdr:nvSpPr>
      <xdr:spPr>
        <a:xfrm>
          <a:off x="9417613" y="1426616"/>
          <a:ext cx="539187"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b="1" i="1" u="none" strike="noStrike">
              <a:solidFill>
                <a:srgbClr val="2F4156"/>
              </a:solidFill>
              <a:latin typeface="Calibri"/>
              <a:ea typeface="Calibri"/>
              <a:cs typeface="Calibri"/>
            </a:rPr>
            <a:t>Avg Age</a:t>
          </a:r>
        </a:p>
      </xdr:txBody>
    </xdr:sp>
    <xdr:clientData/>
  </xdr:oneCellAnchor>
  <xdr:twoCellAnchor>
    <xdr:from>
      <xdr:col>7</xdr:col>
      <xdr:colOff>604520</xdr:colOff>
      <xdr:row>10</xdr:row>
      <xdr:rowOff>7620</xdr:rowOff>
    </xdr:from>
    <xdr:to>
      <xdr:col>12</xdr:col>
      <xdr:colOff>618067</xdr:colOff>
      <xdr:row>15</xdr:row>
      <xdr:rowOff>162560</xdr:rowOff>
    </xdr:to>
    <xdr:graphicFrame macro="">
      <xdr:nvGraphicFramePr>
        <xdr:cNvPr id="18" name="Chart 17">
          <a:extLst>
            <a:ext uri="{FF2B5EF4-FFF2-40B4-BE49-F238E27FC236}">
              <a16:creationId xmlns:a16="http://schemas.microsoft.com/office/drawing/2014/main" id="{43DE6EE9-22BC-4B07-A426-96EFD350E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626191</xdr:colOff>
      <xdr:row>8</xdr:row>
      <xdr:rowOff>4217</xdr:rowOff>
    </xdr:from>
    <xdr:to>
      <xdr:col>12</xdr:col>
      <xdr:colOff>95170</xdr:colOff>
      <xdr:row>9</xdr:row>
      <xdr:rowOff>19457</xdr:rowOff>
    </xdr:to>
    <xdr:sp macro="" textlink="">
      <xdr:nvSpPr>
        <xdr:cNvPr id="19" name="Rectangle 18">
          <a:extLst>
            <a:ext uri="{FF2B5EF4-FFF2-40B4-BE49-F238E27FC236}">
              <a16:creationId xmlns:a16="http://schemas.microsoft.com/office/drawing/2014/main" id="{A4C2BB7A-5AF1-41B4-9032-945E382167EA}"/>
            </a:ext>
          </a:extLst>
        </xdr:cNvPr>
        <xdr:cNvSpPr/>
      </xdr:nvSpPr>
      <xdr:spPr>
        <a:xfrm>
          <a:off x="6473271" y="1467257"/>
          <a:ext cx="2699859"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b="1">
              <a:solidFill>
                <a:srgbClr val="2F4156"/>
              </a:solidFill>
              <a:effectLst/>
            </a:rPr>
            <a:t>Number</a:t>
          </a:r>
          <a:r>
            <a:rPr lang="es-VE" sz="800" b="1" baseline="0">
              <a:solidFill>
                <a:srgbClr val="2F4156"/>
              </a:solidFill>
              <a:effectLst>
                <a:outerShdw blurRad="63500" dist="63500" dir="2700000" algn="tl" rotWithShape="0">
                  <a:prstClr val="black">
                    <a:alpha val="50000"/>
                  </a:prstClr>
                </a:outerShdw>
              </a:effectLst>
            </a:rPr>
            <a:t> </a:t>
          </a:r>
          <a:r>
            <a:rPr lang="es-VE" sz="800" b="1" baseline="0">
              <a:solidFill>
                <a:srgbClr val="2F4156"/>
              </a:solidFill>
              <a:effectLst/>
            </a:rPr>
            <a:t>of Employees - By Gender and Age Group</a:t>
          </a:r>
          <a:endParaRPr lang="es-VE" sz="800" b="1">
            <a:solidFill>
              <a:srgbClr val="2F4156"/>
            </a:solidFill>
            <a:effectLst/>
          </a:endParaRPr>
        </a:p>
      </xdr:txBody>
    </xdr:sp>
    <xdr:clientData/>
  </xdr:twoCellAnchor>
  <xdr:twoCellAnchor>
    <xdr:from>
      <xdr:col>2</xdr:col>
      <xdr:colOff>724323</xdr:colOff>
      <xdr:row>7</xdr:row>
      <xdr:rowOff>171856</xdr:rowOff>
    </xdr:from>
    <xdr:to>
      <xdr:col>5</xdr:col>
      <xdr:colOff>38523</xdr:colOff>
      <xdr:row>12</xdr:row>
      <xdr:rowOff>80416</xdr:rowOff>
    </xdr:to>
    <xdr:sp macro="" textlink="">
      <xdr:nvSpPr>
        <xdr:cNvPr id="90" name="Rectangle: Rounded Corners 89">
          <a:extLst>
            <a:ext uri="{FF2B5EF4-FFF2-40B4-BE49-F238E27FC236}">
              <a16:creationId xmlns:a16="http://schemas.microsoft.com/office/drawing/2014/main" id="{DC1F9A40-FB02-44BD-BE05-C1449D15C1BE}"/>
            </a:ext>
          </a:extLst>
        </xdr:cNvPr>
        <xdr:cNvSpPr/>
      </xdr:nvSpPr>
      <xdr:spPr>
        <a:xfrm>
          <a:off x="1725083" y="1452016"/>
          <a:ext cx="1737360" cy="822960"/>
        </a:xfrm>
        <a:prstGeom prst="roundRect">
          <a:avLst>
            <a:gd name="adj" fmla="val 5173"/>
          </a:avLst>
        </a:prstGeom>
        <a:solidFill>
          <a:schemeClr val="bg1"/>
        </a:solidFill>
        <a:ln>
          <a:noFill/>
        </a:ln>
        <a:effectLst>
          <a:outerShdw blurRad="63500" dist="635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3</xdr:col>
      <xdr:colOff>194391</xdr:colOff>
      <xdr:row>8</xdr:row>
      <xdr:rowOff>121920</xdr:rowOff>
    </xdr:from>
    <xdr:to>
      <xdr:col>3</xdr:col>
      <xdr:colOff>645160</xdr:colOff>
      <xdr:row>9</xdr:row>
      <xdr:rowOff>137160</xdr:rowOff>
    </xdr:to>
    <xdr:sp macro="" textlink="">
      <xdr:nvSpPr>
        <xdr:cNvPr id="46" name="Rectangle 45">
          <a:extLst>
            <a:ext uri="{FF2B5EF4-FFF2-40B4-BE49-F238E27FC236}">
              <a16:creationId xmlns:a16="http://schemas.microsoft.com/office/drawing/2014/main" id="{E9B28962-BD50-4993-919B-91ADCBAFD35C}"/>
            </a:ext>
          </a:extLst>
        </xdr:cNvPr>
        <xdr:cNvSpPr/>
      </xdr:nvSpPr>
      <xdr:spPr>
        <a:xfrm>
          <a:off x="2002871" y="1584960"/>
          <a:ext cx="450769"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600" b="1" baseline="0">
              <a:solidFill>
                <a:srgbClr val="2F4156"/>
              </a:solidFill>
              <a:effectLst/>
            </a:rPr>
            <a:t>Male</a:t>
          </a:r>
          <a:endParaRPr lang="es-VE" sz="600" b="1">
            <a:solidFill>
              <a:srgbClr val="2F4156"/>
            </a:solidFill>
            <a:effectLst/>
          </a:endParaRPr>
        </a:p>
      </xdr:txBody>
    </xdr:sp>
    <xdr:clientData/>
  </xdr:twoCellAnchor>
  <xdr:twoCellAnchor>
    <xdr:from>
      <xdr:col>3</xdr:col>
      <xdr:colOff>711200</xdr:colOff>
      <xdr:row>8</xdr:row>
      <xdr:rowOff>127000</xdr:rowOff>
    </xdr:from>
    <xdr:to>
      <xdr:col>4</xdr:col>
      <xdr:colOff>683322</xdr:colOff>
      <xdr:row>12</xdr:row>
      <xdr:rowOff>137160</xdr:rowOff>
    </xdr:to>
    <xdr:graphicFrame macro="">
      <xdr:nvGraphicFramePr>
        <xdr:cNvPr id="40" name="Chart 39">
          <a:extLst>
            <a:ext uri="{FF2B5EF4-FFF2-40B4-BE49-F238E27FC236}">
              <a16:creationId xmlns:a16="http://schemas.microsoft.com/office/drawing/2014/main" id="{0CEBAAE9-4D5D-4CA5-8467-9F5B1FBCC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764602</xdr:colOff>
      <xdr:row>8</xdr:row>
      <xdr:rowOff>137160</xdr:rowOff>
    </xdr:from>
    <xdr:to>
      <xdr:col>3</xdr:col>
      <xdr:colOff>777240</xdr:colOff>
      <xdr:row>12</xdr:row>
      <xdr:rowOff>142240</xdr:rowOff>
    </xdr:to>
    <xdr:graphicFrame macro="">
      <xdr:nvGraphicFramePr>
        <xdr:cNvPr id="42" name="Chart 41">
          <a:extLst>
            <a:ext uri="{FF2B5EF4-FFF2-40B4-BE49-F238E27FC236}">
              <a16:creationId xmlns:a16="http://schemas.microsoft.com/office/drawing/2014/main" id="{2B3B81CB-FBF6-45C6-8803-804B8D625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58715</xdr:colOff>
      <xdr:row>8</xdr:row>
      <xdr:rowOff>121920</xdr:rowOff>
    </xdr:from>
    <xdr:to>
      <xdr:col>4</xdr:col>
      <xdr:colOff>533400</xdr:colOff>
      <xdr:row>9</xdr:row>
      <xdr:rowOff>137160</xdr:rowOff>
    </xdr:to>
    <xdr:sp macro="" textlink="">
      <xdr:nvSpPr>
        <xdr:cNvPr id="45" name="Rectangle 44">
          <a:extLst>
            <a:ext uri="{FF2B5EF4-FFF2-40B4-BE49-F238E27FC236}">
              <a16:creationId xmlns:a16="http://schemas.microsoft.com/office/drawing/2014/main" id="{79635996-32F8-4435-A61C-33F6A8BFE13D}"/>
            </a:ext>
          </a:extLst>
        </xdr:cNvPr>
        <xdr:cNvSpPr/>
      </xdr:nvSpPr>
      <xdr:spPr>
        <a:xfrm>
          <a:off x="2674915" y="1584960"/>
          <a:ext cx="474685"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600" b="1" baseline="0">
              <a:solidFill>
                <a:srgbClr val="2F4156"/>
              </a:solidFill>
              <a:effectLst/>
            </a:rPr>
            <a:t> Female</a:t>
          </a:r>
          <a:endParaRPr lang="es-VE" sz="600" b="1">
            <a:solidFill>
              <a:srgbClr val="2F4156"/>
            </a:solidFill>
            <a:effectLst/>
          </a:endParaRPr>
        </a:p>
      </xdr:txBody>
    </xdr:sp>
    <xdr:clientData/>
  </xdr:twoCellAnchor>
  <xdr:twoCellAnchor>
    <xdr:from>
      <xdr:col>4</xdr:col>
      <xdr:colOff>143616</xdr:colOff>
      <xdr:row>10</xdr:row>
      <xdr:rowOff>43028</xdr:rowOff>
    </xdr:from>
    <xdr:to>
      <xdr:col>4</xdr:col>
      <xdr:colOff>440827</xdr:colOff>
      <xdr:row>11</xdr:row>
      <xdr:rowOff>46417</xdr:rowOff>
    </xdr:to>
    <xdr:sp macro="" textlink="Analysis!$F$11">
      <xdr:nvSpPr>
        <xdr:cNvPr id="47" name="TextBox 46">
          <a:extLst>
            <a:ext uri="{FF2B5EF4-FFF2-40B4-BE49-F238E27FC236}">
              <a16:creationId xmlns:a16="http://schemas.microsoft.com/office/drawing/2014/main" id="{A0230ACC-77A4-4AD5-AAB6-F699269EBD4C}"/>
            </a:ext>
          </a:extLst>
        </xdr:cNvPr>
        <xdr:cNvSpPr txBox="1"/>
      </xdr:nvSpPr>
      <xdr:spPr>
        <a:xfrm>
          <a:off x="2759816" y="1871828"/>
          <a:ext cx="297211"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1DF98FB-9240-4D8D-8E1E-80E868757267}" type="TxLink">
            <a:rPr lang="en-US" sz="600" b="0" i="0" u="none" strike="noStrike">
              <a:solidFill>
                <a:srgbClr val="567C8D"/>
              </a:solidFill>
              <a:latin typeface="Calibri"/>
              <a:ea typeface="Calibri"/>
              <a:cs typeface="Calibri"/>
            </a:rPr>
            <a:pPr/>
            <a:t>56%</a:t>
          </a:fld>
          <a:endParaRPr lang="es-VE" sz="600" b="1">
            <a:solidFill>
              <a:srgbClr val="567C8D"/>
            </a:solidFill>
          </a:endParaRPr>
        </a:p>
      </xdr:txBody>
    </xdr:sp>
    <xdr:clientData/>
  </xdr:twoCellAnchor>
  <xdr:twoCellAnchor>
    <xdr:from>
      <xdr:col>3</xdr:col>
      <xdr:colOff>219816</xdr:colOff>
      <xdr:row>10</xdr:row>
      <xdr:rowOff>48108</xdr:rowOff>
    </xdr:from>
    <xdr:to>
      <xdr:col>3</xdr:col>
      <xdr:colOff>517027</xdr:colOff>
      <xdr:row>11</xdr:row>
      <xdr:rowOff>51497</xdr:rowOff>
    </xdr:to>
    <xdr:sp macro="" textlink="Analysis!$G$11">
      <xdr:nvSpPr>
        <xdr:cNvPr id="50" name="TextBox 49">
          <a:extLst>
            <a:ext uri="{FF2B5EF4-FFF2-40B4-BE49-F238E27FC236}">
              <a16:creationId xmlns:a16="http://schemas.microsoft.com/office/drawing/2014/main" id="{31CC9138-3982-43B1-8368-50DD07CFCCF1}"/>
            </a:ext>
          </a:extLst>
        </xdr:cNvPr>
        <xdr:cNvSpPr txBox="1"/>
      </xdr:nvSpPr>
      <xdr:spPr>
        <a:xfrm>
          <a:off x="2028296" y="1876908"/>
          <a:ext cx="297211"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756CC13F-DAA2-4901-AD34-2C67DEBC298C}" type="TxLink">
            <a:rPr lang="en-US" sz="600" b="0" i="0" u="none" strike="noStrike">
              <a:solidFill>
                <a:srgbClr val="2F4156"/>
              </a:solidFill>
              <a:latin typeface="Calibri"/>
              <a:ea typeface="Calibri"/>
              <a:cs typeface="Calibri"/>
            </a:rPr>
            <a:pPr/>
            <a:t>44%</a:t>
          </a:fld>
          <a:endParaRPr lang="es-VE" sz="600" b="1">
            <a:solidFill>
              <a:srgbClr val="2F4156"/>
            </a:solidFill>
          </a:endParaRPr>
        </a:p>
      </xdr:txBody>
    </xdr:sp>
    <xdr:clientData/>
  </xdr:twoCellAnchor>
  <xdr:twoCellAnchor>
    <xdr:from>
      <xdr:col>2</xdr:col>
      <xdr:colOff>788066</xdr:colOff>
      <xdr:row>7</xdr:row>
      <xdr:rowOff>171856</xdr:rowOff>
    </xdr:from>
    <xdr:to>
      <xdr:col>4</xdr:col>
      <xdr:colOff>782501</xdr:colOff>
      <xdr:row>8</xdr:row>
      <xdr:rowOff>147320</xdr:rowOff>
    </xdr:to>
    <xdr:sp macro="" textlink="">
      <xdr:nvSpPr>
        <xdr:cNvPr id="51" name="Rectangle 50">
          <a:extLst>
            <a:ext uri="{FF2B5EF4-FFF2-40B4-BE49-F238E27FC236}">
              <a16:creationId xmlns:a16="http://schemas.microsoft.com/office/drawing/2014/main" id="{1092ACC6-8F9F-4183-A434-9AAA350DC6E8}"/>
            </a:ext>
          </a:extLst>
        </xdr:cNvPr>
        <xdr:cNvSpPr/>
      </xdr:nvSpPr>
      <xdr:spPr>
        <a:xfrm>
          <a:off x="1788826" y="1452016"/>
          <a:ext cx="1609875" cy="158344"/>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s-VE" sz="700" b="1">
              <a:solidFill>
                <a:srgbClr val="2F4156"/>
              </a:solidFill>
              <a:effectLst/>
              <a:latin typeface="+mn-lt"/>
              <a:ea typeface="+mn-ea"/>
              <a:cs typeface="+mn-cs"/>
            </a:rPr>
            <a:t>Percentage of Employees - By Gender </a:t>
          </a:r>
        </a:p>
      </xdr:txBody>
    </xdr:sp>
    <xdr:clientData/>
  </xdr:twoCellAnchor>
  <xdr:twoCellAnchor>
    <xdr:from>
      <xdr:col>7</xdr:col>
      <xdr:colOff>738293</xdr:colOff>
      <xdr:row>17</xdr:row>
      <xdr:rowOff>78740</xdr:rowOff>
    </xdr:from>
    <xdr:to>
      <xdr:col>10</xdr:col>
      <xdr:colOff>235373</xdr:colOff>
      <xdr:row>23</xdr:row>
      <xdr:rowOff>78740</xdr:rowOff>
    </xdr:to>
    <xdr:graphicFrame macro="">
      <xdr:nvGraphicFramePr>
        <xdr:cNvPr id="57" name="Chart 56">
          <a:extLst>
            <a:ext uri="{FF2B5EF4-FFF2-40B4-BE49-F238E27FC236}">
              <a16:creationId xmlns:a16="http://schemas.microsoft.com/office/drawing/2014/main" id="{0506E53B-B68C-4B7A-8F6E-4BEC8D2CC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20149</xdr:colOff>
      <xdr:row>16</xdr:row>
      <xdr:rowOff>147320</xdr:rowOff>
    </xdr:from>
    <xdr:to>
      <xdr:col>10</xdr:col>
      <xdr:colOff>145798</xdr:colOff>
      <xdr:row>17</xdr:row>
      <xdr:rowOff>162560</xdr:rowOff>
    </xdr:to>
    <xdr:sp macro="" textlink="">
      <xdr:nvSpPr>
        <xdr:cNvPr id="58" name="Rectangle 57">
          <a:extLst>
            <a:ext uri="{FF2B5EF4-FFF2-40B4-BE49-F238E27FC236}">
              <a16:creationId xmlns:a16="http://schemas.microsoft.com/office/drawing/2014/main" id="{80BC7C67-CE51-4F58-996E-6B4CBE3B67F8}"/>
            </a:ext>
          </a:extLst>
        </xdr:cNvPr>
        <xdr:cNvSpPr/>
      </xdr:nvSpPr>
      <xdr:spPr>
        <a:xfrm>
          <a:off x="5867229" y="3073400"/>
          <a:ext cx="1741089"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b="1">
              <a:solidFill>
                <a:srgbClr val="2F4156"/>
              </a:solidFill>
              <a:effectLst/>
            </a:rPr>
            <a:t>Number</a:t>
          </a:r>
          <a:r>
            <a:rPr lang="es-VE" sz="800" b="1" baseline="0">
              <a:solidFill>
                <a:srgbClr val="2F4156"/>
              </a:solidFill>
              <a:effectLst>
                <a:outerShdw blurRad="63500" dist="63500" dir="2700000" algn="tl" rotWithShape="0">
                  <a:prstClr val="black">
                    <a:alpha val="50000"/>
                  </a:prstClr>
                </a:outerShdw>
              </a:effectLst>
            </a:rPr>
            <a:t> </a:t>
          </a:r>
          <a:r>
            <a:rPr lang="es-VE" sz="800" b="1" baseline="0">
              <a:solidFill>
                <a:srgbClr val="2F4156"/>
              </a:solidFill>
              <a:effectLst/>
            </a:rPr>
            <a:t>of Employees - By Position </a:t>
          </a:r>
          <a:endParaRPr lang="es-VE" sz="800" b="1">
            <a:solidFill>
              <a:srgbClr val="2F4156"/>
            </a:solidFill>
            <a:effectLst/>
          </a:endParaRPr>
        </a:p>
      </xdr:txBody>
    </xdr:sp>
    <xdr:clientData/>
  </xdr:twoCellAnchor>
  <xdr:twoCellAnchor>
    <xdr:from>
      <xdr:col>10</xdr:col>
      <xdr:colOff>381000</xdr:colOff>
      <xdr:row>17</xdr:row>
      <xdr:rowOff>116840</xdr:rowOff>
    </xdr:from>
    <xdr:to>
      <xdr:col>13</xdr:col>
      <xdr:colOff>13547</xdr:colOff>
      <xdr:row>23</xdr:row>
      <xdr:rowOff>121920</xdr:rowOff>
    </xdr:to>
    <xdr:graphicFrame macro="">
      <xdr:nvGraphicFramePr>
        <xdr:cNvPr id="59" name="Chart 58">
          <a:extLst>
            <a:ext uri="{FF2B5EF4-FFF2-40B4-BE49-F238E27FC236}">
              <a16:creationId xmlns:a16="http://schemas.microsoft.com/office/drawing/2014/main" id="{88847548-E3CF-4F31-ABDE-AD40416A4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477520</xdr:colOff>
      <xdr:row>16</xdr:row>
      <xdr:rowOff>147320</xdr:rowOff>
    </xdr:from>
    <xdr:to>
      <xdr:col>12</xdr:col>
      <xdr:colOff>772160</xdr:colOff>
      <xdr:row>17</xdr:row>
      <xdr:rowOff>162560</xdr:rowOff>
    </xdr:to>
    <xdr:sp macro="" textlink="">
      <xdr:nvSpPr>
        <xdr:cNvPr id="8" name="Rectangle 7">
          <a:extLst>
            <a:ext uri="{FF2B5EF4-FFF2-40B4-BE49-F238E27FC236}">
              <a16:creationId xmlns:a16="http://schemas.microsoft.com/office/drawing/2014/main" id="{49C8FCFA-3499-439A-8D42-CE0EFC44435C}"/>
            </a:ext>
          </a:extLst>
        </xdr:cNvPr>
        <xdr:cNvSpPr/>
      </xdr:nvSpPr>
      <xdr:spPr>
        <a:xfrm>
          <a:off x="7940040" y="3073400"/>
          <a:ext cx="1910080"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b="1">
              <a:solidFill>
                <a:srgbClr val="2F4156"/>
              </a:solidFill>
              <a:effectLst/>
            </a:rPr>
            <a:t>Number</a:t>
          </a:r>
          <a:r>
            <a:rPr lang="es-VE" sz="800" b="1" baseline="0">
              <a:solidFill>
                <a:srgbClr val="2F4156"/>
              </a:solidFill>
              <a:effectLst>
                <a:outerShdw blurRad="63500" dist="63500" dir="2700000" algn="tl" rotWithShape="0">
                  <a:prstClr val="black">
                    <a:alpha val="50000"/>
                  </a:prstClr>
                </a:outerShdw>
              </a:effectLst>
            </a:rPr>
            <a:t> </a:t>
          </a:r>
          <a:r>
            <a:rPr lang="es-VE" sz="800" b="1" baseline="0">
              <a:solidFill>
                <a:srgbClr val="2F4156"/>
              </a:solidFill>
              <a:effectLst/>
            </a:rPr>
            <a:t>of Employees - By Department </a:t>
          </a:r>
          <a:endParaRPr lang="es-VE" sz="800" b="1">
            <a:solidFill>
              <a:srgbClr val="2F4156"/>
            </a:solidFill>
            <a:effectLst/>
          </a:endParaRPr>
        </a:p>
      </xdr:txBody>
    </xdr:sp>
    <xdr:clientData/>
  </xdr:twoCellAnchor>
  <xdr:twoCellAnchor>
    <xdr:from>
      <xdr:col>5</xdr:col>
      <xdr:colOff>604520</xdr:colOff>
      <xdr:row>17</xdr:row>
      <xdr:rowOff>142240</xdr:rowOff>
    </xdr:from>
    <xdr:to>
      <xdr:col>7</xdr:col>
      <xdr:colOff>599439</xdr:colOff>
      <xdr:row>23</xdr:row>
      <xdr:rowOff>165100</xdr:rowOff>
    </xdr:to>
    <xdr:graphicFrame macro="">
      <xdr:nvGraphicFramePr>
        <xdr:cNvPr id="21" name="Chart 20">
          <a:extLst>
            <a:ext uri="{FF2B5EF4-FFF2-40B4-BE49-F238E27FC236}">
              <a16:creationId xmlns:a16="http://schemas.microsoft.com/office/drawing/2014/main" id="{B3DD2BA8-6A08-4892-811C-B0903F0E6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259080</xdr:colOff>
      <xdr:row>19</xdr:row>
      <xdr:rowOff>147320</xdr:rowOff>
    </xdr:from>
    <xdr:to>
      <xdr:col>5</xdr:col>
      <xdr:colOff>323088</xdr:colOff>
      <xdr:row>20</xdr:row>
      <xdr:rowOff>28448</xdr:rowOff>
    </xdr:to>
    <xdr:sp macro="" textlink="">
      <xdr:nvSpPr>
        <xdr:cNvPr id="29" name="Rectangle 28">
          <a:extLst>
            <a:ext uri="{FF2B5EF4-FFF2-40B4-BE49-F238E27FC236}">
              <a16:creationId xmlns:a16="http://schemas.microsoft.com/office/drawing/2014/main" id="{944FB6B5-81B5-62E6-C94B-413D3D553CFC}"/>
            </a:ext>
          </a:extLst>
        </xdr:cNvPr>
        <xdr:cNvSpPr/>
      </xdr:nvSpPr>
      <xdr:spPr>
        <a:xfrm>
          <a:off x="3683000" y="3622040"/>
          <a:ext cx="64008" cy="64008"/>
        </a:xfrm>
        <a:prstGeom prst="rect">
          <a:avLst/>
        </a:prstGeom>
        <a:solidFill>
          <a:srgbClr val="012A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259080</xdr:colOff>
      <xdr:row>20</xdr:row>
      <xdr:rowOff>147320</xdr:rowOff>
    </xdr:from>
    <xdr:to>
      <xdr:col>5</xdr:col>
      <xdr:colOff>323088</xdr:colOff>
      <xdr:row>21</xdr:row>
      <xdr:rowOff>28448</xdr:rowOff>
    </xdr:to>
    <xdr:sp macro="" textlink="">
      <xdr:nvSpPr>
        <xdr:cNvPr id="34" name="Rectangle 33">
          <a:extLst>
            <a:ext uri="{FF2B5EF4-FFF2-40B4-BE49-F238E27FC236}">
              <a16:creationId xmlns:a16="http://schemas.microsoft.com/office/drawing/2014/main" id="{691C9108-2241-466D-9399-5E03B8F47853}"/>
            </a:ext>
          </a:extLst>
        </xdr:cNvPr>
        <xdr:cNvSpPr/>
      </xdr:nvSpPr>
      <xdr:spPr>
        <a:xfrm>
          <a:off x="3683000" y="3804920"/>
          <a:ext cx="64008" cy="64008"/>
        </a:xfrm>
        <a:prstGeom prst="rect">
          <a:avLst/>
        </a:prstGeom>
        <a:solidFill>
          <a:srgbClr val="B92A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5</xdr:col>
      <xdr:colOff>259080</xdr:colOff>
      <xdr:row>21</xdr:row>
      <xdr:rowOff>132080</xdr:rowOff>
    </xdr:from>
    <xdr:to>
      <xdr:col>5</xdr:col>
      <xdr:colOff>323088</xdr:colOff>
      <xdr:row>22</xdr:row>
      <xdr:rowOff>13208</xdr:rowOff>
    </xdr:to>
    <xdr:sp macro="" textlink="">
      <xdr:nvSpPr>
        <xdr:cNvPr id="43" name="Rectangle 42">
          <a:extLst>
            <a:ext uri="{FF2B5EF4-FFF2-40B4-BE49-F238E27FC236}">
              <a16:creationId xmlns:a16="http://schemas.microsoft.com/office/drawing/2014/main" id="{211F34C4-A648-45EB-9663-8F013C9CAF40}"/>
            </a:ext>
          </a:extLst>
        </xdr:cNvPr>
        <xdr:cNvSpPr/>
      </xdr:nvSpPr>
      <xdr:spPr>
        <a:xfrm flipH="1">
          <a:off x="3683000" y="3972560"/>
          <a:ext cx="64008" cy="64008"/>
        </a:xfrm>
        <a:prstGeom prst="rect">
          <a:avLst/>
        </a:prstGeom>
        <a:solidFill>
          <a:srgbClr val="2A6F9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oneCellAnchor>
    <xdr:from>
      <xdr:col>5</xdr:col>
      <xdr:colOff>254000</xdr:colOff>
      <xdr:row>19</xdr:row>
      <xdr:rowOff>86360</xdr:rowOff>
    </xdr:from>
    <xdr:ext cx="262636" cy="186269"/>
    <xdr:sp macro="" textlink="Analysis!$T$9">
      <xdr:nvSpPr>
        <xdr:cNvPr id="53" name="TextBox 52">
          <a:extLst>
            <a:ext uri="{FF2B5EF4-FFF2-40B4-BE49-F238E27FC236}">
              <a16:creationId xmlns:a16="http://schemas.microsoft.com/office/drawing/2014/main" id="{A9E4F73B-A625-42BA-87EB-FE5E22DA4EED}"/>
            </a:ext>
          </a:extLst>
        </xdr:cNvPr>
        <xdr:cNvSpPr txBox="1"/>
      </xdr:nvSpPr>
      <xdr:spPr>
        <a:xfrm>
          <a:off x="3677920" y="3561080"/>
          <a:ext cx="262636"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736BC77-C401-4FE3-BF61-D186727F78D7}" type="TxLink">
            <a:rPr lang="en-US" sz="600" b="1" i="0" u="none" strike="noStrike">
              <a:solidFill>
                <a:srgbClr val="2F4156"/>
              </a:solidFill>
              <a:latin typeface="Calibri"/>
              <a:ea typeface="Calibri"/>
              <a:cs typeface="Calibri"/>
            </a:rPr>
            <a:pPr marL="0" indent="0"/>
            <a:t>33</a:t>
          </a:fld>
          <a:endParaRPr lang="es-VE" sz="600" b="1" i="0" u="none" strike="noStrike">
            <a:solidFill>
              <a:srgbClr val="2F4156"/>
            </a:solidFill>
            <a:latin typeface="Calibri"/>
            <a:ea typeface="Calibri"/>
            <a:cs typeface="Calibri"/>
          </a:endParaRPr>
        </a:p>
      </xdr:txBody>
    </xdr:sp>
    <xdr:clientData/>
  </xdr:oneCellAnchor>
  <xdr:oneCellAnchor>
    <xdr:from>
      <xdr:col>5</xdr:col>
      <xdr:colOff>259080</xdr:colOff>
      <xdr:row>20</xdr:row>
      <xdr:rowOff>91441</xdr:rowOff>
    </xdr:from>
    <xdr:ext cx="262636" cy="186269"/>
    <xdr:sp macro="" textlink="Analysis!$T$10">
      <xdr:nvSpPr>
        <xdr:cNvPr id="60" name="TextBox 59">
          <a:extLst>
            <a:ext uri="{FF2B5EF4-FFF2-40B4-BE49-F238E27FC236}">
              <a16:creationId xmlns:a16="http://schemas.microsoft.com/office/drawing/2014/main" id="{2AA2BC24-3CB5-4CCB-A99F-9E4037E087FF}"/>
            </a:ext>
          </a:extLst>
        </xdr:cNvPr>
        <xdr:cNvSpPr txBox="1"/>
      </xdr:nvSpPr>
      <xdr:spPr>
        <a:xfrm>
          <a:off x="3683000" y="3749041"/>
          <a:ext cx="262636"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6ED48A7-C106-455C-89F5-F7AB316812A1}" type="TxLink">
            <a:rPr lang="en-US" sz="600" b="1" i="0" u="none" strike="noStrike">
              <a:solidFill>
                <a:srgbClr val="2F4156"/>
              </a:solidFill>
              <a:latin typeface="Calibri"/>
              <a:ea typeface="Calibri"/>
              <a:cs typeface="Calibri"/>
            </a:rPr>
            <a:pPr marL="0" indent="0"/>
            <a:t>84</a:t>
          </a:fld>
          <a:endParaRPr lang="es-VE" sz="600" b="1" i="0" u="none" strike="noStrike">
            <a:solidFill>
              <a:srgbClr val="2F4156"/>
            </a:solidFill>
            <a:latin typeface="Calibri"/>
            <a:ea typeface="Calibri"/>
            <a:cs typeface="Calibri"/>
          </a:endParaRPr>
        </a:p>
      </xdr:txBody>
    </xdr:sp>
    <xdr:clientData/>
  </xdr:oneCellAnchor>
  <xdr:oneCellAnchor>
    <xdr:from>
      <xdr:col>5</xdr:col>
      <xdr:colOff>259080</xdr:colOff>
      <xdr:row>21</xdr:row>
      <xdr:rowOff>76200</xdr:rowOff>
    </xdr:from>
    <xdr:ext cx="262636" cy="186269"/>
    <xdr:sp macro="" textlink="Analysis!$T$11">
      <xdr:nvSpPr>
        <xdr:cNvPr id="61" name="TextBox 60">
          <a:extLst>
            <a:ext uri="{FF2B5EF4-FFF2-40B4-BE49-F238E27FC236}">
              <a16:creationId xmlns:a16="http://schemas.microsoft.com/office/drawing/2014/main" id="{6181ACE0-6000-4E17-BC91-FACA988CDB3E}"/>
            </a:ext>
          </a:extLst>
        </xdr:cNvPr>
        <xdr:cNvSpPr txBox="1"/>
      </xdr:nvSpPr>
      <xdr:spPr>
        <a:xfrm>
          <a:off x="3683000" y="3916680"/>
          <a:ext cx="262636"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3E7DC4E-52A3-48D1-9240-F7316B058609}" type="TxLink">
            <a:rPr lang="en-US" sz="600" b="1" i="0" u="none" strike="noStrike">
              <a:solidFill>
                <a:srgbClr val="2F4156"/>
              </a:solidFill>
              <a:latin typeface="Calibri"/>
              <a:ea typeface="Calibri"/>
              <a:cs typeface="Calibri"/>
            </a:rPr>
            <a:pPr marL="0" indent="0"/>
            <a:t>77</a:t>
          </a:fld>
          <a:endParaRPr lang="es-VE" sz="600" b="1" i="0" u="none" strike="noStrike">
            <a:solidFill>
              <a:srgbClr val="2F4156"/>
            </a:solidFill>
            <a:latin typeface="Calibri"/>
            <a:ea typeface="Calibri"/>
            <a:cs typeface="Calibri"/>
          </a:endParaRPr>
        </a:p>
      </xdr:txBody>
    </xdr:sp>
    <xdr:clientData/>
  </xdr:oneCellAnchor>
  <xdr:oneCellAnchor>
    <xdr:from>
      <xdr:col>5</xdr:col>
      <xdr:colOff>406400</xdr:colOff>
      <xdr:row>19</xdr:row>
      <xdr:rowOff>76200</xdr:rowOff>
    </xdr:from>
    <xdr:ext cx="469487" cy="186269"/>
    <xdr:sp macro="" textlink="Analysis!$Q$9">
      <xdr:nvSpPr>
        <xdr:cNvPr id="62" name="TextBox 61">
          <a:extLst>
            <a:ext uri="{FF2B5EF4-FFF2-40B4-BE49-F238E27FC236}">
              <a16:creationId xmlns:a16="http://schemas.microsoft.com/office/drawing/2014/main" id="{1973B56B-8362-4EDE-B8FD-86D4AA1D948C}"/>
            </a:ext>
          </a:extLst>
        </xdr:cNvPr>
        <xdr:cNvSpPr txBox="1"/>
      </xdr:nvSpPr>
      <xdr:spPr>
        <a:xfrm>
          <a:off x="3830320" y="3550920"/>
          <a:ext cx="469487"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E2DF94A-75B6-4768-9740-D52E830D1B19}" type="TxLink">
            <a:rPr lang="en-US" sz="600" b="1" i="0" u="none" strike="noStrike">
              <a:solidFill>
                <a:srgbClr val="2F4156"/>
              </a:solidFill>
              <a:latin typeface="Calibri"/>
              <a:ea typeface="Calibri"/>
              <a:cs typeface="Calibri"/>
            </a:rPr>
            <a:pPr marL="0" indent="0"/>
            <a:t>0 - 5 Low</a:t>
          </a:fld>
          <a:endParaRPr lang="es-VE" sz="600" b="1" i="0" u="none" strike="noStrike">
            <a:solidFill>
              <a:srgbClr val="2F4156"/>
            </a:solidFill>
            <a:latin typeface="Calibri"/>
            <a:ea typeface="Calibri"/>
            <a:cs typeface="Calibri"/>
          </a:endParaRPr>
        </a:p>
      </xdr:txBody>
    </xdr:sp>
    <xdr:clientData/>
  </xdr:oneCellAnchor>
  <xdr:oneCellAnchor>
    <xdr:from>
      <xdr:col>5</xdr:col>
      <xdr:colOff>406400</xdr:colOff>
      <xdr:row>20</xdr:row>
      <xdr:rowOff>86360</xdr:rowOff>
    </xdr:from>
    <xdr:ext cx="608372" cy="186269"/>
    <xdr:sp macro="" textlink="Analysis!$Q$10">
      <xdr:nvSpPr>
        <xdr:cNvPr id="63" name="TextBox 62">
          <a:extLst>
            <a:ext uri="{FF2B5EF4-FFF2-40B4-BE49-F238E27FC236}">
              <a16:creationId xmlns:a16="http://schemas.microsoft.com/office/drawing/2014/main" id="{14AC0BE1-0769-4A9B-8E3E-428867DCF46A}"/>
            </a:ext>
          </a:extLst>
        </xdr:cNvPr>
        <xdr:cNvSpPr txBox="1"/>
      </xdr:nvSpPr>
      <xdr:spPr>
        <a:xfrm>
          <a:off x="3830320" y="3743960"/>
          <a:ext cx="608372"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D4CE453-9698-4126-8D1C-C41A5D5358E2}" type="TxLink">
            <a:rPr lang="en-US" sz="600" b="1" i="0" u="none" strike="noStrike">
              <a:solidFill>
                <a:srgbClr val="2F4156"/>
              </a:solidFill>
              <a:latin typeface="Calibri"/>
              <a:ea typeface="Calibri"/>
              <a:cs typeface="Calibri"/>
            </a:rPr>
            <a:pPr marL="0" indent="0"/>
            <a:t>6 - 7 Medium</a:t>
          </a:fld>
          <a:endParaRPr lang="es-VE" sz="600" b="1" i="0" u="none" strike="noStrike">
            <a:solidFill>
              <a:srgbClr val="2F4156"/>
            </a:solidFill>
            <a:latin typeface="Calibri"/>
            <a:ea typeface="Calibri"/>
            <a:cs typeface="Calibri"/>
          </a:endParaRPr>
        </a:p>
      </xdr:txBody>
    </xdr:sp>
    <xdr:clientData/>
  </xdr:oneCellAnchor>
  <xdr:oneCellAnchor>
    <xdr:from>
      <xdr:col>5</xdr:col>
      <xdr:colOff>406400</xdr:colOff>
      <xdr:row>21</xdr:row>
      <xdr:rowOff>91440</xdr:rowOff>
    </xdr:from>
    <xdr:ext cx="522515" cy="186269"/>
    <xdr:sp macro="" textlink="Analysis!$Q$11">
      <xdr:nvSpPr>
        <xdr:cNvPr id="64" name="TextBox 63">
          <a:extLst>
            <a:ext uri="{FF2B5EF4-FFF2-40B4-BE49-F238E27FC236}">
              <a16:creationId xmlns:a16="http://schemas.microsoft.com/office/drawing/2014/main" id="{AA998457-2B24-463E-9272-9D71B698FF04}"/>
            </a:ext>
          </a:extLst>
        </xdr:cNvPr>
        <xdr:cNvSpPr txBox="1"/>
      </xdr:nvSpPr>
      <xdr:spPr>
        <a:xfrm>
          <a:off x="3830320" y="3931920"/>
          <a:ext cx="522515"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D84E264-BAA2-44EB-9E10-4ED9B634B912}" type="TxLink">
            <a:rPr lang="en-US" sz="600" b="1" i="0" u="none" strike="noStrike">
              <a:solidFill>
                <a:srgbClr val="2F4156"/>
              </a:solidFill>
              <a:latin typeface="Calibri"/>
              <a:ea typeface="Calibri"/>
              <a:cs typeface="Calibri"/>
            </a:rPr>
            <a:pPr marL="0" indent="0"/>
            <a:t>8 - 10 High</a:t>
          </a:fld>
          <a:endParaRPr lang="es-VE" sz="600" b="1" i="0" u="none" strike="noStrike">
            <a:solidFill>
              <a:srgbClr val="2F4156"/>
            </a:solidFill>
            <a:latin typeface="Calibri"/>
            <a:ea typeface="Calibri"/>
            <a:cs typeface="Calibri"/>
          </a:endParaRPr>
        </a:p>
      </xdr:txBody>
    </xdr:sp>
    <xdr:clientData/>
  </xdr:oneCellAnchor>
  <xdr:twoCellAnchor>
    <xdr:from>
      <xdr:col>5</xdr:col>
      <xdr:colOff>153247</xdr:colOff>
      <xdr:row>16</xdr:row>
      <xdr:rowOff>147320</xdr:rowOff>
    </xdr:from>
    <xdr:to>
      <xdr:col>7</xdr:col>
      <xdr:colOff>544407</xdr:colOff>
      <xdr:row>18</xdr:row>
      <xdr:rowOff>66040</xdr:rowOff>
    </xdr:to>
    <xdr:sp macro="" textlink="">
      <xdr:nvSpPr>
        <xdr:cNvPr id="65" name="Rectangle 64">
          <a:extLst>
            <a:ext uri="{FF2B5EF4-FFF2-40B4-BE49-F238E27FC236}">
              <a16:creationId xmlns:a16="http://schemas.microsoft.com/office/drawing/2014/main" id="{628CF0A1-A281-4583-A8B9-AFFB293FD337}"/>
            </a:ext>
          </a:extLst>
        </xdr:cNvPr>
        <xdr:cNvSpPr/>
      </xdr:nvSpPr>
      <xdr:spPr>
        <a:xfrm>
          <a:off x="3577167" y="3073400"/>
          <a:ext cx="2006600" cy="28448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b="1" baseline="0">
              <a:solidFill>
                <a:srgbClr val="2F4156"/>
              </a:solidFill>
              <a:effectLst/>
              <a:latin typeface="+mn-lt"/>
              <a:ea typeface="+mn-ea"/>
              <a:cs typeface="+mn-cs"/>
            </a:rPr>
            <a:t>Employees - Evaluation</a:t>
          </a:r>
          <a:r>
            <a:rPr lang="es-VE" sz="800">
              <a:solidFill>
                <a:srgbClr val="2F4156"/>
              </a:solidFill>
            </a:rPr>
            <a:t> </a:t>
          </a:r>
          <a:r>
            <a:rPr lang="es-VE" sz="800" b="1" baseline="0">
              <a:solidFill>
                <a:srgbClr val="2F4156"/>
              </a:solidFill>
              <a:effectLst/>
              <a:latin typeface="+mn-lt"/>
              <a:ea typeface="+mn-ea"/>
              <a:cs typeface="+mn-cs"/>
            </a:rPr>
            <a:t>Score</a:t>
          </a:r>
          <a:r>
            <a:rPr lang="es-VE" sz="800">
              <a:solidFill>
                <a:srgbClr val="2F4156"/>
              </a:solidFill>
            </a:rPr>
            <a:t> </a:t>
          </a:r>
          <a:r>
            <a:rPr lang="es-VE" sz="800" b="1" baseline="0">
              <a:solidFill>
                <a:srgbClr val="2F4156"/>
              </a:solidFill>
              <a:effectLst/>
              <a:latin typeface="+mn-lt"/>
              <a:ea typeface="+mn-ea"/>
              <a:cs typeface="+mn-cs"/>
            </a:rPr>
            <a:t>Distribution</a:t>
          </a:r>
          <a:r>
            <a:rPr lang="es-VE" sz="800"/>
            <a:t> Score Distribution</a:t>
          </a:r>
          <a:r>
            <a:rPr lang="es-VE" sz="800" b="1" baseline="0">
              <a:solidFill>
                <a:srgbClr val="2F4156"/>
              </a:solidFill>
              <a:effectLst/>
            </a:rPr>
            <a:t> </a:t>
          </a:r>
          <a:endParaRPr lang="es-VE" sz="800" b="1">
            <a:solidFill>
              <a:srgbClr val="2F4156"/>
            </a:solidFill>
            <a:effectLst/>
          </a:endParaRPr>
        </a:p>
      </xdr:txBody>
    </xdr:sp>
    <xdr:clientData/>
  </xdr:twoCellAnchor>
  <xdr:twoCellAnchor>
    <xdr:from>
      <xdr:col>0</xdr:col>
      <xdr:colOff>157480</xdr:colOff>
      <xdr:row>12</xdr:row>
      <xdr:rowOff>142240</xdr:rowOff>
    </xdr:from>
    <xdr:to>
      <xdr:col>5</xdr:col>
      <xdr:colOff>47412</xdr:colOff>
      <xdr:row>24</xdr:row>
      <xdr:rowOff>52832</xdr:rowOff>
    </xdr:to>
    <xdr:sp macro="" textlink="">
      <xdr:nvSpPr>
        <xdr:cNvPr id="16" name="Rectangle: Rounded Corners 15">
          <a:extLst>
            <a:ext uri="{FF2B5EF4-FFF2-40B4-BE49-F238E27FC236}">
              <a16:creationId xmlns:a16="http://schemas.microsoft.com/office/drawing/2014/main" id="{06E45676-F3F2-44F3-858F-7445F08726D8}"/>
            </a:ext>
          </a:extLst>
        </xdr:cNvPr>
        <xdr:cNvSpPr/>
      </xdr:nvSpPr>
      <xdr:spPr>
        <a:xfrm>
          <a:off x="157480" y="2336800"/>
          <a:ext cx="3313852" cy="2105152"/>
        </a:xfrm>
        <a:prstGeom prst="roundRect">
          <a:avLst>
            <a:gd name="adj" fmla="val 517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1</xdr:col>
      <xdr:colOff>259926</xdr:colOff>
      <xdr:row>12</xdr:row>
      <xdr:rowOff>162560</xdr:rowOff>
    </xdr:from>
    <xdr:to>
      <xdr:col>4</xdr:col>
      <xdr:colOff>559646</xdr:colOff>
      <xdr:row>15</xdr:row>
      <xdr:rowOff>0</xdr:rowOff>
    </xdr:to>
    <xdr:sp macro="" textlink="">
      <xdr:nvSpPr>
        <xdr:cNvPr id="92" name="Rectangle 91">
          <a:extLst>
            <a:ext uri="{FF2B5EF4-FFF2-40B4-BE49-F238E27FC236}">
              <a16:creationId xmlns:a16="http://schemas.microsoft.com/office/drawing/2014/main" id="{2515715B-78F9-4BA2-91A0-DDAAE91B4439}"/>
            </a:ext>
          </a:extLst>
        </xdr:cNvPr>
        <xdr:cNvSpPr/>
      </xdr:nvSpPr>
      <xdr:spPr>
        <a:xfrm>
          <a:off x="452966" y="2357120"/>
          <a:ext cx="2722880" cy="38608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s-VE" sz="800" b="1" baseline="0">
              <a:solidFill>
                <a:srgbClr val="2F4156"/>
              </a:solidFill>
              <a:effectLst/>
              <a:latin typeface="+mn-lt"/>
              <a:ea typeface="+mn-ea"/>
              <a:cs typeface="+mn-cs"/>
            </a:rPr>
            <a:t>Salary Distribution by Department - Quartile Analysis </a:t>
          </a:r>
        </a:p>
      </xdr:txBody>
    </xdr:sp>
    <xdr:clientData/>
  </xdr:twoCellAnchor>
  <xdr:twoCellAnchor>
    <xdr:from>
      <xdr:col>5</xdr:col>
      <xdr:colOff>135253</xdr:colOff>
      <xdr:row>9</xdr:row>
      <xdr:rowOff>96626</xdr:rowOff>
    </xdr:from>
    <xdr:to>
      <xdr:col>7</xdr:col>
      <xdr:colOff>328721</xdr:colOff>
      <xdr:row>12</xdr:row>
      <xdr:rowOff>105710</xdr:rowOff>
    </xdr:to>
    <xdr:graphicFrame macro="">
      <xdr:nvGraphicFramePr>
        <xdr:cNvPr id="95" name="Chart 94">
          <a:extLst>
            <a:ext uri="{FF2B5EF4-FFF2-40B4-BE49-F238E27FC236}">
              <a16:creationId xmlns:a16="http://schemas.microsoft.com/office/drawing/2014/main" id="{F584BAAE-F429-4C63-9649-C67BB96B94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7</xdr:col>
      <xdr:colOff>162560</xdr:colOff>
      <xdr:row>10</xdr:row>
      <xdr:rowOff>81280</xdr:rowOff>
    </xdr:from>
    <xdr:ext cx="362022" cy="217560"/>
    <xdr:sp macro="" textlink="Analysis!$D$23">
      <xdr:nvSpPr>
        <xdr:cNvPr id="96" name="TextBox 95">
          <a:extLst>
            <a:ext uri="{FF2B5EF4-FFF2-40B4-BE49-F238E27FC236}">
              <a16:creationId xmlns:a16="http://schemas.microsoft.com/office/drawing/2014/main" id="{A52BAB43-FDF5-44A9-AAFD-B668B9E58A2C}"/>
            </a:ext>
          </a:extLst>
        </xdr:cNvPr>
        <xdr:cNvSpPr txBox="1"/>
      </xdr:nvSpPr>
      <xdr:spPr>
        <a:xfrm>
          <a:off x="5201920" y="1910080"/>
          <a:ext cx="362022"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1AF6355A-25C4-44BF-8812-9359358B3146}" type="TxLink">
            <a:rPr lang="en-US" sz="800" b="0" i="0" u="none" strike="noStrike">
              <a:solidFill>
                <a:srgbClr val="012A4A"/>
              </a:solidFill>
              <a:latin typeface="Calibri"/>
              <a:ea typeface="Calibri"/>
              <a:cs typeface="Calibri"/>
            </a:rPr>
            <a:pPr marL="0" indent="0"/>
            <a:t>18%</a:t>
          </a:fld>
          <a:endParaRPr lang="es-VE" sz="800" b="0" i="0" u="none" strike="noStrike">
            <a:solidFill>
              <a:srgbClr val="012A4A"/>
            </a:solidFill>
            <a:latin typeface="Calibri"/>
            <a:ea typeface="Calibri"/>
            <a:cs typeface="Calibri"/>
          </a:endParaRPr>
        </a:p>
      </xdr:txBody>
    </xdr:sp>
    <xdr:clientData/>
  </xdr:oneCellAnchor>
  <xdr:twoCellAnchor>
    <xdr:from>
      <xdr:col>5</xdr:col>
      <xdr:colOff>134451</xdr:colOff>
      <xdr:row>11</xdr:row>
      <xdr:rowOff>25400</xdr:rowOff>
    </xdr:from>
    <xdr:to>
      <xdr:col>7</xdr:col>
      <xdr:colOff>329523</xdr:colOff>
      <xdr:row>14</xdr:row>
      <xdr:rowOff>34544</xdr:rowOff>
    </xdr:to>
    <xdr:graphicFrame macro="">
      <xdr:nvGraphicFramePr>
        <xdr:cNvPr id="97" name="Chart 96">
          <a:extLst>
            <a:ext uri="{FF2B5EF4-FFF2-40B4-BE49-F238E27FC236}">
              <a16:creationId xmlns:a16="http://schemas.microsoft.com/office/drawing/2014/main" id="{4E11B6E6-D526-4197-B498-3D817794D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7</xdr:col>
      <xdr:colOff>162560</xdr:colOff>
      <xdr:row>12</xdr:row>
      <xdr:rowOff>15240</xdr:rowOff>
    </xdr:from>
    <xdr:ext cx="362022" cy="217560"/>
    <xdr:sp macro="" textlink="Analysis!$D$24">
      <xdr:nvSpPr>
        <xdr:cNvPr id="98" name="TextBox 97">
          <a:extLst>
            <a:ext uri="{FF2B5EF4-FFF2-40B4-BE49-F238E27FC236}">
              <a16:creationId xmlns:a16="http://schemas.microsoft.com/office/drawing/2014/main" id="{1BF6000B-0D9B-4276-9234-F13604DC0DF3}"/>
            </a:ext>
          </a:extLst>
        </xdr:cNvPr>
        <xdr:cNvSpPr txBox="1"/>
      </xdr:nvSpPr>
      <xdr:spPr>
        <a:xfrm>
          <a:off x="5201920" y="2209800"/>
          <a:ext cx="362022"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8A1CED0-ED88-4F1F-A2D7-F6B54F3E8830}" type="TxLink">
            <a:rPr lang="en-US" sz="800" b="0" i="0" u="none" strike="noStrike">
              <a:solidFill>
                <a:srgbClr val="2A6F97"/>
              </a:solidFill>
              <a:latin typeface="Calibri"/>
              <a:ea typeface="Calibri"/>
              <a:cs typeface="Calibri"/>
            </a:rPr>
            <a:pPr marL="0" indent="0"/>
            <a:t>44%</a:t>
          </a:fld>
          <a:endParaRPr lang="es-VE" sz="800" b="0" i="0" u="none" strike="noStrike">
            <a:solidFill>
              <a:srgbClr val="2A6F97"/>
            </a:solidFill>
            <a:latin typeface="Calibri"/>
            <a:ea typeface="Calibri"/>
            <a:cs typeface="Calibri"/>
          </a:endParaRPr>
        </a:p>
      </xdr:txBody>
    </xdr:sp>
    <xdr:clientData/>
  </xdr:oneCellAnchor>
  <xdr:twoCellAnchor>
    <xdr:from>
      <xdr:col>5</xdr:col>
      <xdr:colOff>134451</xdr:colOff>
      <xdr:row>12</xdr:row>
      <xdr:rowOff>137160</xdr:rowOff>
    </xdr:from>
    <xdr:to>
      <xdr:col>7</xdr:col>
      <xdr:colOff>329523</xdr:colOff>
      <xdr:row>15</xdr:row>
      <xdr:rowOff>146304</xdr:rowOff>
    </xdr:to>
    <xdr:graphicFrame macro="">
      <xdr:nvGraphicFramePr>
        <xdr:cNvPr id="99" name="Chart 98">
          <a:extLst>
            <a:ext uri="{FF2B5EF4-FFF2-40B4-BE49-F238E27FC236}">
              <a16:creationId xmlns:a16="http://schemas.microsoft.com/office/drawing/2014/main" id="{E8E0D7E5-7492-4360-8D83-174E86008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7</xdr:col>
      <xdr:colOff>162560</xdr:colOff>
      <xdr:row>13</xdr:row>
      <xdr:rowOff>127000</xdr:rowOff>
    </xdr:from>
    <xdr:ext cx="362022" cy="217560"/>
    <xdr:sp macro="" textlink="Analysis!$D$25">
      <xdr:nvSpPr>
        <xdr:cNvPr id="100" name="TextBox 99">
          <a:extLst>
            <a:ext uri="{FF2B5EF4-FFF2-40B4-BE49-F238E27FC236}">
              <a16:creationId xmlns:a16="http://schemas.microsoft.com/office/drawing/2014/main" id="{4422908F-5C87-4ED6-95D9-95B6DF6C31E4}"/>
            </a:ext>
          </a:extLst>
        </xdr:cNvPr>
        <xdr:cNvSpPr txBox="1"/>
      </xdr:nvSpPr>
      <xdr:spPr>
        <a:xfrm>
          <a:off x="5201920" y="2504440"/>
          <a:ext cx="362022"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8A2BE3C6-594C-4899-B7E7-CDDEFB0AE409}" type="TxLink">
            <a:rPr lang="en-US" sz="800" b="0" i="0" u="none" strike="noStrike">
              <a:solidFill>
                <a:srgbClr val="B92A75"/>
              </a:solidFill>
              <a:latin typeface="Calibri"/>
              <a:ea typeface="Calibri"/>
              <a:cs typeface="Calibri"/>
            </a:rPr>
            <a:pPr marL="0" indent="0"/>
            <a:t>38%</a:t>
          </a:fld>
          <a:endParaRPr lang="es-VE" sz="800" b="0" i="0" u="none" strike="noStrike">
            <a:solidFill>
              <a:srgbClr val="B92A75"/>
            </a:solidFill>
            <a:latin typeface="Calibri"/>
            <a:ea typeface="Calibri"/>
            <a:cs typeface="Calibri"/>
          </a:endParaRPr>
        </a:p>
      </xdr:txBody>
    </xdr:sp>
    <xdr:clientData/>
  </xdr:oneCellAnchor>
  <xdr:oneCellAnchor>
    <xdr:from>
      <xdr:col>5</xdr:col>
      <xdr:colOff>198120</xdr:colOff>
      <xdr:row>9</xdr:row>
      <xdr:rowOff>157480</xdr:rowOff>
    </xdr:from>
    <xdr:ext cx="469487" cy="186269"/>
    <xdr:sp macro="" textlink="Analysis!$C$23">
      <xdr:nvSpPr>
        <xdr:cNvPr id="101" name="TextBox 100">
          <a:extLst>
            <a:ext uri="{FF2B5EF4-FFF2-40B4-BE49-F238E27FC236}">
              <a16:creationId xmlns:a16="http://schemas.microsoft.com/office/drawing/2014/main" id="{6CF9015B-D241-455B-8CB2-0AB2D65E83D7}"/>
            </a:ext>
          </a:extLst>
        </xdr:cNvPr>
        <xdr:cNvSpPr txBox="1"/>
      </xdr:nvSpPr>
      <xdr:spPr>
        <a:xfrm>
          <a:off x="3622040" y="1803400"/>
          <a:ext cx="469487"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D9B377D-DFB1-42E6-9DB6-6CD1CAA8F5E6}" type="TxLink">
            <a:rPr lang="en-US" sz="600" b="1" i="0" u="none" strike="noStrike">
              <a:solidFill>
                <a:srgbClr val="2F4156"/>
              </a:solidFill>
              <a:latin typeface="Calibri"/>
              <a:ea typeface="Calibri"/>
              <a:cs typeface="Calibri"/>
            </a:rPr>
            <a:pPr marL="0" indent="0"/>
            <a:t>0 - 5 Low</a:t>
          </a:fld>
          <a:endParaRPr lang="es-VE" sz="600" b="1" i="0" u="none" strike="noStrike">
            <a:solidFill>
              <a:srgbClr val="2F4156"/>
            </a:solidFill>
            <a:latin typeface="Calibri"/>
            <a:ea typeface="Calibri"/>
            <a:cs typeface="Calibri"/>
          </a:endParaRPr>
        </a:p>
      </xdr:txBody>
    </xdr:sp>
    <xdr:clientData/>
  </xdr:oneCellAnchor>
  <xdr:oneCellAnchor>
    <xdr:from>
      <xdr:col>5</xdr:col>
      <xdr:colOff>198120</xdr:colOff>
      <xdr:row>13</xdr:row>
      <xdr:rowOff>35560</xdr:rowOff>
    </xdr:from>
    <xdr:ext cx="522515" cy="186269"/>
    <xdr:sp macro="" textlink="Analysis!$C$25">
      <xdr:nvSpPr>
        <xdr:cNvPr id="102" name="TextBox 101">
          <a:extLst>
            <a:ext uri="{FF2B5EF4-FFF2-40B4-BE49-F238E27FC236}">
              <a16:creationId xmlns:a16="http://schemas.microsoft.com/office/drawing/2014/main" id="{E10CEC51-0A79-4527-9076-8EBDEB075AA6}"/>
            </a:ext>
          </a:extLst>
        </xdr:cNvPr>
        <xdr:cNvSpPr txBox="1"/>
      </xdr:nvSpPr>
      <xdr:spPr>
        <a:xfrm>
          <a:off x="3622040" y="2413000"/>
          <a:ext cx="522515"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5BB7FD3B-D60C-48BF-8B44-F6A68E8FDCFC}" type="TxLink">
            <a:rPr lang="en-US" sz="600" b="1" i="0" u="none" strike="noStrike">
              <a:solidFill>
                <a:srgbClr val="2F4156"/>
              </a:solidFill>
              <a:latin typeface="Calibri"/>
              <a:ea typeface="Calibri"/>
              <a:cs typeface="Calibri"/>
            </a:rPr>
            <a:pPr marL="0" indent="0"/>
            <a:t>8 - 10 High</a:t>
          </a:fld>
          <a:endParaRPr lang="es-VE" sz="600" b="1" i="0" u="none" strike="noStrike">
            <a:solidFill>
              <a:srgbClr val="2F4156"/>
            </a:solidFill>
            <a:latin typeface="Calibri"/>
            <a:ea typeface="Calibri"/>
            <a:cs typeface="Calibri"/>
          </a:endParaRPr>
        </a:p>
      </xdr:txBody>
    </xdr:sp>
    <xdr:clientData/>
  </xdr:oneCellAnchor>
  <xdr:oneCellAnchor>
    <xdr:from>
      <xdr:col>5</xdr:col>
      <xdr:colOff>198120</xdr:colOff>
      <xdr:row>11</xdr:row>
      <xdr:rowOff>111760</xdr:rowOff>
    </xdr:from>
    <xdr:ext cx="608372" cy="186269"/>
    <xdr:sp macro="" textlink="Analysis!$C$24">
      <xdr:nvSpPr>
        <xdr:cNvPr id="103" name="TextBox 102">
          <a:extLst>
            <a:ext uri="{FF2B5EF4-FFF2-40B4-BE49-F238E27FC236}">
              <a16:creationId xmlns:a16="http://schemas.microsoft.com/office/drawing/2014/main" id="{C7BDF413-0CBE-43A0-95E7-EA46A24414FA}"/>
            </a:ext>
          </a:extLst>
        </xdr:cNvPr>
        <xdr:cNvSpPr txBox="1"/>
      </xdr:nvSpPr>
      <xdr:spPr>
        <a:xfrm>
          <a:off x="3622040" y="2123440"/>
          <a:ext cx="608372" cy="1862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3414489-4F87-4982-9441-F782F899626B}" type="TxLink">
            <a:rPr lang="en-US" sz="600" b="1" i="0" u="none" strike="noStrike">
              <a:solidFill>
                <a:srgbClr val="2F4156"/>
              </a:solidFill>
              <a:latin typeface="Calibri"/>
              <a:ea typeface="Calibri"/>
              <a:cs typeface="Calibri"/>
            </a:rPr>
            <a:pPr marL="0" indent="0"/>
            <a:t>6 - 7 Medium</a:t>
          </a:fld>
          <a:endParaRPr lang="es-VE" sz="600" b="1" i="0" u="none" strike="noStrike">
            <a:solidFill>
              <a:srgbClr val="2F4156"/>
            </a:solidFill>
            <a:latin typeface="Calibri"/>
            <a:ea typeface="Calibri"/>
            <a:cs typeface="Calibri"/>
          </a:endParaRPr>
        </a:p>
      </xdr:txBody>
    </xdr:sp>
    <xdr:clientData/>
  </xdr:oneCellAnchor>
  <xdr:twoCellAnchor>
    <xdr:from>
      <xdr:col>5</xdr:col>
      <xdr:colOff>139742</xdr:colOff>
      <xdr:row>8</xdr:row>
      <xdr:rowOff>9144</xdr:rowOff>
    </xdr:from>
    <xdr:to>
      <xdr:col>7</xdr:col>
      <xdr:colOff>552746</xdr:colOff>
      <xdr:row>9</xdr:row>
      <xdr:rowOff>24384</xdr:rowOff>
    </xdr:to>
    <xdr:sp macro="" textlink="">
      <xdr:nvSpPr>
        <xdr:cNvPr id="104" name="Rectangle 103">
          <a:extLst>
            <a:ext uri="{FF2B5EF4-FFF2-40B4-BE49-F238E27FC236}">
              <a16:creationId xmlns:a16="http://schemas.microsoft.com/office/drawing/2014/main" id="{8BF728DC-648D-428E-BF6C-95BA00E4334A}"/>
            </a:ext>
          </a:extLst>
        </xdr:cNvPr>
        <xdr:cNvSpPr/>
      </xdr:nvSpPr>
      <xdr:spPr>
        <a:xfrm>
          <a:off x="3563662" y="1472184"/>
          <a:ext cx="2028444" cy="1981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b="1">
              <a:solidFill>
                <a:srgbClr val="2F4156"/>
              </a:solidFill>
              <a:effectLst/>
            </a:rPr>
            <a:t>Percentage</a:t>
          </a:r>
          <a:r>
            <a:rPr lang="es-VE" sz="800" b="1" baseline="0">
              <a:solidFill>
                <a:srgbClr val="2F4156"/>
              </a:solidFill>
              <a:effectLst/>
            </a:rPr>
            <a:t> Salaries by Range Evaluation</a:t>
          </a:r>
          <a:endParaRPr lang="es-VE" sz="800" b="1">
            <a:solidFill>
              <a:srgbClr val="2F4156"/>
            </a:solidFill>
            <a:effectLst/>
          </a:endParaRPr>
        </a:p>
      </xdr:txBody>
    </xdr:sp>
    <xdr:clientData/>
  </xdr:twoCellAnchor>
  <xdr:twoCellAnchor>
    <xdr:from>
      <xdr:col>7</xdr:col>
      <xdr:colOff>785337</xdr:colOff>
      <xdr:row>3</xdr:row>
      <xdr:rowOff>20320</xdr:rowOff>
    </xdr:from>
    <xdr:to>
      <xdr:col>9</xdr:col>
      <xdr:colOff>159912</xdr:colOff>
      <xdr:row>4</xdr:row>
      <xdr:rowOff>86291</xdr:rowOff>
    </xdr:to>
    <xdr:sp macro="" textlink="">
      <xdr:nvSpPr>
        <xdr:cNvPr id="107" name="Rectangle 106">
          <a:extLst>
            <a:ext uri="{FF2B5EF4-FFF2-40B4-BE49-F238E27FC236}">
              <a16:creationId xmlns:a16="http://schemas.microsoft.com/office/drawing/2014/main" id="{206F2421-E166-40E0-A44D-3DC72F1E8426}"/>
            </a:ext>
          </a:extLst>
        </xdr:cNvPr>
        <xdr:cNvSpPr/>
      </xdr:nvSpPr>
      <xdr:spPr>
        <a:xfrm>
          <a:off x="5824697" y="568960"/>
          <a:ext cx="99001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lgn="l"/>
          <a:r>
            <a:rPr lang="es-VE" sz="1000" b="1" i="1" u="none" strike="noStrike">
              <a:solidFill>
                <a:srgbClr val="2F4156"/>
              </a:solidFill>
              <a:latin typeface="Calibri"/>
              <a:ea typeface="Calibri"/>
              <a:cs typeface="Calibri"/>
            </a:rPr>
            <a:t>Average Salary</a:t>
          </a:r>
        </a:p>
      </xdr:txBody>
    </xdr:sp>
    <xdr:clientData/>
  </xdr:twoCellAnchor>
  <xdr:twoCellAnchor>
    <xdr:from>
      <xdr:col>7</xdr:col>
      <xdr:colOff>749198</xdr:colOff>
      <xdr:row>4</xdr:row>
      <xdr:rowOff>138487</xdr:rowOff>
    </xdr:from>
    <xdr:to>
      <xdr:col>9</xdr:col>
      <xdr:colOff>381000</xdr:colOff>
      <xdr:row>6</xdr:row>
      <xdr:rowOff>21578</xdr:rowOff>
    </xdr:to>
    <xdr:sp macro="" textlink="Analysis!$D$11">
      <xdr:nvSpPr>
        <xdr:cNvPr id="108" name="Rectangle 107">
          <a:extLst>
            <a:ext uri="{FF2B5EF4-FFF2-40B4-BE49-F238E27FC236}">
              <a16:creationId xmlns:a16="http://schemas.microsoft.com/office/drawing/2014/main" id="{26981C08-7F67-49D3-992B-1DD9632C6B17}"/>
            </a:ext>
          </a:extLst>
        </xdr:cNvPr>
        <xdr:cNvSpPr/>
      </xdr:nvSpPr>
      <xdr:spPr>
        <a:xfrm>
          <a:off x="5788558" y="870007"/>
          <a:ext cx="1247242"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fld id="{0C5C2EAD-9F6C-4B7F-BF33-87F8FC314D56}" type="TxLink">
            <a:rPr lang="en-US" sz="1600" b="1" i="0" u="none" strike="noStrike">
              <a:solidFill>
                <a:srgbClr val="B92A75"/>
              </a:solidFill>
              <a:latin typeface="Calibri"/>
              <a:ea typeface="Calibri"/>
              <a:cs typeface="Calibri"/>
            </a:rPr>
            <a:pPr marL="0" indent="0" algn="l"/>
            <a:t>$74,721.53</a:t>
          </a:fld>
          <a:endParaRPr lang="es-VE" sz="1600" b="1" i="0" u="none" strike="noStrike">
            <a:solidFill>
              <a:srgbClr val="B92A75"/>
            </a:solidFill>
            <a:latin typeface="Calibri"/>
            <a:ea typeface="Calibri"/>
            <a:cs typeface="Calibri"/>
          </a:endParaRPr>
        </a:p>
      </xdr:txBody>
    </xdr:sp>
    <xdr:clientData/>
  </xdr:twoCellAnchor>
  <xdr:twoCellAnchor>
    <xdr:from>
      <xdr:col>1</xdr:col>
      <xdr:colOff>175817</xdr:colOff>
      <xdr:row>7</xdr:row>
      <xdr:rowOff>146456</xdr:rowOff>
    </xdr:from>
    <xdr:to>
      <xdr:col>2</xdr:col>
      <xdr:colOff>457626</xdr:colOff>
      <xdr:row>8</xdr:row>
      <xdr:rowOff>165491</xdr:rowOff>
    </xdr:to>
    <xdr:sp macro="" textlink="">
      <xdr:nvSpPr>
        <xdr:cNvPr id="109" name="Rectangle 108">
          <a:extLst>
            <a:ext uri="{FF2B5EF4-FFF2-40B4-BE49-F238E27FC236}">
              <a16:creationId xmlns:a16="http://schemas.microsoft.com/office/drawing/2014/main" id="{F52D6B25-C0DF-4705-B0D7-CA6083301E3A}"/>
            </a:ext>
          </a:extLst>
        </xdr:cNvPr>
        <xdr:cNvSpPr/>
      </xdr:nvSpPr>
      <xdr:spPr>
        <a:xfrm>
          <a:off x="368857" y="1426616"/>
          <a:ext cx="1089529" cy="201915"/>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s-VE" sz="700" b="1">
              <a:solidFill>
                <a:srgbClr val="2F4156"/>
              </a:solidFill>
              <a:effectLst/>
              <a:latin typeface="+mn-lt"/>
              <a:ea typeface="+mn-ea"/>
              <a:cs typeface="+mn-cs"/>
            </a:rPr>
            <a:t>Frequent Salary Clusters</a:t>
          </a:r>
        </a:p>
      </xdr:txBody>
    </xdr:sp>
    <xdr:clientData/>
  </xdr:twoCellAnchor>
  <xdr:twoCellAnchor>
    <xdr:from>
      <xdr:col>1</xdr:col>
      <xdr:colOff>202354</xdr:colOff>
      <xdr:row>9</xdr:row>
      <xdr:rowOff>5555</xdr:rowOff>
    </xdr:from>
    <xdr:to>
      <xdr:col>2</xdr:col>
      <xdr:colOff>172720</xdr:colOff>
      <xdr:row>10</xdr:row>
      <xdr:rowOff>55880</xdr:rowOff>
    </xdr:to>
    <xdr:sp macro="" textlink="Analysis!$D$14">
      <xdr:nvSpPr>
        <xdr:cNvPr id="110" name="Rectangle 109">
          <a:extLst>
            <a:ext uri="{FF2B5EF4-FFF2-40B4-BE49-F238E27FC236}">
              <a16:creationId xmlns:a16="http://schemas.microsoft.com/office/drawing/2014/main" id="{E4FF8865-D09A-431F-8684-010902AE88E0}"/>
            </a:ext>
          </a:extLst>
        </xdr:cNvPr>
        <xdr:cNvSpPr/>
      </xdr:nvSpPr>
      <xdr:spPr>
        <a:xfrm>
          <a:off x="395394" y="1651475"/>
          <a:ext cx="77808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2CF4C389-76E2-4C18-9C7F-D54B3BF707CD}" type="TxLink">
            <a:rPr lang="en-US" sz="1000" b="1" i="0" u="none" strike="noStrike">
              <a:solidFill>
                <a:srgbClr val="01497C"/>
              </a:solidFill>
              <a:latin typeface="Calibri"/>
              <a:ea typeface="Calibri"/>
              <a:cs typeface="Calibri"/>
            </a:rPr>
            <a:pPr marL="0" indent="0" algn="l"/>
            <a:t>$46,800.00</a:t>
          </a:fld>
          <a:endParaRPr lang="es-VE" sz="1000" b="1" i="0" u="none" strike="noStrike">
            <a:solidFill>
              <a:srgbClr val="01497C"/>
            </a:solidFill>
            <a:latin typeface="Calibri"/>
            <a:ea typeface="Calibri"/>
            <a:cs typeface="Calibri"/>
          </a:endParaRPr>
        </a:p>
      </xdr:txBody>
    </xdr:sp>
    <xdr:clientData/>
  </xdr:twoCellAnchor>
  <xdr:twoCellAnchor>
    <xdr:from>
      <xdr:col>1</xdr:col>
      <xdr:colOff>202009</xdr:colOff>
      <xdr:row>10</xdr:row>
      <xdr:rowOff>116451</xdr:rowOff>
    </xdr:from>
    <xdr:to>
      <xdr:col>2</xdr:col>
      <xdr:colOff>107369</xdr:colOff>
      <xdr:row>11</xdr:row>
      <xdr:rowOff>166776</xdr:rowOff>
    </xdr:to>
    <xdr:sp macro="" textlink="Analysis!$D$15">
      <xdr:nvSpPr>
        <xdr:cNvPr id="111" name="Rectangle 110">
          <a:extLst>
            <a:ext uri="{FF2B5EF4-FFF2-40B4-BE49-F238E27FC236}">
              <a16:creationId xmlns:a16="http://schemas.microsoft.com/office/drawing/2014/main" id="{49D19957-6886-4D60-8A4F-97DE5AAC5AEA}"/>
            </a:ext>
          </a:extLst>
        </xdr:cNvPr>
        <xdr:cNvSpPr/>
      </xdr:nvSpPr>
      <xdr:spPr>
        <a:xfrm>
          <a:off x="395049" y="1945251"/>
          <a:ext cx="71308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lgn="l"/>
          <a:fld id="{07CDEE5E-0DBB-4930-BB62-F38BEBE4E93D}" type="TxLink">
            <a:rPr lang="en-US" sz="1000" b="1" i="0" u="none" strike="noStrike">
              <a:solidFill>
                <a:srgbClr val="01497C"/>
              </a:solidFill>
              <a:latin typeface="Calibri"/>
              <a:ea typeface="Calibri"/>
              <a:cs typeface="Calibri"/>
            </a:rPr>
            <a:pPr marL="0" indent="0" algn="l"/>
            <a:t>$75,600.00</a:t>
          </a:fld>
          <a:endParaRPr lang="es-VE" sz="1000" b="1" i="0" u="none" strike="noStrike">
            <a:solidFill>
              <a:srgbClr val="01497C"/>
            </a:solidFill>
            <a:latin typeface="Calibri"/>
            <a:ea typeface="Calibri"/>
            <a:cs typeface="Calibri"/>
          </a:endParaRPr>
        </a:p>
      </xdr:txBody>
    </xdr:sp>
    <xdr:clientData/>
  </xdr:twoCellAnchor>
  <xdr:twoCellAnchor>
    <xdr:from>
      <xdr:col>7</xdr:col>
      <xdr:colOff>339344</xdr:colOff>
      <xdr:row>3</xdr:row>
      <xdr:rowOff>44704</xdr:rowOff>
    </xdr:from>
    <xdr:to>
      <xdr:col>8</xdr:col>
      <xdr:colOff>25400</xdr:colOff>
      <xdr:row>5</xdr:row>
      <xdr:rowOff>172720</xdr:rowOff>
    </xdr:to>
    <xdr:pic>
      <xdr:nvPicPr>
        <xdr:cNvPr id="113" name="Picture 112">
          <a:extLst>
            <a:ext uri="{FF2B5EF4-FFF2-40B4-BE49-F238E27FC236}">
              <a16:creationId xmlns:a16="http://schemas.microsoft.com/office/drawing/2014/main" id="{F513A93F-FC09-D7B3-DE2F-F7A9005CF3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flipV="1">
          <a:off x="5378704" y="593344"/>
          <a:ext cx="493776" cy="493776"/>
        </a:xfrm>
        <a:prstGeom prst="rect">
          <a:avLst/>
        </a:prstGeom>
      </xdr:spPr>
    </xdr:pic>
    <xdr:clientData/>
  </xdr:twoCellAnchor>
  <xdr:twoCellAnchor>
    <xdr:from>
      <xdr:col>2</xdr:col>
      <xdr:colOff>243840</xdr:colOff>
      <xdr:row>9</xdr:row>
      <xdr:rowOff>48497</xdr:rowOff>
    </xdr:from>
    <xdr:to>
      <xdr:col>2</xdr:col>
      <xdr:colOff>325120</xdr:colOff>
      <xdr:row>10</xdr:row>
      <xdr:rowOff>2777</xdr:rowOff>
    </xdr:to>
    <xdr:sp macro="" textlink="">
      <xdr:nvSpPr>
        <xdr:cNvPr id="116" name="Arrow: Down 115">
          <a:extLst>
            <a:ext uri="{FF2B5EF4-FFF2-40B4-BE49-F238E27FC236}">
              <a16:creationId xmlns:a16="http://schemas.microsoft.com/office/drawing/2014/main" id="{B38AF79D-2FAC-2670-81B8-1750D6A20794}"/>
            </a:ext>
          </a:extLst>
        </xdr:cNvPr>
        <xdr:cNvSpPr/>
      </xdr:nvSpPr>
      <xdr:spPr>
        <a:xfrm>
          <a:off x="1244600" y="1694417"/>
          <a:ext cx="81280" cy="137160"/>
        </a:xfrm>
        <a:prstGeom prst="downArrow">
          <a:avLst/>
        </a:prstGeom>
        <a:solidFill>
          <a:srgbClr val="B92A7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2</xdr:col>
      <xdr:colOff>243840</xdr:colOff>
      <xdr:row>10</xdr:row>
      <xdr:rowOff>169824</xdr:rowOff>
    </xdr:from>
    <xdr:to>
      <xdr:col>2</xdr:col>
      <xdr:colOff>326136</xdr:colOff>
      <xdr:row>11</xdr:row>
      <xdr:rowOff>105816</xdr:rowOff>
    </xdr:to>
    <xdr:sp macro="" textlink="">
      <xdr:nvSpPr>
        <xdr:cNvPr id="117" name="Arrow: Up 116">
          <a:extLst>
            <a:ext uri="{FF2B5EF4-FFF2-40B4-BE49-F238E27FC236}">
              <a16:creationId xmlns:a16="http://schemas.microsoft.com/office/drawing/2014/main" id="{CB954D03-5497-D355-430B-E32C496786EA}"/>
            </a:ext>
          </a:extLst>
        </xdr:cNvPr>
        <xdr:cNvSpPr/>
      </xdr:nvSpPr>
      <xdr:spPr>
        <a:xfrm>
          <a:off x="1244600" y="1998624"/>
          <a:ext cx="82296" cy="118872"/>
        </a:xfrm>
        <a:prstGeom prst="upArrow">
          <a:avLst/>
        </a:prstGeom>
        <a:solidFill>
          <a:srgbClr val="2A6F9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VE" sz="1100"/>
        </a:p>
      </xdr:txBody>
    </xdr:sp>
    <xdr:clientData/>
  </xdr:twoCellAnchor>
  <xdr:twoCellAnchor>
    <xdr:from>
      <xdr:col>0</xdr:col>
      <xdr:colOff>167640</xdr:colOff>
      <xdr:row>0</xdr:row>
      <xdr:rowOff>86360</xdr:rowOff>
    </xdr:from>
    <xdr:to>
      <xdr:col>2</xdr:col>
      <xdr:colOff>309880</xdr:colOff>
      <xdr:row>1</xdr:row>
      <xdr:rowOff>137160</xdr:rowOff>
    </xdr:to>
    <xdr:sp macro="" textlink="">
      <xdr:nvSpPr>
        <xdr:cNvPr id="119" name="Rectangle 118">
          <a:extLst>
            <a:ext uri="{FF2B5EF4-FFF2-40B4-BE49-F238E27FC236}">
              <a16:creationId xmlns:a16="http://schemas.microsoft.com/office/drawing/2014/main" id="{A3F91B99-0E61-4C8C-B521-D7F6773A8CB0}"/>
            </a:ext>
          </a:extLst>
        </xdr:cNvPr>
        <xdr:cNvSpPr/>
      </xdr:nvSpPr>
      <xdr:spPr>
        <a:xfrm>
          <a:off x="167640" y="86360"/>
          <a:ext cx="1143000" cy="2336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a:solidFill>
                <a:srgbClr val="C00000"/>
              </a:solidFill>
              <a:effectLst>
                <a:outerShdw blurRad="63500" dist="63500" dir="2700000" algn="tl" rotWithShape="0">
                  <a:prstClr val="black">
                    <a:alpha val="50000"/>
                  </a:prstClr>
                </a:outerShdw>
              </a:effectLst>
            </a:rPr>
            <a:t>•</a:t>
          </a:r>
          <a:r>
            <a:rPr lang="es-VE" sz="800">
              <a:effectLst>
                <a:outerShdw blurRad="63500" dist="63500" dir="2700000" algn="tl" rotWithShape="0">
                  <a:prstClr val="black">
                    <a:alpha val="50000"/>
                  </a:prstClr>
                </a:outerShdw>
              </a:effectLst>
            </a:rPr>
            <a:t> </a:t>
          </a:r>
          <a:r>
            <a:rPr lang="es-VE" sz="800" b="1" baseline="0">
              <a:solidFill>
                <a:srgbClr val="F5EFEB"/>
              </a:solidFill>
              <a:effectLst>
                <a:outerShdw blurRad="63500" dist="63500" dir="2700000" algn="tl" rotWithShape="0">
                  <a:prstClr val="black">
                    <a:alpha val="50000"/>
                  </a:prstClr>
                </a:outerShdw>
              </a:effectLst>
            </a:rPr>
            <a:t> Region Filter</a:t>
          </a:r>
          <a:endParaRPr lang="es-VE" sz="800" b="1">
            <a:solidFill>
              <a:srgbClr val="F5EFEB"/>
            </a:solidFill>
            <a:effectLst>
              <a:outerShdw blurRad="63500" dist="63500" dir="2700000" algn="tl" rotWithShape="0">
                <a:prstClr val="black">
                  <a:alpha val="50000"/>
                </a:prstClr>
              </a:outerShdw>
            </a:effectLst>
          </a:endParaRPr>
        </a:p>
      </xdr:txBody>
    </xdr:sp>
    <xdr:clientData/>
  </xdr:twoCellAnchor>
  <xdr:twoCellAnchor>
    <xdr:from>
      <xdr:col>10</xdr:col>
      <xdr:colOff>518160</xdr:colOff>
      <xdr:row>5</xdr:row>
      <xdr:rowOff>177800</xdr:rowOff>
    </xdr:from>
    <xdr:to>
      <xdr:col>13</xdr:col>
      <xdr:colOff>30480</xdr:colOff>
      <xdr:row>7</xdr:row>
      <xdr:rowOff>45720</xdr:rowOff>
    </xdr:to>
    <xdr:sp macro="" textlink="">
      <xdr:nvSpPr>
        <xdr:cNvPr id="120" name="Rectangle 119">
          <a:extLst>
            <a:ext uri="{FF2B5EF4-FFF2-40B4-BE49-F238E27FC236}">
              <a16:creationId xmlns:a16="http://schemas.microsoft.com/office/drawing/2014/main" id="{38CDB4A5-F42B-495E-89C7-870C32B6073D}"/>
            </a:ext>
          </a:extLst>
        </xdr:cNvPr>
        <xdr:cNvSpPr/>
      </xdr:nvSpPr>
      <xdr:spPr>
        <a:xfrm>
          <a:off x="7980680" y="1092200"/>
          <a:ext cx="1935480" cy="2336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VE" sz="800">
              <a:effectLst>
                <a:outerShdw blurRad="63500" dist="63500" dir="2700000" algn="tl" rotWithShape="0">
                  <a:prstClr val="black">
                    <a:alpha val="50000"/>
                  </a:prstClr>
                </a:outerShdw>
              </a:effectLst>
            </a:rPr>
            <a:t>Author</a:t>
          </a:r>
          <a:r>
            <a:rPr lang="es-VE" sz="800" baseline="0">
              <a:effectLst>
                <a:outerShdw blurRad="63500" dist="63500" dir="2700000" algn="tl" rotWithShape="0">
                  <a:prstClr val="black">
                    <a:alpha val="50000"/>
                  </a:prstClr>
                </a:outerShdw>
              </a:effectLst>
            </a:rPr>
            <a:t> : </a:t>
          </a:r>
          <a:r>
            <a:rPr lang="es-VE" sz="800">
              <a:effectLst>
                <a:outerShdw blurRad="63500" dist="63500" dir="2700000" algn="tl" rotWithShape="0">
                  <a:prstClr val="black">
                    <a:alpha val="50000"/>
                  </a:prstClr>
                </a:outerShdw>
              </a:effectLst>
            </a:rPr>
            <a:t>Yascnay Izquierdo</a:t>
          </a:r>
        </a:p>
      </xdr:txBody>
    </xdr:sp>
    <xdr:clientData/>
  </xdr:twoCellAnchor>
  <xdr:twoCellAnchor editAs="oneCell">
    <xdr:from>
      <xdr:col>12</xdr:col>
      <xdr:colOff>223520</xdr:colOff>
      <xdr:row>7</xdr:row>
      <xdr:rowOff>142240</xdr:rowOff>
    </xdr:from>
    <xdr:to>
      <xdr:col>12</xdr:col>
      <xdr:colOff>406400</xdr:colOff>
      <xdr:row>8</xdr:row>
      <xdr:rowOff>142240</xdr:rowOff>
    </xdr:to>
    <xdr:pic>
      <xdr:nvPicPr>
        <xdr:cNvPr id="22" name="Picture 21">
          <a:extLst>
            <a:ext uri="{FF2B5EF4-FFF2-40B4-BE49-F238E27FC236}">
              <a16:creationId xmlns:a16="http://schemas.microsoft.com/office/drawing/2014/main" id="{FEEA3DB6-C77D-E856-3479-BEBF04C4F2B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301480" y="1422400"/>
          <a:ext cx="182880" cy="182880"/>
        </a:xfrm>
        <a:prstGeom prst="rect">
          <a:avLst/>
        </a:prstGeom>
      </xdr:spPr>
    </xdr:pic>
    <xdr:clientData/>
  </xdr:twoCellAnchor>
  <xdr:twoCellAnchor>
    <xdr:from>
      <xdr:col>1</xdr:col>
      <xdr:colOff>502920</xdr:colOff>
      <xdr:row>13</xdr:row>
      <xdr:rowOff>121920</xdr:rowOff>
    </xdr:from>
    <xdr:to>
      <xdr:col>4</xdr:col>
      <xdr:colOff>736600</xdr:colOff>
      <xdr:row>24</xdr:row>
      <xdr:rowOff>49530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D43D91A1-884F-4A5B-8104-26B8CD2AC1EC}"/>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95960" y="2499360"/>
              <a:ext cx="2656840" cy="1939290"/>
            </a:xfrm>
            <a:prstGeom prst="rect">
              <a:avLst/>
            </a:prstGeom>
            <a:solidFill>
              <a:prstClr val="white"/>
            </a:solidFill>
            <a:ln w="1">
              <a:solidFill>
                <a:prstClr val="green"/>
              </a:solidFill>
            </a:ln>
          </xdr:spPr>
          <xdr:txBody>
            <a:bodyPr vertOverflow="clip" horzOverflow="clip"/>
            <a:lstStyle/>
            <a:p>
              <a:r>
                <a:rPr lang="es-VE" sz="1100"/>
                <a:t>This chart isn't available in your version of Excel.
Editing this shape or saving this workbook into a different file format will permanently break the chart.</a:t>
              </a:r>
            </a:p>
          </xdr:txBody>
        </xdr:sp>
      </mc:Fallback>
    </mc:AlternateContent>
    <xdr:clientData fLocksWithSheet="0"/>
  </xdr:twoCellAnchor>
  <xdr:twoCellAnchor editAs="oneCell">
    <xdr:from>
      <xdr:col>1</xdr:col>
      <xdr:colOff>40641</xdr:colOff>
      <xdr:row>14</xdr:row>
      <xdr:rowOff>167640</xdr:rowOff>
    </xdr:from>
    <xdr:to>
      <xdr:col>1</xdr:col>
      <xdr:colOff>746815</xdr:colOff>
      <xdr:row>19</xdr:row>
      <xdr:rowOff>162560</xdr:rowOff>
    </xdr:to>
    <xdr:pic>
      <xdr:nvPicPr>
        <xdr:cNvPr id="20" name="Picture 19">
          <a:extLst>
            <a:ext uri="{FF2B5EF4-FFF2-40B4-BE49-F238E27FC236}">
              <a16:creationId xmlns:a16="http://schemas.microsoft.com/office/drawing/2014/main" id="{E8ACFF47-0C50-1798-1FF5-E8CFD138E1C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3681" y="2727960"/>
          <a:ext cx="706174" cy="909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cnay Patricia Izquierdo Carrillo" refreshedDate="45709.562272916664" createdVersion="8" refreshedVersion="8" minRefreshableVersion="3" recordCount="194" xr:uid="{4B8EA71D-7F0E-4103-92F8-8245D786D632}">
  <cacheSource type="worksheet">
    <worksheetSource name="EmployeesDef"/>
  </cacheSource>
  <cacheFields count="19">
    <cacheField name="Employee ID" numFmtId="0">
      <sharedItems containsSemiMixedTypes="0" containsString="0" containsNumber="1" containsInteger="1" minValue="602000312" maxValue="1988299991" count="194">
        <n v="1102024149"/>
        <n v="1307060199"/>
        <n v="1205033102"/>
        <n v="1011022883"/>
        <n v="1001109612"/>
        <n v="1501072311"/>
        <n v="1211051232"/>
        <n v="1304055947"/>
        <n v="1000974650"/>
        <n v="1107027358"/>
        <n v="1204032927"/>
        <n v="1212051409"/>
        <n v="1206043417"/>
        <n v="1212052023"/>
        <n v="1308060366"/>
        <n v="1307060083"/>
        <n v="1307060188"/>
        <n v="1303054329"/>
        <n v="1408069882"/>
        <n v="1403066194"/>
        <n v="1011022932"/>
        <n v="1102024056"/>
        <n v="1202031618"/>
        <n v="1109029366"/>
        <n v="1101023619"/>
        <n v="1001735072"/>
        <n v="1403066125"/>
        <n v="1107027575"/>
        <n v="1011022887"/>
        <n v="1303054580"/>
        <n v="1102024115"/>
        <n v="1006020066"/>
        <n v="1304055987"/>
        <n v="1406068293"/>
        <n v="1105026041"/>
        <n v="1103024456"/>
        <n v="1107027392"/>
        <n v="1101023457"/>
        <n v="1102024121"/>
        <n v="1504073313"/>
        <n v="1302053339"/>
        <n v="1504073368"/>
        <n v="1302053333"/>
        <n v="1301052449"/>
        <n v="1305057440"/>
        <n v="1110029990"/>
        <n v="1302053362"/>
        <n v="1101023577"/>
        <n v="1203032357"/>
        <n v="1311063114"/>
        <n v="1405067565"/>
        <n v="1010022337"/>
        <n v="1309061015"/>
        <n v="1403065721"/>
        <n v="1106026579"/>
        <n v="1305057282"/>
        <n v="1211050793"/>
        <n v="1101023394"/>
        <n v="1107027450"/>
        <n v="1102024173"/>
        <n v="1301052902"/>
        <n v="1408069481"/>
        <n v="1407069280"/>
        <n v="1599991009"/>
        <n v="1011022818"/>
        <n v="1409070567"/>
        <n v="711007713"/>
        <n v="1402065303"/>
        <n v="1201031308"/>
        <n v="1411071312"/>
        <n v="1011022814"/>
        <n v="1001944783"/>
        <n v="1203032498"/>
        <n v="1104025179"/>
        <n v="1405067298"/>
        <n v="1501072124"/>
        <n v="1306059197"/>
        <n v="1311062610"/>
        <n v="1209048696"/>
        <n v="1307059817"/>
        <n v="1406068241"/>
        <n v="1101023540"/>
        <n v="1111030684"/>
        <n v="1101023754"/>
        <n v="1211050782"/>
        <n v="1409070147"/>
        <n v="1312063714"/>
        <n v="1401064670"/>
        <n v="1499902991"/>
        <n v="1412071562"/>
        <n v="1001268402"/>
        <n v="812011761"/>
        <n v="1006020020"/>
        <n v="1012023152"/>
        <n v="1192991000"/>
        <n v="1106026896"/>
        <n v="1411071302"/>
        <n v="1204032843"/>
        <n v="1109029186"/>
        <n v="1501072093"/>
        <n v="1106026572"/>
        <n v="1204033040"/>
        <n v="1209049326"/>
        <n v="1308060622"/>
        <n v="1302053046"/>
        <n v="1412071660"/>
        <n v="1203032099"/>
        <n v="1001495124"/>
        <n v="905013738"/>
        <n v="1012023103"/>
        <n v="1411071481"/>
        <n v="1112030816"/>
        <n v="1411071212"/>
        <n v="1988299991"/>
        <n v="1209048771"/>
        <n v="1009021646"/>
        <n v="1108028351"/>
        <n v="1499902910"/>
        <n v="1307060077"/>
        <n v="602000312"/>
        <n v="1001167253"/>
        <n v="1404066622"/>
        <n v="1106026933"/>
        <n v="1410071156"/>
        <n v="1001175250"/>
        <n v="1001956578"/>
        <n v="1105025718"/>
        <n v="1203032263"/>
        <n v="1103024924"/>
        <n v="1111030266"/>
        <n v="1403065874"/>
        <n v="1104025466"/>
        <n v="1201031438"/>
        <n v="1011022863"/>
        <n v="1001084890"/>
        <n v="1003018246"/>
        <n v="1108028108"/>
        <n v="1301052347"/>
        <n v="1109029264"/>
        <n v="1104025008"/>
        <n v="904013591"/>
        <n v="1308060959"/>
        <n v="903013071"/>
        <n v="808010278"/>
        <n v="1110029732"/>
        <n v="1411071506"/>
        <n v="1104025486"/>
        <n v="1111030148"/>
        <n v="1012023010"/>
        <n v="906014183"/>
        <n v="1103024679"/>
        <n v="1108027853"/>
        <n v="1203032255"/>
        <n v="1101023353"/>
        <n v="1106026462"/>
        <n v="1201031032"/>
        <n v="1102023965"/>
        <n v="1110029623"/>
        <n v="1308060754"/>
        <n v="1303054625"/>
        <n v="710007555"/>
        <n v="1401064327"/>
        <n v="1407068885"/>
        <n v="1012023013"/>
        <n v="1107027351"/>
        <n v="1411071406"/>
        <n v="1301052436"/>
        <n v="1306057978"/>
        <n v="1406068403"/>
        <n v="1109029531"/>
        <n v="1403066020"/>
        <n v="1001856521"/>
        <n v="1501072180"/>
        <n v="1404066949"/>
        <n v="1112030979"/>
        <n v="1402065355"/>
        <n v="1407069061"/>
        <n v="1102024106"/>
        <n v="1502072711"/>
        <n v="1101023839"/>
        <n v="1206038000"/>
        <n v="1409070255"/>
        <n v="1410071026"/>
        <n v="1405067138"/>
        <n v="1012023185"/>
        <n v="1410070998"/>
        <n v="1404066739"/>
        <n v="1410071137"/>
        <n v="1102024057"/>
        <n v="1201031324"/>
        <n v="1411071295"/>
        <n v="1001644719"/>
        <n v="1401064637"/>
        <n v="1111030503"/>
      </sharedItems>
    </cacheField>
    <cacheField name="Employee Name" numFmtId="0">
      <sharedItems count="177">
        <s v="Rosa Martinez"/>
        <s v="B'Elanna Torres"/>
        <s v="Shields  Seffi"/>
        <s v="Gloria Órdenes"/>
        <s v="Ana Márquez"/>
        <s v="Felipe Michael"/>
        <s v="Zima  Colleen"/>
        <s v="Joffrey Baratheon"/>
        <s v="Javier Hernández"/>
        <s v="Sergio Galindo"/>
        <s v="Girifalco  Evelyn"/>
        <s v="Jorge Rico"/>
        <s v="Claudio Álvarez"/>
        <s v="Alejandro Bacong"/>
        <s v="Billis  Helen"/>
        <s v="Baczenski  Rachael"/>
        <s v="Manuel Carranza"/>
        <s v="Gustavo Cespedes"/>
        <s v="Ivey  Rose"/>
        <s v="Marco Aranguiz"/>
        <s v="Mercedez Gómez"/>
        <s v="Pablo Becker"/>
        <s v="Dobrin  Denisa"/>
        <s v="Bernstein  Sean"/>
        <s v="Wilson  Brad"/>
        <s v="Herodes Blount"/>
        <s v="Rafael Carot"/>
        <s v="Nuria Pérez"/>
        <s v="Juan Bozzi"/>
        <s v="Pablo Vargas"/>
        <s v="Federico Dominguez"/>
        <s v="Diego Martín"/>
        <s v="Merche Torres"/>
        <s v="Luis Santos"/>
        <s v="Felipe Besoain"/>
        <s v="Julia Milberg"/>
        <s v="Arya Stark"/>
        <s v="Javier Zarra"/>
        <s v="Buck  Edward"/>
        <s v="Bunbury  Jessica"/>
        <s v="María Fernández"/>
        <s v="Mariela Bastias"/>
        <s v="Elena Casado"/>
        <s v="Job Webster"/>
        <s v="Carlos Beltrán"/>
        <s v="Jaime Sánchez"/>
        <s v="Jordi Fontana"/>
        <s v="Osvaldo Bulgarini"/>
        <s v="Juan López"/>
        <s v="Claudia Conserva"/>
        <s v="Ana Antón"/>
        <s v="Michelle Carter"/>
        <s v="Alfonso Bolton"/>
        <s v="Rodrigo Carrasco"/>
        <s v="Eva Esteve"/>
        <s v="Lely Vicuña"/>
        <s v="Marisela Pirul"/>
        <s v="Juan Munizaga"/>
        <s v="Pedro Fuentes"/>
        <s v="Clukey  Elijian"/>
        <s v="Cockel  James"/>
        <s v="Juan Bautista"/>
        <s v="Costa  Latia"/>
        <s v="Rickon Stark"/>
        <s v="Diego Maradona"/>
        <s v="Tuvok"/>
        <s v="María Angélica Valdebenito"/>
        <s v="María Magdalena"/>
        <s v="Oscar Cortina"/>
        <s v="Susana Elgueta"/>
        <s v="Soledad Urzua"/>
        <s v="Obi Wan Kenobi"/>
        <s v="Samwell Tarly"/>
        <s v="Federico García"/>
        <s v="Luis Guerrero"/>
        <s v="Ned Stark "/>
        <s v="Felipe Rojas"/>
        <s v="Marisol Ibarra"/>
        <s v="Rob Stark"/>
        <s v="Eric Dougall"/>
        <s v="Howard  Estelle"/>
        <s v="Jon Snow"/>
        <s v="Jaime Lannister"/>
        <s v="Bran Stark"/>
        <s v="Chakotay"/>
        <s v="Sansa Stark"/>
        <s v="Fidelia Libby"/>
        <s v="José Bonaparte"/>
        <s v="Jason Foss"/>
        <s v="Flavio Hernandez"/>
        <s v="Fraval  Maruk"/>
        <s v="Friedman  Gerry"/>
        <s v="Cristina Martínez"/>
        <s v="Erica Perez"/>
        <s v="Tommen Baratheon"/>
        <s v="Ndzi  Horia"/>
        <s v="Daenerys Targaryen"/>
        <s v="Nelson Cena"/>
        <s v="Gill  Whitney"/>
        <s v="Tyrion Lannister"/>
        <s v="King  Janet"/>
        <s v="Sara Taisha"/>
        <s v="Amy Fowler"/>
        <s v="Gonzales  Ricardo"/>
        <s v=" Jennifer Zamora"/>
        <s v="Sonia Vargas"/>
        <s v="Myriam Morales"/>
        <s v="Joseph Martins"/>
        <s v="Cersei Lannister"/>
        <s v="Leonard Hofstadter"/>
        <s v="John Smith"/>
        <s v="Susan Escobar"/>
        <s v="Claudio Lopez"/>
        <s v="Guilianno  Mike"/>
        <s v="Harrison  Kara"/>
        <s v="Meñique"/>
        <s v="Hector Troncoso"/>
        <s v="Ricardo Ruiz"/>
        <s v="Gaston Farias"/>
        <s v="Jorge Quezada"/>
        <s v="Victor Mateluna"/>
        <s v="Sheldon Cooper"/>
        <s v="Bianquita Bianca"/>
        <s v="Konrad Fontecilla"/>
        <s v="Gabriel Gomez"/>
        <s v="Jackson  Maryellen"/>
        <s v="Juan Monroe"/>
        <s v="Prater  Jeremy"/>
        <s v="Isabel Torres"/>
        <s v="Reginald Barclay"/>
        <s v="Tere Warfield"/>
        <s v="Kampew  Donysha"/>
        <s v="Khemmich  Bartholemew"/>
        <s v="José Semizoglou"/>
        <s v="Tom Paris"/>
        <s v="James T. Kirk"/>
        <s v="Jonathan Nova"/>
        <s v="Paulina Perez"/>
        <s v="Harry Kim"/>
        <s v="Rajesh Koothrappali"/>
        <s v="David Salter"/>
        <s v="Bernadette Rostenkowski"/>
        <s v="Christopher Pike"/>
        <s v="Yocelyn Espinoza"/>
        <s v="Ryth Thelma"/>
        <s v="Spock"/>
        <s v="Esteban Cerpes"/>
        <s v="Padme Amidala"/>
        <s v="Jessica Vera"/>
        <s v="Mateo Manchester"/>
        <s v="Mangal  Debbie"/>
        <s v="Lourdes Merino"/>
        <s v="Carolina Toro"/>
        <s v="Marcelo Silva"/>
        <s v="Mariana Basigalupo"/>
        <s v="María Jose Acevedo"/>
        <s v="Simón Moumanil"/>
        <s v="Mullaney  Howard"/>
        <s v="Nelida Grelle"/>
        <s v="Maria Albornoz"/>
        <s v="Ester Oliver"/>
        <s v="Onque  Jasmine"/>
        <s v="María José Mora"/>
        <s v="Braulio Caamaño"/>
        <s v="Riordan  Michael"/>
        <s v="Hikaru Solo"/>
        <s v="Howard Wolowitz"/>
        <s v="Leonard Mccoy"/>
        <s v="José Roberts"/>
        <s v="Squatrito  Kristen"/>
        <s v="Mr. Spock"/>
        <s v="Sparks  Taylor"/>
        <s v="True  Edward"/>
        <s v="Strong  Caitrin"/>
        <s v="Sweetwater  Alex"/>
        <s v="Terry  Sharlene"/>
        <s v="Villanueva  Noah"/>
      </sharedItems>
    </cacheField>
    <cacheField name="Regions" numFmtId="0">
      <sharedItems count="9">
        <s v="North Carolina"/>
        <s v="Georgia"/>
        <s v="Florida"/>
        <s v="South Carolina"/>
        <s v="Massachusetts" u="1"/>
        <s v="Alabama" u="1"/>
        <s v="Atlanta" u="1"/>
        <s v="Texas" u="1"/>
        <s v="Alaska" u="1"/>
      </sharedItems>
    </cacheField>
    <cacheField name="BirthDate" numFmtId="0">
      <sharedItems containsSemiMixedTypes="0" containsString="0" containsNumber="1" containsInteger="1" minValue="19965" maxValue="35658"/>
    </cacheField>
    <cacheField name="Gender" numFmtId="0">
      <sharedItems count="2">
        <s v="Female"/>
        <s v="Male"/>
      </sharedItems>
    </cacheField>
    <cacheField name="Department" numFmtId="0">
      <sharedItems count="5">
        <s v="Administration"/>
        <s v="Software IT"/>
        <s v="Production"/>
        <s v="Sales"/>
        <s v="Management"/>
      </sharedItems>
    </cacheField>
    <cacheField name="Position" numFmtId="0">
      <sharedItems count="8">
        <s v="Administrative II"/>
        <s v="Engineer II"/>
        <s v="Technician I"/>
        <s v="Manager"/>
        <s v="Engineer I"/>
        <s v="Technician II"/>
        <s v="Director"/>
        <s v="Administrative I"/>
      </sharedItems>
    </cacheField>
    <cacheField name="Chief Name" numFmtId="0">
      <sharedItems/>
    </cacheField>
    <cacheField name="Annual Salaries" numFmtId="0">
      <sharedItems containsSemiMixedTypes="0" containsString="0" containsNumber="1" containsInteger="1" minValue="26536" maxValue="144000" count="180">
        <n v="64100"/>
        <n v="113040"/>
        <n v="26536"/>
        <n v="37800"/>
        <n v="63000"/>
        <n v="98100"/>
        <n v="27684"/>
        <n v="58800"/>
        <n v="90000"/>
        <n v="85900"/>
        <n v="28153"/>
        <n v="39400"/>
        <n v="99000"/>
        <n v="81500"/>
        <n v="28865"/>
        <n v="86400"/>
        <n v="63100"/>
        <n v="84960"/>
        <n v="29135"/>
        <n v="70500"/>
        <n v="61000"/>
        <n v="77100"/>
        <n v="30150"/>
        <n v="58000"/>
        <n v="30600"/>
        <n v="67800"/>
        <n v="58500"/>
        <n v="31152"/>
        <n v="107100"/>
        <n v="98820"/>
        <n v="123564"/>
        <n v="32015"/>
        <n v="36784"/>
        <n v="54500"/>
        <n v="51300"/>
        <n v="32400"/>
        <n v="39846"/>
        <n v="54000"/>
        <n v="115066"/>
        <n v="32615"/>
        <n v="108900"/>
        <n v="53333"/>
        <n v="70400"/>
        <n v="33015"/>
        <n v="104400"/>
        <n v="47700"/>
        <n v="100800"/>
        <n v="34126"/>
        <n v="42974"/>
        <n v="46800"/>
        <n v="110340"/>
        <n v="34200"/>
        <n v="125465"/>
        <n v="63500"/>
        <n v="85680"/>
        <n v="55146"/>
        <n v="37465"/>
        <n v="44100"/>
        <n v="75600"/>
        <n v="52182"/>
        <n v="43200"/>
        <n v="61974"/>
        <n v="41400"/>
        <n v="126000"/>
        <n v="36900"/>
        <n v="82080"/>
        <n v="62910"/>
        <n v="97380"/>
        <n v="37156"/>
        <n v="70100"/>
        <n v="102816"/>
        <n v="88200"/>
        <n v="59000"/>
        <n v="73800"/>
        <n v="112500"/>
        <n v="39911"/>
        <n v="53152"/>
        <n v="65000"/>
        <n v="45000"/>
        <n v="115200"/>
        <n v="38456"/>
        <n v="68400"/>
        <n v="38700"/>
        <n v="87300"/>
        <n v="44600"/>
        <n v="104760"/>
        <n v="49152"/>
        <n v="40500"/>
        <n v="63200"/>
        <n v="45600"/>
        <n v="124561"/>
        <n v="40000"/>
        <n v="127800"/>
        <n v="113266"/>
        <n v="39700"/>
        <n v="56520"/>
        <n v="52200"/>
        <n v="39841"/>
        <n v="49500"/>
        <n v="73620"/>
        <n v="109800"/>
        <n v="84240"/>
        <n v="144000"/>
        <n v="42000"/>
        <n v="118800"/>
        <n v="135000"/>
        <n v="84600"/>
        <n v="70600"/>
        <n v="122000"/>
        <n v="117000"/>
        <n v="66000"/>
        <n v="114166"/>
        <n v="97200"/>
        <n v="113400"/>
        <n v="61800"/>
        <n v="111960"/>
        <n v="72180"/>
        <n v="111420"/>
        <n v="48600"/>
        <n v="61500"/>
        <n v="49482"/>
        <n v="66600"/>
        <n v="105300"/>
        <n v="111600"/>
        <n v="50400"/>
        <n v="72810"/>
        <n v="110880"/>
        <n v="72000"/>
        <n v="101160"/>
        <n v="99360"/>
        <n v="114000"/>
        <n v="99540"/>
        <n v="96840"/>
        <n v="95700"/>
        <n v="78153"/>
        <n v="54360"/>
        <n v="55000"/>
        <n v="88380"/>
        <n v="64800"/>
        <n v="80800"/>
        <n v="57600"/>
        <n v="83520"/>
        <n v="102600"/>
        <n v="76950"/>
        <n v="75960"/>
        <n v="59400"/>
        <n v="73000"/>
        <n v="75420"/>
        <n v="70200"/>
        <n v="60000"/>
        <n v="99918"/>
        <n v="61200"/>
        <n v="67000"/>
        <n v="71190"/>
        <n v="77400"/>
        <n v="95400"/>
        <n v="62000"/>
        <n v="70300"/>
        <n v="117500"/>
        <n v="63900"/>
        <n v="63700"/>
        <n v="93600"/>
        <n v="80500"/>
        <n v="120600"/>
        <n v="91200"/>
        <n v="94050"/>
        <n v="122400"/>
        <n v="74430"/>
        <n v="81000"/>
        <n v="106200"/>
        <n v="79200"/>
        <n v="88650"/>
        <n v="82800"/>
        <n v="79990"/>
        <n v="81756"/>
        <n v="86100"/>
        <n v="87000"/>
        <n v="115966"/>
        <n v="113580"/>
        <n v="129600"/>
      </sharedItems>
    </cacheField>
    <cacheField name="Evaluation" numFmtId="0">
      <sharedItems containsSemiMixedTypes="0" containsString="0" containsNumber="1" minValue="5.01" maxValue="9.93" count="165">
        <n v="7.86"/>
        <n v="5.91"/>
        <n v="7.87"/>
        <n v="9.4600000000000009"/>
        <n v="9.77"/>
        <n v="5.7"/>
        <n v="9.27"/>
        <n v="7.21"/>
        <n v="5.99"/>
        <n v="5.0199999999999996"/>
        <n v="6.25"/>
        <n v="7.3"/>
        <n v="9.35"/>
        <n v="5.89"/>
        <n v="5.0599999999999996"/>
        <n v="9.14"/>
        <n v="7.24"/>
        <n v="5.59"/>
        <n v="7.8"/>
        <n v="8.86"/>
        <n v="7.93"/>
        <n v="9.49"/>
        <n v="5.63"/>
        <n v="8.0399999999999991"/>
        <n v="5.77"/>
        <n v="7.4"/>
        <n v="7.46"/>
        <n v="9.5399999999999991"/>
        <n v="6.09"/>
        <n v="7.23"/>
        <n v="8.8000000000000007"/>
        <n v="6.4"/>
        <n v="7.96"/>
        <n v="6.92"/>
        <n v="8.74"/>
        <n v="8.25"/>
        <n v="9"/>
        <n v="8.4499999999999993"/>
        <n v="8.1"/>
        <n v="5.64"/>
        <n v="6.8"/>
        <n v="5.87"/>
        <n v="5.17"/>
        <n v="7.33"/>
        <n v="6.98"/>
        <n v="8.34"/>
        <n v="8.43"/>
        <n v="6.57"/>
        <n v="7.16"/>
        <n v="8.7799999999999994"/>
        <n v="5.96"/>
        <n v="5.67"/>
        <n v="7.98"/>
        <n v="6.86"/>
        <n v="5.22"/>
        <n v="6.31"/>
        <n v="8.4700000000000006"/>
        <n v="6.93"/>
        <n v="6.84"/>
        <n v="9.93"/>
        <n v="8.75"/>
        <n v="6.38"/>
        <n v="9.43"/>
        <n v="8.83"/>
        <n v="9.1"/>
        <n v="9.6999999999999993"/>
        <n v="6.56"/>
        <n v="9.48"/>
        <n v="7.27"/>
        <n v="8.23"/>
        <n v="6.47"/>
        <n v="7.04"/>
        <n v="6.75"/>
        <n v="7.51"/>
        <n v="5.13"/>
        <n v="9.69"/>
        <n v="6.59"/>
        <n v="8.91"/>
        <n v="7.39"/>
        <n v="7.77"/>
        <n v="9.44"/>
        <n v="9.16"/>
        <n v="7.7"/>
        <n v="6.39"/>
        <n v="9.0299999999999994"/>
        <n v="5.69"/>
        <n v="5.36"/>
        <n v="8.01"/>
        <n v="6.79"/>
        <n v="6.9"/>
        <n v="6.36"/>
        <n v="7.02"/>
        <n v="9.24"/>
        <n v="9.1300000000000008"/>
        <n v="5.54"/>
        <n v="9.81"/>
        <n v="7.5"/>
        <n v="9.61"/>
        <n v="8.8699999999999992"/>
        <n v="6.6"/>
        <n v="7.2"/>
        <n v="7.1"/>
        <n v="7.22"/>
        <n v="9.73"/>
        <n v="8.18"/>
        <n v="7.14"/>
        <n v="8.7200000000000006"/>
        <n v="8.08"/>
        <n v="9.4700000000000006"/>
        <n v="7.9"/>
        <n v="5.92"/>
        <n v="5.33"/>
        <n v="6.41"/>
        <n v="6.94"/>
        <n v="6.11"/>
        <n v="6.73"/>
        <n v="7.94"/>
        <n v="9.51"/>
        <n v="7.32"/>
        <n v="6.05"/>
        <n v="6.72"/>
        <n v="5.82"/>
        <n v="8.27"/>
        <n v="7.01"/>
        <n v="6.61"/>
        <n v="6.99"/>
        <n v="5.97"/>
        <n v="6.15"/>
        <n v="8.41"/>
        <n v="8.9700000000000006"/>
        <n v="5.01"/>
        <n v="6.04"/>
        <n v="5.23"/>
        <n v="8"/>
        <n v="8.94"/>
        <n v="8.07"/>
        <n v="9.42"/>
        <n v="7.85"/>
        <n v="9.3800000000000008"/>
        <n v="8.52"/>
        <n v="7.88"/>
        <n v="8.44"/>
        <n v="5.25"/>
        <n v="8.26"/>
        <n v="5.28"/>
        <n v="9.09"/>
        <n v="9.89"/>
        <n v="6.45"/>
        <n v="7.76"/>
        <n v="9.01"/>
        <n v="9.02"/>
        <n v="6.7"/>
        <n v="9.2799999999999994"/>
        <n v="9.68"/>
        <n v="5.0999999999999996"/>
        <n v="5.47"/>
        <n v="9.8800000000000008"/>
        <n v="6.37"/>
        <n v="7.58"/>
        <n v="8.39"/>
        <n v="9.86"/>
        <n v="6.76"/>
        <n v="7.11"/>
        <n v="7.6"/>
        <n v="5.8"/>
      </sharedItems>
    </cacheField>
    <cacheField name="Age" numFmtId="0">
      <sharedItems containsSemiMixedTypes="0" containsString="0" containsNumber="1" containsInteger="1" minValue="27" maxValue="70" count="43">
        <n v="44"/>
        <n v="34"/>
        <n v="31"/>
        <n v="41"/>
        <n v="51"/>
        <n v="27"/>
        <n v="42"/>
        <n v="49"/>
        <n v="40"/>
        <n v="29"/>
        <n v="55"/>
        <n v="45"/>
        <n v="52"/>
        <n v="53"/>
        <n v="47"/>
        <n v="33"/>
        <n v="28"/>
        <n v="38"/>
        <n v="35"/>
        <n v="66"/>
        <n v="57"/>
        <n v="30"/>
        <n v="56"/>
        <n v="54"/>
        <n v="32"/>
        <n v="37"/>
        <n v="36"/>
        <n v="39"/>
        <n v="43"/>
        <n v="50"/>
        <n v="68"/>
        <n v="48"/>
        <n v="69"/>
        <n v="59"/>
        <n v="46"/>
        <n v="58"/>
        <n v="65"/>
        <n v="70"/>
        <n v="63"/>
        <n v="60"/>
        <n v="61"/>
        <n v="67"/>
        <n v="64"/>
      </sharedItems>
    </cacheField>
    <cacheField name="Age Range" numFmtId="0">
      <sharedItems count="4">
        <s v="36-45"/>
        <s v="26-35"/>
        <s v="46-55"/>
        <s v="56 or more"/>
      </sharedItems>
    </cacheField>
    <cacheField name="Icono" numFmtId="0">
      <sharedItems/>
    </cacheField>
    <cacheField name="Range Performance" numFmtId="0">
      <sharedItems count="6">
        <s v="6 - 7 Medium"/>
        <s v="0 - 5 Low"/>
        <s v="8 - 10 High"/>
        <s v="8-10 High" u="1"/>
        <s v="0-5 Low" u="1"/>
        <s v="6-7 Medium" u="1"/>
      </sharedItems>
    </cacheField>
    <cacheField name="Field1" numFmtId="0" formula="#NAME?" databaseField="0"/>
    <cacheField name="Median" numFmtId="0" formula=" MEDIAN('Annual Salaries')" databaseField="0"/>
    <cacheField name="Field2" numFmtId="0" formula="_xlfn.QUARTILE.INC(&quot;EmployeesDef[[Annual Salaries]]&quot;,2)" databaseField="0"/>
    <cacheField name="Mediana" numFmtId="0" formula="_xlfn.QUARTILE.INC(&quot;EmployeesDef[Annual Salaries]&quot;,2)" databaseField="0"/>
    <cacheField name="Field3" numFmtId="0" formula="Mediana" databaseField="0"/>
  </cacheFields>
  <extLst>
    <ext xmlns:x14="http://schemas.microsoft.com/office/spreadsheetml/2009/9/main" uri="{725AE2AE-9491-48be-B2B4-4EB974FC3084}">
      <x14:pivotCacheDefinition pivotCacheId="5260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x v="0"/>
    <x v="0"/>
    <x v="0"/>
    <n v="29492"/>
    <x v="0"/>
    <x v="0"/>
    <x v="0"/>
    <s v="Gunther"/>
    <x v="0"/>
    <x v="0"/>
    <x v="0"/>
    <x v="0"/>
    <s v="👩🏻F"/>
    <x v="0"/>
  </r>
  <r>
    <x v="1"/>
    <x v="1"/>
    <x v="1"/>
    <n v="29344"/>
    <x v="1"/>
    <x v="1"/>
    <x v="1"/>
    <s v="Anakin Skywalker"/>
    <x v="1"/>
    <x v="1"/>
    <x v="0"/>
    <x v="0"/>
    <s v="👨🏻M"/>
    <x v="1"/>
  </r>
  <r>
    <x v="2"/>
    <x v="2"/>
    <x v="2"/>
    <n v="33108"/>
    <x v="0"/>
    <x v="2"/>
    <x v="2"/>
    <s v="Rachel Green"/>
    <x v="2"/>
    <x v="2"/>
    <x v="1"/>
    <x v="1"/>
    <s v="👩🏻F"/>
    <x v="0"/>
  </r>
  <r>
    <x v="3"/>
    <x v="3"/>
    <x v="0"/>
    <n v="34238"/>
    <x v="0"/>
    <x v="2"/>
    <x v="2"/>
    <s v="Gunther"/>
    <x v="3"/>
    <x v="3"/>
    <x v="2"/>
    <x v="1"/>
    <s v="👩🏻F"/>
    <x v="2"/>
  </r>
  <r>
    <x v="4"/>
    <x v="4"/>
    <x v="0"/>
    <n v="30446"/>
    <x v="0"/>
    <x v="0"/>
    <x v="0"/>
    <s v="Gunther"/>
    <x v="4"/>
    <x v="4"/>
    <x v="3"/>
    <x v="0"/>
    <s v="👩🏻F"/>
    <x v="2"/>
  </r>
  <r>
    <x v="5"/>
    <x v="5"/>
    <x v="1"/>
    <n v="26946"/>
    <x v="1"/>
    <x v="2"/>
    <x v="3"/>
    <s v="Ursula Buffay"/>
    <x v="5"/>
    <x v="5"/>
    <x v="4"/>
    <x v="2"/>
    <s v="👨🏻M"/>
    <x v="1"/>
  </r>
  <r>
    <x v="6"/>
    <x v="6"/>
    <x v="2"/>
    <n v="35658"/>
    <x v="0"/>
    <x v="2"/>
    <x v="2"/>
    <s v="Rachel Green"/>
    <x v="6"/>
    <x v="6"/>
    <x v="5"/>
    <x v="1"/>
    <s v="👩🏻F"/>
    <x v="2"/>
  </r>
  <r>
    <x v="7"/>
    <x v="7"/>
    <x v="2"/>
    <n v="30092"/>
    <x v="0"/>
    <x v="0"/>
    <x v="0"/>
    <s v="Chandler Bing"/>
    <x v="7"/>
    <x v="7"/>
    <x v="6"/>
    <x v="0"/>
    <s v="👩🏻F"/>
    <x v="0"/>
  </r>
  <r>
    <x v="8"/>
    <x v="8"/>
    <x v="2"/>
    <n v="27744"/>
    <x v="1"/>
    <x v="0"/>
    <x v="3"/>
    <s v="Ross Geller"/>
    <x v="8"/>
    <x v="0"/>
    <x v="7"/>
    <x v="2"/>
    <s v="👨🏻M"/>
    <x v="0"/>
  </r>
  <r>
    <x v="9"/>
    <x v="9"/>
    <x v="0"/>
    <n v="30824"/>
    <x v="0"/>
    <x v="1"/>
    <x v="1"/>
    <s v="Monica Geller"/>
    <x v="9"/>
    <x v="8"/>
    <x v="8"/>
    <x v="0"/>
    <s v="👩🏻F"/>
    <x v="1"/>
  </r>
  <r>
    <x v="10"/>
    <x v="10"/>
    <x v="2"/>
    <n v="34915"/>
    <x v="0"/>
    <x v="2"/>
    <x v="2"/>
    <s v="Rachel Green"/>
    <x v="10"/>
    <x v="9"/>
    <x v="9"/>
    <x v="1"/>
    <s v="👩🏻F"/>
    <x v="1"/>
  </r>
  <r>
    <x v="11"/>
    <x v="11"/>
    <x v="2"/>
    <n v="35004"/>
    <x v="0"/>
    <x v="2"/>
    <x v="2"/>
    <s v="Joey Tribbiani"/>
    <x v="11"/>
    <x v="10"/>
    <x v="9"/>
    <x v="1"/>
    <s v="👩🏻F"/>
    <x v="0"/>
  </r>
  <r>
    <x v="12"/>
    <x v="12"/>
    <x v="1"/>
    <n v="25364"/>
    <x v="1"/>
    <x v="0"/>
    <x v="3"/>
    <s v="Ursula Buffay"/>
    <x v="12"/>
    <x v="11"/>
    <x v="10"/>
    <x v="2"/>
    <s v="👨🏻M"/>
    <x v="0"/>
  </r>
  <r>
    <x v="13"/>
    <x v="13"/>
    <x v="2"/>
    <n v="34150"/>
    <x v="1"/>
    <x v="1"/>
    <x v="4"/>
    <s v="Obi-Wan Kenobi"/>
    <x v="13"/>
    <x v="12"/>
    <x v="2"/>
    <x v="1"/>
    <s v="👨🏻M"/>
    <x v="2"/>
  </r>
  <r>
    <x v="14"/>
    <x v="14"/>
    <x v="2"/>
    <n v="34342"/>
    <x v="0"/>
    <x v="2"/>
    <x v="2"/>
    <s v="Joey Tribbiani"/>
    <x v="14"/>
    <x v="13"/>
    <x v="2"/>
    <x v="1"/>
    <s v="👩🏻F"/>
    <x v="1"/>
  </r>
  <r>
    <x v="15"/>
    <x v="15"/>
    <x v="2"/>
    <n v="29189"/>
    <x v="0"/>
    <x v="1"/>
    <x v="4"/>
    <s v="Monica Geller"/>
    <x v="15"/>
    <x v="14"/>
    <x v="11"/>
    <x v="0"/>
    <s v="👩🏻F"/>
    <x v="1"/>
  </r>
  <r>
    <x v="16"/>
    <x v="16"/>
    <x v="0"/>
    <n v="26391"/>
    <x v="0"/>
    <x v="0"/>
    <x v="3"/>
    <s v="Gunther"/>
    <x v="16"/>
    <x v="15"/>
    <x v="12"/>
    <x v="2"/>
    <s v="👩🏻F"/>
    <x v="2"/>
  </r>
  <r>
    <x v="17"/>
    <x v="17"/>
    <x v="0"/>
    <n v="26039"/>
    <x v="0"/>
    <x v="2"/>
    <x v="5"/>
    <s v="Darth Vader"/>
    <x v="17"/>
    <x v="16"/>
    <x v="13"/>
    <x v="2"/>
    <s v="👩🏻F"/>
    <x v="0"/>
  </r>
  <r>
    <x v="18"/>
    <x v="18"/>
    <x v="2"/>
    <n v="35091"/>
    <x v="0"/>
    <x v="2"/>
    <x v="2"/>
    <s v="Joey Tribbiani"/>
    <x v="18"/>
    <x v="17"/>
    <x v="9"/>
    <x v="1"/>
    <s v="👩🏻F"/>
    <x v="1"/>
  </r>
  <r>
    <x v="19"/>
    <x v="19"/>
    <x v="0"/>
    <n v="27693"/>
    <x v="0"/>
    <x v="2"/>
    <x v="5"/>
    <s v="Gunther"/>
    <x v="19"/>
    <x v="18"/>
    <x v="7"/>
    <x v="2"/>
    <s v="👩🏻F"/>
    <x v="0"/>
  </r>
  <r>
    <x v="20"/>
    <x v="20"/>
    <x v="0"/>
    <n v="28363"/>
    <x v="0"/>
    <x v="0"/>
    <x v="0"/>
    <s v="Gunther"/>
    <x v="20"/>
    <x v="19"/>
    <x v="14"/>
    <x v="2"/>
    <s v="👩🏻F"/>
    <x v="2"/>
  </r>
  <r>
    <x v="21"/>
    <x v="21"/>
    <x v="1"/>
    <n v="33331"/>
    <x v="0"/>
    <x v="1"/>
    <x v="4"/>
    <s v="Anakin Skywalker"/>
    <x v="21"/>
    <x v="20"/>
    <x v="15"/>
    <x v="1"/>
    <s v="👩🏻F"/>
    <x v="0"/>
  </r>
  <r>
    <x v="22"/>
    <x v="22"/>
    <x v="2"/>
    <n v="33428"/>
    <x v="0"/>
    <x v="2"/>
    <x v="2"/>
    <s v="Rachel Green"/>
    <x v="22"/>
    <x v="21"/>
    <x v="15"/>
    <x v="1"/>
    <s v="👩🏻F"/>
    <x v="2"/>
  </r>
  <r>
    <x v="23"/>
    <x v="23"/>
    <x v="2"/>
    <n v="27749"/>
    <x v="1"/>
    <x v="1"/>
    <x v="4"/>
    <s v="Monica Geller"/>
    <x v="15"/>
    <x v="22"/>
    <x v="7"/>
    <x v="2"/>
    <s v="👨🏻M"/>
    <x v="1"/>
  </r>
  <r>
    <x v="24"/>
    <x v="8"/>
    <x v="0"/>
    <n v="31084"/>
    <x v="0"/>
    <x v="0"/>
    <x v="0"/>
    <s v="Gunther"/>
    <x v="23"/>
    <x v="23"/>
    <x v="8"/>
    <x v="0"/>
    <s v="👩🏻F"/>
    <x v="2"/>
  </r>
  <r>
    <x v="25"/>
    <x v="24"/>
    <x v="2"/>
    <n v="35390"/>
    <x v="1"/>
    <x v="2"/>
    <x v="2"/>
    <s v="Rachel Green"/>
    <x v="24"/>
    <x v="24"/>
    <x v="16"/>
    <x v="1"/>
    <s v="👨🏻M"/>
    <x v="1"/>
  </r>
  <r>
    <x v="26"/>
    <x v="25"/>
    <x v="1"/>
    <n v="27657"/>
    <x v="0"/>
    <x v="2"/>
    <x v="5"/>
    <s v="Yoda"/>
    <x v="25"/>
    <x v="25"/>
    <x v="7"/>
    <x v="2"/>
    <s v="👩🏻F"/>
    <x v="0"/>
  </r>
  <r>
    <x v="27"/>
    <x v="26"/>
    <x v="0"/>
    <n v="31702"/>
    <x v="1"/>
    <x v="0"/>
    <x v="0"/>
    <s v="Gunther"/>
    <x v="26"/>
    <x v="26"/>
    <x v="17"/>
    <x v="0"/>
    <s v="👨🏻M"/>
    <x v="0"/>
  </r>
  <r>
    <x v="28"/>
    <x v="27"/>
    <x v="2"/>
    <n v="32900"/>
    <x v="1"/>
    <x v="2"/>
    <x v="2"/>
    <s v="Joey Tribbiani"/>
    <x v="27"/>
    <x v="27"/>
    <x v="18"/>
    <x v="1"/>
    <s v="👨🏻M"/>
    <x v="2"/>
  </r>
  <r>
    <x v="29"/>
    <x v="28"/>
    <x v="1"/>
    <n v="27669"/>
    <x v="1"/>
    <x v="2"/>
    <x v="3"/>
    <s v="Ursula Buffay"/>
    <x v="28"/>
    <x v="28"/>
    <x v="7"/>
    <x v="2"/>
    <s v="👨🏻M"/>
    <x v="0"/>
  </r>
  <r>
    <x v="30"/>
    <x v="29"/>
    <x v="1"/>
    <n v="25481"/>
    <x v="1"/>
    <x v="0"/>
    <x v="3"/>
    <s v="Ursula Buffay"/>
    <x v="29"/>
    <x v="29"/>
    <x v="10"/>
    <x v="2"/>
    <s v="👨🏻M"/>
    <x v="0"/>
  </r>
  <r>
    <x v="31"/>
    <x v="30"/>
    <x v="1"/>
    <n v="21262"/>
    <x v="0"/>
    <x v="2"/>
    <x v="6"/>
    <s v="Ursula Buffay"/>
    <x v="30"/>
    <x v="30"/>
    <x v="19"/>
    <x v="3"/>
    <s v="👩🏻F"/>
    <x v="2"/>
  </r>
  <r>
    <x v="32"/>
    <x v="31"/>
    <x v="2"/>
    <n v="33492"/>
    <x v="1"/>
    <x v="2"/>
    <x v="2"/>
    <s v="Joey Tribbiani"/>
    <x v="31"/>
    <x v="31"/>
    <x v="15"/>
    <x v="1"/>
    <s v="👨🏻M"/>
    <x v="0"/>
  </r>
  <r>
    <x v="33"/>
    <x v="32"/>
    <x v="2"/>
    <n v="34934"/>
    <x v="0"/>
    <x v="2"/>
    <x v="2"/>
    <s v="Joey Tribbiani"/>
    <x v="32"/>
    <x v="32"/>
    <x v="9"/>
    <x v="1"/>
    <s v="👩🏻F"/>
    <x v="0"/>
  </r>
  <r>
    <x v="34"/>
    <x v="33"/>
    <x v="0"/>
    <n v="24879"/>
    <x v="0"/>
    <x v="0"/>
    <x v="0"/>
    <s v="Gunther"/>
    <x v="33"/>
    <x v="33"/>
    <x v="20"/>
    <x v="3"/>
    <s v="👩🏻F"/>
    <x v="0"/>
  </r>
  <r>
    <x v="35"/>
    <x v="34"/>
    <x v="1"/>
    <n v="33200"/>
    <x v="0"/>
    <x v="0"/>
    <x v="0"/>
    <s v="Phoebe Buffay"/>
    <x v="34"/>
    <x v="34"/>
    <x v="1"/>
    <x v="1"/>
    <s v="👩🏻F"/>
    <x v="2"/>
  </r>
  <r>
    <x v="36"/>
    <x v="35"/>
    <x v="0"/>
    <n v="34489"/>
    <x v="0"/>
    <x v="2"/>
    <x v="2"/>
    <s v="Gunther"/>
    <x v="35"/>
    <x v="35"/>
    <x v="21"/>
    <x v="1"/>
    <s v="👩🏻F"/>
    <x v="2"/>
  </r>
  <r>
    <x v="37"/>
    <x v="36"/>
    <x v="1"/>
    <n v="25045"/>
    <x v="1"/>
    <x v="0"/>
    <x v="7"/>
    <s v="Phoebe Buffay"/>
    <x v="36"/>
    <x v="36"/>
    <x v="22"/>
    <x v="3"/>
    <s v="👨🏻M"/>
    <x v="2"/>
  </r>
  <r>
    <x v="38"/>
    <x v="37"/>
    <x v="0"/>
    <n v="32695"/>
    <x v="0"/>
    <x v="0"/>
    <x v="0"/>
    <s v="Gunther"/>
    <x v="37"/>
    <x v="37"/>
    <x v="18"/>
    <x v="1"/>
    <s v="👩🏻F"/>
    <x v="2"/>
  </r>
  <r>
    <x v="39"/>
    <x v="38"/>
    <x v="1"/>
    <n v="29407"/>
    <x v="1"/>
    <x v="3"/>
    <x v="1"/>
    <s v="Han Solo"/>
    <x v="38"/>
    <x v="38"/>
    <x v="0"/>
    <x v="0"/>
    <s v="👨🏻M"/>
    <x v="2"/>
  </r>
  <r>
    <x v="40"/>
    <x v="9"/>
    <x v="2"/>
    <n v="34624"/>
    <x v="1"/>
    <x v="2"/>
    <x v="2"/>
    <s v="Rachel Green"/>
    <x v="39"/>
    <x v="1"/>
    <x v="21"/>
    <x v="1"/>
    <s v="👨🏻M"/>
    <x v="1"/>
  </r>
  <r>
    <x v="41"/>
    <x v="39"/>
    <x v="1"/>
    <n v="25207"/>
    <x v="0"/>
    <x v="3"/>
    <x v="1"/>
    <s v="Padmé Amidala"/>
    <x v="40"/>
    <x v="39"/>
    <x v="22"/>
    <x v="3"/>
    <s v="👩🏻F"/>
    <x v="1"/>
  </r>
  <r>
    <x v="42"/>
    <x v="40"/>
    <x v="0"/>
    <n v="25941"/>
    <x v="1"/>
    <x v="0"/>
    <x v="0"/>
    <s v="Gunther"/>
    <x v="41"/>
    <x v="38"/>
    <x v="23"/>
    <x v="2"/>
    <s v="👨🏻M"/>
    <x v="2"/>
  </r>
  <r>
    <x v="43"/>
    <x v="41"/>
    <x v="0"/>
    <n v="30181"/>
    <x v="1"/>
    <x v="2"/>
    <x v="5"/>
    <s v="Darth Vader"/>
    <x v="42"/>
    <x v="40"/>
    <x v="6"/>
    <x v="0"/>
    <s v="👨🏻M"/>
    <x v="0"/>
  </r>
  <r>
    <x v="44"/>
    <x v="42"/>
    <x v="2"/>
    <n v="34122"/>
    <x v="1"/>
    <x v="2"/>
    <x v="2"/>
    <s v="Joey Tribbiani"/>
    <x v="43"/>
    <x v="41"/>
    <x v="2"/>
    <x v="1"/>
    <s v="👨🏻M"/>
    <x v="1"/>
  </r>
  <r>
    <x v="45"/>
    <x v="43"/>
    <x v="1"/>
    <n v="25087"/>
    <x v="1"/>
    <x v="2"/>
    <x v="3"/>
    <s v="Ursula Buffay"/>
    <x v="44"/>
    <x v="42"/>
    <x v="22"/>
    <x v="3"/>
    <s v="👨🏻M"/>
    <x v="1"/>
  </r>
  <r>
    <x v="46"/>
    <x v="44"/>
    <x v="0"/>
    <n v="34248"/>
    <x v="0"/>
    <x v="0"/>
    <x v="7"/>
    <s v="Gunther"/>
    <x v="45"/>
    <x v="43"/>
    <x v="2"/>
    <x v="1"/>
    <s v="👩🏻F"/>
    <x v="0"/>
  </r>
  <r>
    <x v="47"/>
    <x v="45"/>
    <x v="2"/>
    <n v="33726"/>
    <x v="0"/>
    <x v="1"/>
    <x v="1"/>
    <s v="Monica Geller"/>
    <x v="46"/>
    <x v="44"/>
    <x v="24"/>
    <x v="1"/>
    <s v="👩🏻F"/>
    <x v="0"/>
  </r>
  <r>
    <x v="48"/>
    <x v="46"/>
    <x v="2"/>
    <n v="32695"/>
    <x v="0"/>
    <x v="2"/>
    <x v="2"/>
    <s v="Joey Tribbiani"/>
    <x v="47"/>
    <x v="45"/>
    <x v="18"/>
    <x v="1"/>
    <s v="👩🏻F"/>
    <x v="2"/>
  </r>
  <r>
    <x v="49"/>
    <x v="47"/>
    <x v="0"/>
    <n v="32174"/>
    <x v="1"/>
    <x v="2"/>
    <x v="2"/>
    <s v="Darth Vader"/>
    <x v="48"/>
    <x v="46"/>
    <x v="25"/>
    <x v="0"/>
    <s v="👨🏻M"/>
    <x v="2"/>
  </r>
  <r>
    <x v="50"/>
    <x v="48"/>
    <x v="0"/>
    <n v="30758"/>
    <x v="1"/>
    <x v="0"/>
    <x v="7"/>
    <s v="Gunther"/>
    <x v="49"/>
    <x v="34"/>
    <x v="8"/>
    <x v="0"/>
    <s v="👨🏻M"/>
    <x v="2"/>
  </r>
  <r>
    <x v="51"/>
    <x v="49"/>
    <x v="1"/>
    <n v="33394"/>
    <x v="0"/>
    <x v="1"/>
    <x v="1"/>
    <s v="Anakin Skywalker"/>
    <x v="50"/>
    <x v="47"/>
    <x v="15"/>
    <x v="1"/>
    <s v="👩🏻F"/>
    <x v="0"/>
  </r>
  <r>
    <x v="52"/>
    <x v="50"/>
    <x v="2"/>
    <n v="33130"/>
    <x v="1"/>
    <x v="2"/>
    <x v="2"/>
    <s v="Joey Tribbiani"/>
    <x v="51"/>
    <x v="48"/>
    <x v="1"/>
    <x v="1"/>
    <s v="👨🏻M"/>
    <x v="0"/>
  </r>
  <r>
    <x v="53"/>
    <x v="51"/>
    <x v="0"/>
    <n v="24971"/>
    <x v="0"/>
    <x v="4"/>
    <x v="6"/>
    <s v="Board of Directors"/>
    <x v="52"/>
    <x v="49"/>
    <x v="22"/>
    <x v="3"/>
    <s v="👩🏻F"/>
    <x v="2"/>
  </r>
  <r>
    <x v="54"/>
    <x v="52"/>
    <x v="2"/>
    <n v="30821"/>
    <x v="1"/>
    <x v="0"/>
    <x v="0"/>
    <s v="Chandler Bing"/>
    <x v="53"/>
    <x v="50"/>
    <x v="8"/>
    <x v="0"/>
    <s v="👨🏻M"/>
    <x v="1"/>
  </r>
  <r>
    <x v="55"/>
    <x v="27"/>
    <x v="0"/>
    <n v="31016"/>
    <x v="0"/>
    <x v="1"/>
    <x v="4"/>
    <s v="Monica Geller"/>
    <x v="54"/>
    <x v="51"/>
    <x v="8"/>
    <x v="0"/>
    <s v="👩🏻F"/>
    <x v="1"/>
  </r>
  <r>
    <x v="56"/>
    <x v="53"/>
    <x v="0"/>
    <n v="31979"/>
    <x v="1"/>
    <x v="2"/>
    <x v="2"/>
    <s v="Gunther"/>
    <x v="55"/>
    <x v="35"/>
    <x v="25"/>
    <x v="0"/>
    <s v="👨🏻M"/>
    <x v="2"/>
  </r>
  <r>
    <x v="57"/>
    <x v="54"/>
    <x v="2"/>
    <n v="32380"/>
    <x v="0"/>
    <x v="2"/>
    <x v="2"/>
    <s v="Rachel Green"/>
    <x v="56"/>
    <x v="52"/>
    <x v="26"/>
    <x v="0"/>
    <s v="👩🏻F"/>
    <x v="0"/>
  </r>
  <r>
    <x v="58"/>
    <x v="55"/>
    <x v="0"/>
    <n v="33344"/>
    <x v="0"/>
    <x v="0"/>
    <x v="7"/>
    <s v="Gunther"/>
    <x v="57"/>
    <x v="53"/>
    <x v="15"/>
    <x v="1"/>
    <s v="👩🏻F"/>
    <x v="0"/>
  </r>
  <r>
    <x v="59"/>
    <x v="56"/>
    <x v="2"/>
    <n v="34661"/>
    <x v="1"/>
    <x v="1"/>
    <x v="4"/>
    <s v="Obi-Wan Kenobi"/>
    <x v="58"/>
    <x v="54"/>
    <x v="21"/>
    <x v="1"/>
    <s v="👨🏻M"/>
    <x v="1"/>
  </r>
  <r>
    <x v="60"/>
    <x v="57"/>
    <x v="0"/>
    <n v="33001"/>
    <x v="1"/>
    <x v="1"/>
    <x v="4"/>
    <s v="Janice Goralnik"/>
    <x v="59"/>
    <x v="55"/>
    <x v="1"/>
    <x v="1"/>
    <s v="👨🏻M"/>
    <x v="0"/>
  </r>
  <r>
    <x v="61"/>
    <x v="58"/>
    <x v="0"/>
    <n v="33736"/>
    <x v="0"/>
    <x v="0"/>
    <x v="7"/>
    <s v="Gunther"/>
    <x v="60"/>
    <x v="56"/>
    <x v="24"/>
    <x v="1"/>
    <s v="👩🏻F"/>
    <x v="2"/>
  </r>
  <r>
    <x v="62"/>
    <x v="59"/>
    <x v="2"/>
    <n v="31284"/>
    <x v="1"/>
    <x v="2"/>
    <x v="5"/>
    <s v="Joey Tribbiani"/>
    <x v="61"/>
    <x v="57"/>
    <x v="27"/>
    <x v="0"/>
    <s v="👨🏻M"/>
    <x v="0"/>
  </r>
  <r>
    <x v="63"/>
    <x v="60"/>
    <x v="2"/>
    <n v="30171"/>
    <x v="1"/>
    <x v="1"/>
    <x v="4"/>
    <s v="Monica Geller"/>
    <x v="58"/>
    <x v="58"/>
    <x v="6"/>
    <x v="0"/>
    <s v="👨🏻M"/>
    <x v="0"/>
  </r>
  <r>
    <x v="64"/>
    <x v="61"/>
    <x v="0"/>
    <n v="29860"/>
    <x v="1"/>
    <x v="0"/>
    <x v="7"/>
    <s v="Gunther"/>
    <x v="62"/>
    <x v="59"/>
    <x v="28"/>
    <x v="0"/>
    <s v="👨🏻M"/>
    <x v="2"/>
  </r>
  <r>
    <x v="65"/>
    <x v="62"/>
    <x v="0"/>
    <n v="26886"/>
    <x v="0"/>
    <x v="3"/>
    <x v="6"/>
    <s v="Boba Fett"/>
    <x v="63"/>
    <x v="60"/>
    <x v="4"/>
    <x v="2"/>
    <s v="👩🏻F"/>
    <x v="2"/>
  </r>
  <r>
    <x v="66"/>
    <x v="63"/>
    <x v="1"/>
    <n v="26462"/>
    <x v="0"/>
    <x v="0"/>
    <x v="7"/>
    <s v="Phoebe Buffay"/>
    <x v="64"/>
    <x v="36"/>
    <x v="12"/>
    <x v="2"/>
    <s v="👩🏻F"/>
    <x v="2"/>
  </r>
  <r>
    <x v="67"/>
    <x v="11"/>
    <x v="0"/>
    <n v="31155"/>
    <x v="0"/>
    <x v="3"/>
    <x v="4"/>
    <s v="Padmé Amidala"/>
    <x v="65"/>
    <x v="61"/>
    <x v="27"/>
    <x v="0"/>
    <s v="👩🏻F"/>
    <x v="0"/>
  </r>
  <r>
    <x v="68"/>
    <x v="64"/>
    <x v="2"/>
    <n v="27134"/>
    <x v="0"/>
    <x v="0"/>
    <x v="3"/>
    <s v="Chandler Bing"/>
    <x v="66"/>
    <x v="62"/>
    <x v="29"/>
    <x v="2"/>
    <s v="👩🏻F"/>
    <x v="2"/>
  </r>
  <r>
    <x v="69"/>
    <x v="65"/>
    <x v="2"/>
    <n v="20836"/>
    <x v="0"/>
    <x v="1"/>
    <x v="1"/>
    <s v="Obi-Wan Kenobi"/>
    <x v="67"/>
    <x v="63"/>
    <x v="30"/>
    <x v="3"/>
    <s v="👩🏻F"/>
    <x v="2"/>
  </r>
  <r>
    <x v="70"/>
    <x v="66"/>
    <x v="0"/>
    <n v="33302"/>
    <x v="0"/>
    <x v="2"/>
    <x v="2"/>
    <s v="Darth Vader"/>
    <x v="68"/>
    <x v="64"/>
    <x v="15"/>
    <x v="1"/>
    <s v="👩🏻F"/>
    <x v="2"/>
  </r>
  <r>
    <x v="71"/>
    <x v="67"/>
    <x v="1"/>
    <n v="28130"/>
    <x v="1"/>
    <x v="0"/>
    <x v="0"/>
    <s v="Phoebe Buffay"/>
    <x v="69"/>
    <x v="65"/>
    <x v="31"/>
    <x v="2"/>
    <s v="👨🏻M"/>
    <x v="2"/>
  </r>
  <r>
    <x v="72"/>
    <x v="68"/>
    <x v="0"/>
    <n v="30807"/>
    <x v="0"/>
    <x v="1"/>
    <x v="1"/>
    <s v="Monica Geller"/>
    <x v="70"/>
    <x v="66"/>
    <x v="8"/>
    <x v="0"/>
    <s v="👩🏻F"/>
    <x v="0"/>
  </r>
  <r>
    <x v="73"/>
    <x v="69"/>
    <x v="0"/>
    <n v="20509"/>
    <x v="0"/>
    <x v="2"/>
    <x v="5"/>
    <s v="Darth Vader"/>
    <x v="71"/>
    <x v="67"/>
    <x v="32"/>
    <x v="3"/>
    <s v="👩🏻F"/>
    <x v="2"/>
  </r>
  <r>
    <x v="74"/>
    <x v="70"/>
    <x v="1"/>
    <n v="30402"/>
    <x v="0"/>
    <x v="0"/>
    <x v="0"/>
    <s v="Phoebe Buffay"/>
    <x v="72"/>
    <x v="68"/>
    <x v="3"/>
    <x v="0"/>
    <s v="👩🏻F"/>
    <x v="0"/>
  </r>
  <r>
    <x v="75"/>
    <x v="71"/>
    <x v="2"/>
    <n v="26406"/>
    <x v="1"/>
    <x v="2"/>
    <x v="5"/>
    <s v="Rachel Green"/>
    <x v="73"/>
    <x v="69"/>
    <x v="12"/>
    <x v="2"/>
    <s v="👨🏻M"/>
    <x v="2"/>
  </r>
  <r>
    <x v="76"/>
    <x v="72"/>
    <x v="0"/>
    <n v="26920"/>
    <x v="1"/>
    <x v="4"/>
    <x v="6"/>
    <s v="Board of Directors"/>
    <x v="74"/>
    <x v="40"/>
    <x v="4"/>
    <x v="2"/>
    <s v="👨🏻M"/>
    <x v="0"/>
  </r>
  <r>
    <x v="77"/>
    <x v="73"/>
    <x v="2"/>
    <n v="34731"/>
    <x v="1"/>
    <x v="2"/>
    <x v="2"/>
    <s v="Joey Tribbiani"/>
    <x v="3"/>
    <x v="70"/>
    <x v="21"/>
    <x v="1"/>
    <s v="👨🏻M"/>
    <x v="0"/>
  </r>
  <r>
    <x v="78"/>
    <x v="74"/>
    <x v="2"/>
    <n v="34376"/>
    <x v="0"/>
    <x v="2"/>
    <x v="2"/>
    <s v="Joey Tribbiani"/>
    <x v="75"/>
    <x v="71"/>
    <x v="2"/>
    <x v="1"/>
    <s v="👩🏻F"/>
    <x v="0"/>
  </r>
  <r>
    <x v="79"/>
    <x v="75"/>
    <x v="1"/>
    <n v="34107"/>
    <x v="0"/>
    <x v="0"/>
    <x v="7"/>
    <s v="Phoebe Buffay"/>
    <x v="49"/>
    <x v="72"/>
    <x v="2"/>
    <x v="1"/>
    <s v="👩🏻F"/>
    <x v="0"/>
  </r>
  <r>
    <x v="80"/>
    <x v="76"/>
    <x v="0"/>
    <n v="31816"/>
    <x v="1"/>
    <x v="2"/>
    <x v="2"/>
    <s v="Gunther"/>
    <x v="76"/>
    <x v="73"/>
    <x v="17"/>
    <x v="0"/>
    <s v="👨🏻M"/>
    <x v="0"/>
  </r>
  <r>
    <x v="81"/>
    <x v="77"/>
    <x v="2"/>
    <n v="34167"/>
    <x v="0"/>
    <x v="1"/>
    <x v="4"/>
    <s v="Obi-Wan Kenobi"/>
    <x v="77"/>
    <x v="74"/>
    <x v="2"/>
    <x v="1"/>
    <s v="👩🏻F"/>
    <x v="1"/>
  </r>
  <r>
    <x v="82"/>
    <x v="78"/>
    <x v="1"/>
    <n v="34423"/>
    <x v="0"/>
    <x v="0"/>
    <x v="7"/>
    <s v="Phoebe Buffay"/>
    <x v="78"/>
    <x v="75"/>
    <x v="21"/>
    <x v="1"/>
    <s v="👩🏻F"/>
    <x v="2"/>
  </r>
  <r>
    <x v="83"/>
    <x v="79"/>
    <x v="0"/>
    <n v="23991"/>
    <x v="1"/>
    <x v="1"/>
    <x v="3"/>
    <s v="Boba Fett"/>
    <x v="79"/>
    <x v="76"/>
    <x v="33"/>
    <x v="3"/>
    <s v="👨🏻M"/>
    <x v="0"/>
  </r>
  <r>
    <x v="84"/>
    <x v="80"/>
    <x v="2"/>
    <n v="25826"/>
    <x v="0"/>
    <x v="0"/>
    <x v="7"/>
    <s v="Chandler Bing"/>
    <x v="80"/>
    <x v="77"/>
    <x v="23"/>
    <x v="2"/>
    <s v="👩🏻F"/>
    <x v="2"/>
  </r>
  <r>
    <x v="85"/>
    <x v="81"/>
    <x v="2"/>
    <n v="28821"/>
    <x v="0"/>
    <x v="0"/>
    <x v="3"/>
    <s v="Ross Geller"/>
    <x v="81"/>
    <x v="78"/>
    <x v="34"/>
    <x v="2"/>
    <s v="👩🏻F"/>
    <x v="0"/>
  </r>
  <r>
    <x v="86"/>
    <x v="82"/>
    <x v="2"/>
    <n v="35206"/>
    <x v="0"/>
    <x v="0"/>
    <x v="7"/>
    <s v="Chandler Bing"/>
    <x v="82"/>
    <x v="79"/>
    <x v="16"/>
    <x v="1"/>
    <s v="👩🏻F"/>
    <x v="0"/>
  </r>
  <r>
    <x v="87"/>
    <x v="42"/>
    <x v="2"/>
    <n v="33737"/>
    <x v="0"/>
    <x v="1"/>
    <x v="1"/>
    <s v="Monica Geller"/>
    <x v="83"/>
    <x v="70"/>
    <x v="24"/>
    <x v="1"/>
    <s v="👩🏻F"/>
    <x v="0"/>
  </r>
  <r>
    <x v="88"/>
    <x v="83"/>
    <x v="1"/>
    <n v="28190"/>
    <x v="1"/>
    <x v="0"/>
    <x v="7"/>
    <s v="Phoebe Buffay"/>
    <x v="84"/>
    <x v="80"/>
    <x v="14"/>
    <x v="2"/>
    <s v="👨🏻M"/>
    <x v="2"/>
  </r>
  <r>
    <x v="89"/>
    <x v="84"/>
    <x v="0"/>
    <n v="25413"/>
    <x v="1"/>
    <x v="1"/>
    <x v="1"/>
    <s v="Anakin Skywalker"/>
    <x v="85"/>
    <x v="81"/>
    <x v="10"/>
    <x v="2"/>
    <s v="👨🏻M"/>
    <x v="2"/>
  </r>
  <r>
    <x v="90"/>
    <x v="68"/>
    <x v="2"/>
    <n v="31871"/>
    <x v="0"/>
    <x v="2"/>
    <x v="2"/>
    <s v="Joey Tribbiani"/>
    <x v="86"/>
    <x v="82"/>
    <x v="25"/>
    <x v="0"/>
    <s v="👩🏻F"/>
    <x v="0"/>
  </r>
  <r>
    <x v="91"/>
    <x v="85"/>
    <x v="1"/>
    <n v="31915"/>
    <x v="1"/>
    <x v="0"/>
    <x v="7"/>
    <s v="Phoebe Buffay"/>
    <x v="87"/>
    <x v="83"/>
    <x v="25"/>
    <x v="0"/>
    <s v="👨🏻M"/>
    <x v="0"/>
  </r>
  <r>
    <x v="92"/>
    <x v="86"/>
    <x v="2"/>
    <n v="24181"/>
    <x v="0"/>
    <x v="2"/>
    <x v="5"/>
    <s v="Joey Tribbiani"/>
    <x v="88"/>
    <x v="84"/>
    <x v="35"/>
    <x v="3"/>
    <s v="👩🏻F"/>
    <x v="2"/>
  </r>
  <r>
    <x v="93"/>
    <x v="87"/>
    <x v="2"/>
    <n v="32277"/>
    <x v="0"/>
    <x v="2"/>
    <x v="2"/>
    <s v="Joey Tribbiani"/>
    <x v="89"/>
    <x v="85"/>
    <x v="26"/>
    <x v="0"/>
    <s v="👩🏻F"/>
    <x v="1"/>
  </r>
  <r>
    <x v="94"/>
    <x v="88"/>
    <x v="0"/>
    <n v="20215"/>
    <x v="1"/>
    <x v="1"/>
    <x v="6"/>
    <s v="Boba Fett"/>
    <x v="90"/>
    <x v="86"/>
    <x v="32"/>
    <x v="3"/>
    <s v="👨🏻M"/>
    <x v="1"/>
  </r>
  <r>
    <x v="95"/>
    <x v="89"/>
    <x v="0"/>
    <n v="32945"/>
    <x v="1"/>
    <x v="2"/>
    <x v="2"/>
    <s v="Darth Vader"/>
    <x v="91"/>
    <x v="87"/>
    <x v="1"/>
    <x v="1"/>
    <s v="👨🏻M"/>
    <x v="2"/>
  </r>
  <r>
    <x v="96"/>
    <x v="90"/>
    <x v="0"/>
    <n v="25076"/>
    <x v="1"/>
    <x v="3"/>
    <x v="6"/>
    <s v="Boba Fett"/>
    <x v="92"/>
    <x v="74"/>
    <x v="22"/>
    <x v="3"/>
    <s v="👨🏻M"/>
    <x v="1"/>
  </r>
  <r>
    <x v="97"/>
    <x v="91"/>
    <x v="1"/>
    <n v="27083"/>
    <x v="1"/>
    <x v="3"/>
    <x v="1"/>
    <s v="Padmé Amidala"/>
    <x v="93"/>
    <x v="88"/>
    <x v="4"/>
    <x v="2"/>
    <s v="👨🏻M"/>
    <x v="0"/>
  </r>
  <r>
    <x v="98"/>
    <x v="92"/>
    <x v="2"/>
    <n v="33438"/>
    <x v="0"/>
    <x v="2"/>
    <x v="2"/>
    <s v="Rachel Green"/>
    <x v="94"/>
    <x v="89"/>
    <x v="15"/>
    <x v="1"/>
    <s v="👩🏻F"/>
    <x v="0"/>
  </r>
  <r>
    <x v="99"/>
    <x v="93"/>
    <x v="0"/>
    <n v="26821"/>
    <x v="0"/>
    <x v="1"/>
    <x v="4"/>
    <s v="Janice Goralnik"/>
    <x v="95"/>
    <x v="90"/>
    <x v="4"/>
    <x v="2"/>
    <s v="👩🏻F"/>
    <x v="0"/>
  </r>
  <r>
    <x v="100"/>
    <x v="94"/>
    <x v="2"/>
    <n v="25318"/>
    <x v="1"/>
    <x v="0"/>
    <x v="0"/>
    <s v="Chandler Bing"/>
    <x v="96"/>
    <x v="62"/>
    <x v="10"/>
    <x v="2"/>
    <s v="👨🏻M"/>
    <x v="2"/>
  </r>
  <r>
    <x v="101"/>
    <x v="95"/>
    <x v="2"/>
    <n v="32228"/>
    <x v="1"/>
    <x v="2"/>
    <x v="2"/>
    <s v="Rachel Green"/>
    <x v="97"/>
    <x v="91"/>
    <x v="26"/>
    <x v="0"/>
    <s v="👨🏻M"/>
    <x v="0"/>
  </r>
  <r>
    <x v="102"/>
    <x v="96"/>
    <x v="2"/>
    <n v="25208"/>
    <x v="1"/>
    <x v="0"/>
    <x v="7"/>
    <s v="Chandler Bing"/>
    <x v="98"/>
    <x v="92"/>
    <x v="22"/>
    <x v="3"/>
    <s v="👨🏻M"/>
    <x v="2"/>
  </r>
  <r>
    <x v="103"/>
    <x v="97"/>
    <x v="0"/>
    <n v="27528"/>
    <x v="0"/>
    <x v="2"/>
    <x v="5"/>
    <s v="Gunther"/>
    <x v="99"/>
    <x v="93"/>
    <x v="7"/>
    <x v="2"/>
    <s v="👩🏻F"/>
    <x v="2"/>
  </r>
  <r>
    <x v="104"/>
    <x v="98"/>
    <x v="2"/>
    <n v="31691"/>
    <x v="0"/>
    <x v="3"/>
    <x v="1"/>
    <s v="Padmé Amidala"/>
    <x v="100"/>
    <x v="94"/>
    <x v="17"/>
    <x v="0"/>
    <s v="👩🏻F"/>
    <x v="1"/>
  </r>
  <r>
    <x v="105"/>
    <x v="99"/>
    <x v="2"/>
    <n v="34329"/>
    <x v="1"/>
    <x v="0"/>
    <x v="7"/>
    <s v="Chandler Bing"/>
    <x v="45"/>
    <x v="95"/>
    <x v="2"/>
    <x v="1"/>
    <s v="👨🏻M"/>
    <x v="2"/>
  </r>
  <r>
    <x v="106"/>
    <x v="92"/>
    <x v="1"/>
    <n v="32406"/>
    <x v="0"/>
    <x v="3"/>
    <x v="4"/>
    <s v="Han Solo"/>
    <x v="101"/>
    <x v="96"/>
    <x v="26"/>
    <x v="0"/>
    <s v="👩🏻F"/>
    <x v="0"/>
  </r>
  <r>
    <x v="107"/>
    <x v="100"/>
    <x v="1"/>
    <n v="21813"/>
    <x v="0"/>
    <x v="4"/>
    <x v="6"/>
    <s v="Board of Directors"/>
    <x v="102"/>
    <x v="97"/>
    <x v="36"/>
    <x v="3"/>
    <s v="👩🏻F"/>
    <x v="2"/>
  </r>
  <r>
    <x v="108"/>
    <x v="101"/>
    <x v="1"/>
    <n v="28054"/>
    <x v="0"/>
    <x v="1"/>
    <x v="4"/>
    <s v="Anakin Skywalker"/>
    <x v="83"/>
    <x v="98"/>
    <x v="31"/>
    <x v="2"/>
    <s v="👩🏻F"/>
    <x v="2"/>
  </r>
  <r>
    <x v="109"/>
    <x v="102"/>
    <x v="1"/>
    <n v="33931"/>
    <x v="0"/>
    <x v="2"/>
    <x v="2"/>
    <s v="Yoda"/>
    <x v="103"/>
    <x v="99"/>
    <x v="24"/>
    <x v="1"/>
    <s v="👩🏻F"/>
    <x v="0"/>
  </r>
  <r>
    <x v="110"/>
    <x v="103"/>
    <x v="3"/>
    <n v="21893"/>
    <x v="1"/>
    <x v="3"/>
    <x v="1"/>
    <s v="Padmé Amidala"/>
    <x v="104"/>
    <x v="100"/>
    <x v="36"/>
    <x v="3"/>
    <s v="👨🏻M"/>
    <x v="0"/>
  </r>
  <r>
    <x v="111"/>
    <x v="104"/>
    <x v="0"/>
    <n v="19965"/>
    <x v="0"/>
    <x v="4"/>
    <x v="6"/>
    <s v="Board of Directors"/>
    <x v="105"/>
    <x v="101"/>
    <x v="37"/>
    <x v="3"/>
    <s v="👩🏻F"/>
    <x v="0"/>
  </r>
  <r>
    <x v="112"/>
    <x v="105"/>
    <x v="2"/>
    <n v="27300"/>
    <x v="1"/>
    <x v="2"/>
    <x v="5"/>
    <s v="Joey Tribbiani"/>
    <x v="106"/>
    <x v="102"/>
    <x v="29"/>
    <x v="2"/>
    <s v="👨🏻M"/>
    <x v="0"/>
  </r>
  <r>
    <x v="113"/>
    <x v="106"/>
    <x v="2"/>
    <n v="31517"/>
    <x v="0"/>
    <x v="1"/>
    <x v="4"/>
    <s v="Obi-Wan Kenobi"/>
    <x v="107"/>
    <x v="103"/>
    <x v="17"/>
    <x v="0"/>
    <s v="👩🏻F"/>
    <x v="2"/>
  </r>
  <r>
    <x v="114"/>
    <x v="107"/>
    <x v="2"/>
    <n v="20398"/>
    <x v="1"/>
    <x v="4"/>
    <x v="6"/>
    <s v="Board of Directors"/>
    <x v="108"/>
    <x v="104"/>
    <x v="32"/>
    <x v="3"/>
    <s v="👨🏻M"/>
    <x v="2"/>
  </r>
  <r>
    <x v="115"/>
    <x v="108"/>
    <x v="2"/>
    <n v="22356"/>
    <x v="0"/>
    <x v="4"/>
    <x v="6"/>
    <s v="Board of Directors"/>
    <x v="109"/>
    <x v="105"/>
    <x v="38"/>
    <x v="3"/>
    <s v="👩🏻F"/>
    <x v="0"/>
  </r>
  <r>
    <x v="116"/>
    <x v="109"/>
    <x v="1"/>
    <n v="25060"/>
    <x v="0"/>
    <x v="2"/>
    <x v="5"/>
    <s v="Jar Jar Binks"/>
    <x v="110"/>
    <x v="103"/>
    <x v="22"/>
    <x v="3"/>
    <s v="👩🏻F"/>
    <x v="2"/>
  </r>
  <r>
    <x v="117"/>
    <x v="110"/>
    <x v="1"/>
    <n v="25430"/>
    <x v="1"/>
    <x v="4"/>
    <x v="6"/>
    <s v="Board of Directors"/>
    <x v="111"/>
    <x v="106"/>
    <x v="10"/>
    <x v="2"/>
    <s v="👨🏻M"/>
    <x v="2"/>
  </r>
  <r>
    <x v="118"/>
    <x v="111"/>
    <x v="0"/>
    <n v="31722"/>
    <x v="1"/>
    <x v="2"/>
    <x v="3"/>
    <s v="Boba Fett"/>
    <x v="112"/>
    <x v="107"/>
    <x v="17"/>
    <x v="0"/>
    <s v="👨🏻M"/>
    <x v="2"/>
  </r>
  <r>
    <x v="119"/>
    <x v="112"/>
    <x v="0"/>
    <n v="34098"/>
    <x v="0"/>
    <x v="1"/>
    <x v="4"/>
    <s v="Janice Goralnik"/>
    <x v="49"/>
    <x v="108"/>
    <x v="2"/>
    <x v="1"/>
    <s v="👩🏻F"/>
    <x v="2"/>
  </r>
  <r>
    <x v="120"/>
    <x v="113"/>
    <x v="1"/>
    <n v="27273"/>
    <x v="1"/>
    <x v="3"/>
    <x v="1"/>
    <s v="Padmé Amidala"/>
    <x v="113"/>
    <x v="109"/>
    <x v="29"/>
    <x v="2"/>
    <s v="👨🏻M"/>
    <x v="0"/>
  </r>
  <r>
    <x v="121"/>
    <x v="114"/>
    <x v="2"/>
    <n v="28890"/>
    <x v="0"/>
    <x v="2"/>
    <x v="5"/>
    <s v="Rachel Green"/>
    <x v="114"/>
    <x v="110"/>
    <x v="34"/>
    <x v="2"/>
    <s v="👩🏻F"/>
    <x v="1"/>
  </r>
  <r>
    <x v="122"/>
    <x v="115"/>
    <x v="1"/>
    <n v="24960"/>
    <x v="1"/>
    <x v="1"/>
    <x v="3"/>
    <s v="Ursula Buffay"/>
    <x v="115"/>
    <x v="111"/>
    <x v="22"/>
    <x v="3"/>
    <s v="👨🏻M"/>
    <x v="1"/>
  </r>
  <r>
    <x v="123"/>
    <x v="116"/>
    <x v="1"/>
    <n v="33426"/>
    <x v="1"/>
    <x v="1"/>
    <x v="4"/>
    <s v="Anakin Skywalker"/>
    <x v="116"/>
    <x v="112"/>
    <x v="15"/>
    <x v="1"/>
    <s v="👨🏻M"/>
    <x v="0"/>
  </r>
  <r>
    <x v="124"/>
    <x v="117"/>
    <x v="0"/>
    <n v="25293"/>
    <x v="1"/>
    <x v="1"/>
    <x v="3"/>
    <s v="Boba Fett"/>
    <x v="117"/>
    <x v="25"/>
    <x v="10"/>
    <x v="2"/>
    <s v="👨🏻M"/>
    <x v="0"/>
  </r>
  <r>
    <x v="125"/>
    <x v="118"/>
    <x v="2"/>
    <n v="30774"/>
    <x v="0"/>
    <x v="1"/>
    <x v="4"/>
    <s v="Obi-Wan Kenobi"/>
    <x v="118"/>
    <x v="113"/>
    <x v="8"/>
    <x v="0"/>
    <s v="👩🏻F"/>
    <x v="0"/>
  </r>
  <r>
    <x v="126"/>
    <x v="119"/>
    <x v="1"/>
    <n v="32558"/>
    <x v="0"/>
    <x v="1"/>
    <x v="4"/>
    <s v="Anakin Skywalker"/>
    <x v="119"/>
    <x v="71"/>
    <x v="26"/>
    <x v="0"/>
    <s v="👩🏻F"/>
    <x v="0"/>
  </r>
  <r>
    <x v="127"/>
    <x v="120"/>
    <x v="0"/>
    <n v="28826"/>
    <x v="0"/>
    <x v="1"/>
    <x v="4"/>
    <s v="Janice Goralnik"/>
    <x v="120"/>
    <x v="114"/>
    <x v="34"/>
    <x v="2"/>
    <s v="👩🏻F"/>
    <x v="0"/>
  </r>
  <r>
    <x v="128"/>
    <x v="121"/>
    <x v="1"/>
    <n v="28310"/>
    <x v="0"/>
    <x v="2"/>
    <x v="5"/>
    <s v="Webster Butler"/>
    <x v="121"/>
    <x v="115"/>
    <x v="14"/>
    <x v="2"/>
    <s v="👩🏻F"/>
    <x v="0"/>
  </r>
  <r>
    <x v="129"/>
    <x v="122"/>
    <x v="1"/>
    <n v="28636"/>
    <x v="0"/>
    <x v="1"/>
    <x v="1"/>
    <s v="Anakin Skywalker"/>
    <x v="122"/>
    <x v="116"/>
    <x v="34"/>
    <x v="2"/>
    <s v="👩🏻F"/>
    <x v="0"/>
  </r>
  <r>
    <x v="130"/>
    <x v="123"/>
    <x v="1"/>
    <n v="29904"/>
    <x v="1"/>
    <x v="2"/>
    <x v="3"/>
    <s v="Ursula Buffay"/>
    <x v="123"/>
    <x v="117"/>
    <x v="28"/>
    <x v="0"/>
    <s v="👨🏻M"/>
    <x v="2"/>
  </r>
  <r>
    <x v="131"/>
    <x v="124"/>
    <x v="2"/>
    <n v="34093"/>
    <x v="1"/>
    <x v="1"/>
    <x v="4"/>
    <s v="Obi-Wan Kenobi"/>
    <x v="124"/>
    <x v="118"/>
    <x v="2"/>
    <x v="1"/>
    <s v="👨🏻M"/>
    <x v="0"/>
  </r>
  <r>
    <x v="132"/>
    <x v="125"/>
    <x v="2"/>
    <n v="28437"/>
    <x v="0"/>
    <x v="2"/>
    <x v="5"/>
    <s v="Rachel Green"/>
    <x v="125"/>
    <x v="119"/>
    <x v="14"/>
    <x v="2"/>
    <s v="👩🏻F"/>
    <x v="0"/>
  </r>
  <r>
    <x v="133"/>
    <x v="126"/>
    <x v="2"/>
    <n v="22410"/>
    <x v="1"/>
    <x v="1"/>
    <x v="3"/>
    <s v="Ross Geller"/>
    <x v="79"/>
    <x v="16"/>
    <x v="38"/>
    <x v="3"/>
    <s v="👨🏻M"/>
    <x v="0"/>
  </r>
  <r>
    <x v="134"/>
    <x v="127"/>
    <x v="1"/>
    <n v="29102"/>
    <x v="1"/>
    <x v="3"/>
    <x v="1"/>
    <s v="Han Solo"/>
    <x v="126"/>
    <x v="120"/>
    <x v="11"/>
    <x v="0"/>
    <s v="👨🏻M"/>
    <x v="0"/>
  </r>
  <r>
    <x v="135"/>
    <x v="128"/>
    <x v="1"/>
    <n v="33429"/>
    <x v="0"/>
    <x v="1"/>
    <x v="4"/>
    <s v="Anakin Skywalker"/>
    <x v="127"/>
    <x v="121"/>
    <x v="15"/>
    <x v="1"/>
    <s v="👩🏻F"/>
    <x v="1"/>
  </r>
  <r>
    <x v="136"/>
    <x v="129"/>
    <x v="2"/>
    <n v="33350"/>
    <x v="1"/>
    <x v="1"/>
    <x v="1"/>
    <s v="Obi-Wan Kenobi"/>
    <x v="128"/>
    <x v="122"/>
    <x v="15"/>
    <x v="1"/>
    <s v="👨🏻M"/>
    <x v="2"/>
  </r>
  <r>
    <x v="137"/>
    <x v="130"/>
    <x v="2"/>
    <n v="30351"/>
    <x v="0"/>
    <x v="1"/>
    <x v="1"/>
    <s v="Obi-Wan Kenobi"/>
    <x v="129"/>
    <x v="123"/>
    <x v="6"/>
    <x v="0"/>
    <s v="👩🏻F"/>
    <x v="0"/>
  </r>
  <r>
    <x v="138"/>
    <x v="131"/>
    <x v="2"/>
    <n v="23690"/>
    <x v="0"/>
    <x v="3"/>
    <x v="1"/>
    <s v="Padmé Amidala"/>
    <x v="130"/>
    <x v="124"/>
    <x v="39"/>
    <x v="3"/>
    <s v="👩🏻F"/>
    <x v="0"/>
  </r>
  <r>
    <x v="139"/>
    <x v="132"/>
    <x v="1"/>
    <n v="31011"/>
    <x v="1"/>
    <x v="3"/>
    <x v="4"/>
    <s v="Han Solo"/>
    <x v="131"/>
    <x v="125"/>
    <x v="8"/>
    <x v="0"/>
    <s v="👨🏻M"/>
    <x v="0"/>
  </r>
  <r>
    <x v="140"/>
    <x v="133"/>
    <x v="2"/>
    <n v="32386"/>
    <x v="1"/>
    <x v="1"/>
    <x v="1"/>
    <s v="Obi-Wan Kenobi"/>
    <x v="132"/>
    <x v="126"/>
    <x v="26"/>
    <x v="0"/>
    <s v="👨🏻M"/>
    <x v="1"/>
  </r>
  <r>
    <x v="141"/>
    <x v="134"/>
    <x v="2"/>
    <n v="25819"/>
    <x v="1"/>
    <x v="1"/>
    <x v="1"/>
    <s v="Obi-Wan Kenobi"/>
    <x v="133"/>
    <x v="127"/>
    <x v="23"/>
    <x v="2"/>
    <s v="👨🏻M"/>
    <x v="0"/>
  </r>
  <r>
    <x v="142"/>
    <x v="135"/>
    <x v="2"/>
    <n v="27615"/>
    <x v="0"/>
    <x v="2"/>
    <x v="5"/>
    <s v="Rachel Green"/>
    <x v="134"/>
    <x v="128"/>
    <x v="7"/>
    <x v="2"/>
    <s v="👩🏻F"/>
    <x v="2"/>
  </r>
  <r>
    <x v="143"/>
    <x v="136"/>
    <x v="1"/>
    <n v="27607"/>
    <x v="1"/>
    <x v="1"/>
    <x v="4"/>
    <s v="Anakin Skywalker"/>
    <x v="135"/>
    <x v="129"/>
    <x v="7"/>
    <x v="2"/>
    <s v="👨🏻M"/>
    <x v="2"/>
  </r>
  <r>
    <x v="144"/>
    <x v="137"/>
    <x v="3"/>
    <n v="30735"/>
    <x v="0"/>
    <x v="1"/>
    <x v="4"/>
    <s v="Anakin Skywalker"/>
    <x v="136"/>
    <x v="57"/>
    <x v="3"/>
    <x v="0"/>
    <s v="👩🏻F"/>
    <x v="0"/>
  </r>
  <r>
    <x v="145"/>
    <x v="138"/>
    <x v="2"/>
    <n v="27118"/>
    <x v="1"/>
    <x v="1"/>
    <x v="4"/>
    <s v="Obi-Wan Kenobi"/>
    <x v="137"/>
    <x v="130"/>
    <x v="29"/>
    <x v="2"/>
    <s v="👨🏻M"/>
    <x v="1"/>
  </r>
  <r>
    <x v="146"/>
    <x v="139"/>
    <x v="3"/>
    <n v="25450"/>
    <x v="1"/>
    <x v="2"/>
    <x v="5"/>
    <s v="Jar Jar Binks"/>
    <x v="138"/>
    <x v="131"/>
    <x v="10"/>
    <x v="2"/>
    <s v="👨🏻M"/>
    <x v="0"/>
  </r>
  <r>
    <x v="147"/>
    <x v="140"/>
    <x v="3"/>
    <n v="33953"/>
    <x v="1"/>
    <x v="1"/>
    <x v="4"/>
    <s v="Anakin Skywalker"/>
    <x v="139"/>
    <x v="132"/>
    <x v="24"/>
    <x v="1"/>
    <s v="👨🏻M"/>
    <x v="1"/>
  </r>
  <r>
    <x v="148"/>
    <x v="141"/>
    <x v="3"/>
    <n v="25876"/>
    <x v="1"/>
    <x v="2"/>
    <x v="5"/>
    <s v="Jar Jar Binks"/>
    <x v="140"/>
    <x v="133"/>
    <x v="23"/>
    <x v="2"/>
    <s v="👨🏻M"/>
    <x v="2"/>
  </r>
  <r>
    <x v="149"/>
    <x v="142"/>
    <x v="2"/>
    <n v="31515"/>
    <x v="0"/>
    <x v="1"/>
    <x v="4"/>
    <s v="Obi-Wan Kenobi"/>
    <x v="141"/>
    <x v="69"/>
    <x v="17"/>
    <x v="0"/>
    <s v="👩🏻F"/>
    <x v="2"/>
  </r>
  <r>
    <x v="150"/>
    <x v="143"/>
    <x v="3"/>
    <n v="31710"/>
    <x v="0"/>
    <x v="2"/>
    <x v="3"/>
    <s v="Boba Fett"/>
    <x v="142"/>
    <x v="134"/>
    <x v="17"/>
    <x v="0"/>
    <s v="👩🏻F"/>
    <x v="2"/>
  </r>
  <r>
    <x v="151"/>
    <x v="144"/>
    <x v="3"/>
    <n v="32766"/>
    <x v="0"/>
    <x v="1"/>
    <x v="4"/>
    <s v="Anakin Skywalker"/>
    <x v="143"/>
    <x v="135"/>
    <x v="18"/>
    <x v="1"/>
    <s v="👩🏻F"/>
    <x v="2"/>
  </r>
  <r>
    <x v="152"/>
    <x v="145"/>
    <x v="3"/>
    <n v="33475"/>
    <x v="1"/>
    <x v="1"/>
    <x v="4"/>
    <s v="Anakin Skywalker"/>
    <x v="144"/>
    <x v="136"/>
    <x v="15"/>
    <x v="1"/>
    <s v="👨🏻M"/>
    <x v="2"/>
  </r>
  <r>
    <x v="153"/>
    <x v="32"/>
    <x v="3"/>
    <n v="29514"/>
    <x v="0"/>
    <x v="1"/>
    <x v="4"/>
    <s v="Monica Geller"/>
    <x v="71"/>
    <x v="137"/>
    <x v="0"/>
    <x v="0"/>
    <s v="👩🏻F"/>
    <x v="0"/>
  </r>
  <r>
    <x v="154"/>
    <x v="146"/>
    <x v="3"/>
    <n v="26048"/>
    <x v="1"/>
    <x v="2"/>
    <x v="5"/>
    <s v="Darth Vader"/>
    <x v="145"/>
    <x v="138"/>
    <x v="13"/>
    <x v="2"/>
    <s v="👨🏻M"/>
    <x v="2"/>
  </r>
  <r>
    <x v="155"/>
    <x v="147"/>
    <x v="2"/>
    <n v="28378"/>
    <x v="1"/>
    <x v="2"/>
    <x v="5"/>
    <s v="Rachel Green"/>
    <x v="146"/>
    <x v="139"/>
    <x v="14"/>
    <x v="2"/>
    <s v="👨🏻M"/>
    <x v="2"/>
  </r>
  <r>
    <x v="156"/>
    <x v="148"/>
    <x v="3"/>
    <n v="32636"/>
    <x v="1"/>
    <x v="1"/>
    <x v="4"/>
    <s v="Anakin Skywalker"/>
    <x v="147"/>
    <x v="81"/>
    <x v="18"/>
    <x v="1"/>
    <s v="👨🏻M"/>
    <x v="2"/>
  </r>
  <r>
    <x v="157"/>
    <x v="149"/>
    <x v="3"/>
    <n v="29822"/>
    <x v="0"/>
    <x v="2"/>
    <x v="5"/>
    <s v="Webster Butler"/>
    <x v="148"/>
    <x v="140"/>
    <x v="28"/>
    <x v="0"/>
    <s v="👩🏻F"/>
    <x v="0"/>
  </r>
  <r>
    <x v="158"/>
    <x v="150"/>
    <x v="2"/>
    <n v="29046"/>
    <x v="0"/>
    <x v="2"/>
    <x v="5"/>
    <s v="Joey Tribbiani"/>
    <x v="149"/>
    <x v="7"/>
    <x v="11"/>
    <x v="0"/>
    <s v="👩🏻F"/>
    <x v="0"/>
  </r>
  <r>
    <x v="159"/>
    <x v="151"/>
    <x v="3"/>
    <n v="33794"/>
    <x v="0"/>
    <x v="1"/>
    <x v="1"/>
    <s v="Monica Geller"/>
    <x v="150"/>
    <x v="141"/>
    <x v="24"/>
    <x v="1"/>
    <s v="👩🏻F"/>
    <x v="2"/>
  </r>
  <r>
    <x v="160"/>
    <x v="45"/>
    <x v="2"/>
    <n v="28986"/>
    <x v="0"/>
    <x v="2"/>
    <x v="5"/>
    <s v="Joey Tribbiani"/>
    <x v="151"/>
    <x v="142"/>
    <x v="11"/>
    <x v="0"/>
    <s v="👩🏻F"/>
    <x v="1"/>
  </r>
  <r>
    <x v="161"/>
    <x v="151"/>
    <x v="2"/>
    <n v="30276"/>
    <x v="0"/>
    <x v="2"/>
    <x v="5"/>
    <s v="Rachel Green"/>
    <x v="152"/>
    <x v="143"/>
    <x v="6"/>
    <x v="0"/>
    <s v="👩🏻F"/>
    <x v="2"/>
  </r>
  <r>
    <x v="162"/>
    <x v="152"/>
    <x v="3"/>
    <n v="31725"/>
    <x v="0"/>
    <x v="1"/>
    <x v="4"/>
    <s v="Anakin Skywalker"/>
    <x v="153"/>
    <x v="86"/>
    <x v="17"/>
    <x v="0"/>
    <s v="👩🏻F"/>
    <x v="1"/>
  </r>
  <r>
    <x v="163"/>
    <x v="153"/>
    <x v="2"/>
    <n v="33771"/>
    <x v="1"/>
    <x v="1"/>
    <x v="4"/>
    <s v="Obi-Wan Kenobi"/>
    <x v="154"/>
    <x v="144"/>
    <x v="24"/>
    <x v="1"/>
    <s v="👨🏻M"/>
    <x v="1"/>
  </r>
  <r>
    <x v="164"/>
    <x v="154"/>
    <x v="2"/>
    <n v="31692"/>
    <x v="1"/>
    <x v="2"/>
    <x v="3"/>
    <s v="Ross Geller"/>
    <x v="155"/>
    <x v="145"/>
    <x v="17"/>
    <x v="0"/>
    <s v="👨🏻M"/>
    <x v="2"/>
  </r>
  <r>
    <x v="165"/>
    <x v="155"/>
    <x v="3"/>
    <n v="26161"/>
    <x v="0"/>
    <x v="2"/>
    <x v="5"/>
    <s v="Darth Vader"/>
    <x v="156"/>
    <x v="146"/>
    <x v="13"/>
    <x v="2"/>
    <s v="👩🏻F"/>
    <x v="2"/>
  </r>
  <r>
    <x v="166"/>
    <x v="156"/>
    <x v="3"/>
    <n v="28866"/>
    <x v="1"/>
    <x v="2"/>
    <x v="5"/>
    <s v="Yoda"/>
    <x v="157"/>
    <x v="97"/>
    <x v="34"/>
    <x v="2"/>
    <s v="👨🏻M"/>
    <x v="2"/>
  </r>
  <r>
    <x v="167"/>
    <x v="157"/>
    <x v="2"/>
    <n v="29261"/>
    <x v="1"/>
    <x v="3"/>
    <x v="1"/>
    <s v="Padmé Amidala"/>
    <x v="158"/>
    <x v="147"/>
    <x v="11"/>
    <x v="0"/>
    <s v="👨🏻M"/>
    <x v="0"/>
  </r>
  <r>
    <x v="168"/>
    <x v="158"/>
    <x v="2"/>
    <n v="34065"/>
    <x v="1"/>
    <x v="1"/>
    <x v="4"/>
    <s v="Anakin Skywalker"/>
    <x v="159"/>
    <x v="148"/>
    <x v="2"/>
    <x v="1"/>
    <s v="👨🏻M"/>
    <x v="0"/>
  </r>
  <r>
    <x v="169"/>
    <x v="159"/>
    <x v="3"/>
    <n v="23380"/>
    <x v="0"/>
    <x v="2"/>
    <x v="5"/>
    <s v="Gunther"/>
    <x v="160"/>
    <x v="59"/>
    <x v="40"/>
    <x v="3"/>
    <s v="👩🏻F"/>
    <x v="2"/>
  </r>
  <r>
    <x v="170"/>
    <x v="73"/>
    <x v="2"/>
    <n v="26362"/>
    <x v="0"/>
    <x v="1"/>
    <x v="1"/>
    <s v="Monica Geller"/>
    <x v="161"/>
    <x v="149"/>
    <x v="13"/>
    <x v="2"/>
    <s v="👩🏻F"/>
    <x v="2"/>
  </r>
  <r>
    <x v="171"/>
    <x v="160"/>
    <x v="3"/>
    <n v="21125"/>
    <x v="0"/>
    <x v="2"/>
    <x v="5"/>
    <s v="Webster Butler"/>
    <x v="162"/>
    <x v="115"/>
    <x v="41"/>
    <x v="3"/>
    <s v="👩🏻F"/>
    <x v="0"/>
  </r>
  <r>
    <x v="172"/>
    <x v="161"/>
    <x v="3"/>
    <n v="20397"/>
    <x v="0"/>
    <x v="3"/>
    <x v="1"/>
    <s v="Han Solo"/>
    <x v="163"/>
    <x v="11"/>
    <x v="32"/>
    <x v="3"/>
    <s v="👩🏻F"/>
    <x v="0"/>
  </r>
  <r>
    <x v="173"/>
    <x v="54"/>
    <x v="3"/>
    <n v="29901"/>
    <x v="1"/>
    <x v="1"/>
    <x v="1"/>
    <s v="Monica Geller"/>
    <x v="164"/>
    <x v="15"/>
    <x v="28"/>
    <x v="0"/>
    <s v="👨🏻M"/>
    <x v="2"/>
  </r>
  <r>
    <x v="174"/>
    <x v="87"/>
    <x v="3"/>
    <n v="30731"/>
    <x v="1"/>
    <x v="1"/>
    <x v="1"/>
    <s v="Monica Geller"/>
    <x v="165"/>
    <x v="29"/>
    <x v="3"/>
    <x v="0"/>
    <s v="👨🏻M"/>
    <x v="0"/>
  </r>
  <r>
    <x v="175"/>
    <x v="162"/>
    <x v="3"/>
    <n v="30198"/>
    <x v="0"/>
    <x v="2"/>
    <x v="3"/>
    <s v="Ursula Buffay"/>
    <x v="166"/>
    <x v="49"/>
    <x v="6"/>
    <x v="0"/>
    <s v="👩🏻F"/>
    <x v="2"/>
  </r>
  <r>
    <x v="176"/>
    <x v="163"/>
    <x v="3"/>
    <n v="26890"/>
    <x v="0"/>
    <x v="2"/>
    <x v="5"/>
    <s v="Gunther"/>
    <x v="167"/>
    <x v="150"/>
    <x v="4"/>
    <x v="2"/>
    <s v="👩🏻F"/>
    <x v="2"/>
  </r>
  <r>
    <x v="177"/>
    <x v="74"/>
    <x v="2"/>
    <n v="30556"/>
    <x v="0"/>
    <x v="3"/>
    <x v="4"/>
    <s v="Han Solo"/>
    <x v="168"/>
    <x v="151"/>
    <x v="3"/>
    <x v="0"/>
    <s v="👩🏻F"/>
    <x v="0"/>
  </r>
  <r>
    <x v="178"/>
    <x v="164"/>
    <x v="1"/>
    <n v="26677"/>
    <x v="1"/>
    <x v="3"/>
    <x v="4"/>
    <s v="Han Solo"/>
    <x v="169"/>
    <x v="140"/>
    <x v="12"/>
    <x v="2"/>
    <s v="👨🏻M"/>
    <x v="0"/>
  </r>
  <r>
    <x v="179"/>
    <x v="165"/>
    <x v="2"/>
    <n v="25819"/>
    <x v="1"/>
    <x v="2"/>
    <x v="5"/>
    <s v="Rachel Green"/>
    <x v="73"/>
    <x v="152"/>
    <x v="23"/>
    <x v="2"/>
    <s v="👨🏻M"/>
    <x v="2"/>
  </r>
  <r>
    <x v="180"/>
    <x v="166"/>
    <x v="2"/>
    <n v="29036"/>
    <x v="1"/>
    <x v="2"/>
    <x v="5"/>
    <s v="Rachel Green"/>
    <x v="170"/>
    <x v="153"/>
    <x v="11"/>
    <x v="0"/>
    <s v="👨🏻M"/>
    <x v="2"/>
  </r>
  <r>
    <x v="181"/>
    <x v="167"/>
    <x v="2"/>
    <n v="26423"/>
    <x v="0"/>
    <x v="2"/>
    <x v="5"/>
    <s v="Joey Tribbiani"/>
    <x v="127"/>
    <x v="77"/>
    <x v="12"/>
    <x v="2"/>
    <s v="👩🏻F"/>
    <x v="2"/>
  </r>
  <r>
    <x v="182"/>
    <x v="168"/>
    <x v="3"/>
    <n v="22232"/>
    <x v="0"/>
    <x v="2"/>
    <x v="3"/>
    <s v="Ursula Buffay"/>
    <x v="113"/>
    <x v="154"/>
    <x v="42"/>
    <x v="3"/>
    <s v="👩🏻F"/>
    <x v="1"/>
  </r>
  <r>
    <x v="183"/>
    <x v="169"/>
    <x v="2"/>
    <n v="28574"/>
    <x v="0"/>
    <x v="2"/>
    <x v="5"/>
    <s v="Rachel Green"/>
    <x v="58"/>
    <x v="155"/>
    <x v="34"/>
    <x v="2"/>
    <s v="👩🏻F"/>
    <x v="1"/>
  </r>
  <r>
    <x v="184"/>
    <x v="50"/>
    <x v="2"/>
    <n v="33442"/>
    <x v="0"/>
    <x v="1"/>
    <x v="1"/>
    <s v="Monica Geller"/>
    <x v="171"/>
    <x v="156"/>
    <x v="15"/>
    <x v="1"/>
    <s v="👩🏻F"/>
    <x v="2"/>
  </r>
  <r>
    <x v="185"/>
    <x v="31"/>
    <x v="3"/>
    <n v="26820"/>
    <x v="0"/>
    <x v="1"/>
    <x v="4"/>
    <s v="Monica Geller"/>
    <x v="172"/>
    <x v="157"/>
    <x v="4"/>
    <x v="2"/>
    <s v="👩🏻F"/>
    <x v="0"/>
  </r>
  <r>
    <x v="186"/>
    <x v="170"/>
    <x v="2"/>
    <n v="25815"/>
    <x v="0"/>
    <x v="2"/>
    <x v="5"/>
    <s v="Rachel Green"/>
    <x v="154"/>
    <x v="158"/>
    <x v="23"/>
    <x v="2"/>
    <s v="👩🏻F"/>
    <x v="0"/>
  </r>
  <r>
    <x v="187"/>
    <x v="171"/>
    <x v="2"/>
    <n v="26864"/>
    <x v="0"/>
    <x v="1"/>
    <x v="4"/>
    <s v="Monica Geller"/>
    <x v="173"/>
    <x v="159"/>
    <x v="4"/>
    <x v="2"/>
    <s v="👩🏻F"/>
    <x v="2"/>
  </r>
  <r>
    <x v="188"/>
    <x v="172"/>
    <x v="3"/>
    <n v="32306"/>
    <x v="1"/>
    <x v="1"/>
    <x v="1"/>
    <s v="Monica Geller"/>
    <x v="174"/>
    <x v="160"/>
    <x v="26"/>
    <x v="0"/>
    <s v="👨🏻M"/>
    <x v="2"/>
  </r>
  <r>
    <x v="189"/>
    <x v="46"/>
    <x v="3"/>
    <n v="32297"/>
    <x v="1"/>
    <x v="1"/>
    <x v="1"/>
    <s v="Monica Geller"/>
    <x v="175"/>
    <x v="161"/>
    <x v="26"/>
    <x v="0"/>
    <s v="👨🏻M"/>
    <x v="0"/>
  </r>
  <r>
    <x v="190"/>
    <x v="173"/>
    <x v="1"/>
    <n v="32115"/>
    <x v="0"/>
    <x v="3"/>
    <x v="4"/>
    <s v="Padmé Amidala"/>
    <x v="176"/>
    <x v="162"/>
    <x v="25"/>
    <x v="0"/>
    <s v="👩🏻F"/>
    <x v="0"/>
  </r>
  <r>
    <x v="191"/>
    <x v="174"/>
    <x v="3"/>
    <n v="22606"/>
    <x v="1"/>
    <x v="1"/>
    <x v="3"/>
    <s v="Ursula Buffay"/>
    <x v="177"/>
    <x v="163"/>
    <x v="38"/>
    <x v="3"/>
    <s v="👨🏻M"/>
    <x v="0"/>
  </r>
  <r>
    <x v="192"/>
    <x v="175"/>
    <x v="1"/>
    <n v="25753"/>
    <x v="0"/>
    <x v="3"/>
    <x v="1"/>
    <s v="Han Solo"/>
    <x v="178"/>
    <x v="102"/>
    <x v="23"/>
    <x v="2"/>
    <s v="👩🏻F"/>
    <x v="0"/>
  </r>
  <r>
    <x v="193"/>
    <x v="176"/>
    <x v="3"/>
    <n v="27339"/>
    <x v="1"/>
    <x v="3"/>
    <x v="6"/>
    <s v="Ursula Buffay"/>
    <x v="179"/>
    <x v="164"/>
    <x v="29"/>
    <x v="2"/>
    <s v="👨🏻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48F13A-F1D5-40F5-982C-729619E2D70C}"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7:C8" firstHeaderRow="1" firstDataRow="1" firstDataCol="0"/>
  <pivotFields count="19">
    <pivotField showAll="0"/>
    <pivotField showAll="0"/>
    <pivotField showAll="0">
      <items count="10">
        <item m="1" x="5"/>
        <item m="1" x="8"/>
        <item m="1" x="6"/>
        <item x="2"/>
        <item x="1"/>
        <item m="1" x="4"/>
        <item x="0"/>
        <item x="3"/>
        <item m="1" x="7"/>
        <item t="default"/>
      </items>
    </pivotField>
    <pivotField numFmtId="14" showAll="0"/>
    <pivotField showAll="0"/>
    <pivotField showAll="0">
      <items count="6">
        <item x="0"/>
        <item x="4"/>
        <item x="2"/>
        <item x="3"/>
        <item x="1"/>
        <item t="default"/>
      </items>
    </pivotField>
    <pivotField showAll="0"/>
    <pivotField showAll="0"/>
    <pivotField numFmtId="164" showAll="0"/>
    <pivotField dataField="1" numFmtId="2"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Max of Evaluation" fld="9" subtotal="max" baseField="1" baseItem="0" numFmtId="2"/>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BE0ADA-BC96-455F-9500-89F6C36C961E}"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Q2:S6" firstHeaderRow="0" firstDataRow="1" firstDataCol="1"/>
  <pivotFields count="19">
    <pivotField showAll="0"/>
    <pivotField showAll="0"/>
    <pivotField showAll="0">
      <items count="10">
        <item m="1" x="5"/>
        <item m="1" x="8"/>
        <item m="1" x="6"/>
        <item x="2"/>
        <item x="1"/>
        <item m="1" x="4"/>
        <item x="0"/>
        <item x="3"/>
        <item m="1" x="7"/>
        <item t="default"/>
      </items>
    </pivotField>
    <pivotField showAll="0"/>
    <pivotField showAll="0"/>
    <pivotField showAll="0">
      <items count="6">
        <item x="0"/>
        <item x="4"/>
        <item x="2"/>
        <item x="3"/>
        <item x="1"/>
        <item t="default"/>
      </items>
    </pivotField>
    <pivotField showAll="0"/>
    <pivotField showAll="0"/>
    <pivotField showAll="0"/>
    <pivotField showAll="0"/>
    <pivotField showAll="0"/>
    <pivotField showAll="0"/>
    <pivotField showAll="0"/>
    <pivotField axis="axisRow" dataField="1" showAll="0" sortType="ascending">
      <items count="7">
        <item x="1"/>
        <item m="1" x="4"/>
        <item x="0"/>
        <item m="1" x="5"/>
        <item x="2"/>
        <item m="1"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4">
    <i>
      <x/>
    </i>
    <i>
      <x v="2"/>
    </i>
    <i>
      <x v="4"/>
    </i>
    <i t="grand">
      <x/>
    </i>
  </rowItems>
  <colFields count="1">
    <field x="-2"/>
  </colFields>
  <colItems count="2">
    <i>
      <x/>
    </i>
    <i i="1">
      <x v="1"/>
    </i>
  </colItems>
  <dataFields count="2">
    <dataField name="%Range Performance" fld="13" subtotal="count" showDataAs="percentOfTotal" baseField="13" baseItem="0" numFmtId="9"/>
    <dataField name="Count of RP" fld="13" subtotal="count" baseField="13" baseItem="0" numFmtId="3"/>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82EC4E-7C60-428D-BB8A-679B5AA17D8D}"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C2:D5" firstHeaderRow="1" firstDataRow="1" firstDataCol="1"/>
  <pivotFields count="19">
    <pivotField showAll="0"/>
    <pivotField showAll="0"/>
    <pivotField showAll="0">
      <items count="10">
        <item m="1" x="5"/>
        <item m="1" x="8"/>
        <item m="1" x="6"/>
        <item x="2"/>
        <item x="1"/>
        <item m="1" x="4"/>
        <item x="0"/>
        <item x="3"/>
        <item m="1" x="7"/>
        <item t="default"/>
      </items>
    </pivotField>
    <pivotField numFmtId="14" showAll="0"/>
    <pivotField axis="axisRow" showAll="0">
      <items count="3">
        <item x="0"/>
        <item x="1"/>
        <item t="default"/>
      </items>
    </pivotField>
    <pivotField showAll="0">
      <items count="6">
        <item x="0"/>
        <item x="4"/>
        <item x="2"/>
        <item x="3"/>
        <item x="1"/>
        <item t="default"/>
      </items>
    </pivotField>
    <pivotField showAll="0"/>
    <pivotField showAll="0"/>
    <pivotField dataField="1" numFmtId="164" showAll="0"/>
    <pivotField numFmtId="2"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3">
    <i>
      <x/>
    </i>
    <i>
      <x v="1"/>
    </i>
    <i t="grand">
      <x/>
    </i>
  </rowItems>
  <colItems count="1">
    <i/>
  </colItems>
  <dataFields count="1">
    <dataField name="Average of Annual Salaries" fld="8" subtotal="average" baseField="4" baseItem="0" numFmtId="164"/>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A7CDCB-49FB-4563-B21D-41DD82C10E57}"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F2:I8" firstHeaderRow="1" firstDataRow="2" firstDataCol="1"/>
  <pivotFields count="19">
    <pivotField showAll="0"/>
    <pivotField showAll="0"/>
    <pivotField showAll="0">
      <items count="10">
        <item m="1" x="5"/>
        <item m="1" x="8"/>
        <item m="1" x="6"/>
        <item x="2"/>
        <item x="1"/>
        <item m="1" x="4"/>
        <item x="0"/>
        <item x="3"/>
        <item m="1" x="7"/>
        <item t="default"/>
      </items>
    </pivotField>
    <pivotField numFmtId="14" showAll="0"/>
    <pivotField axis="axisCol" dataField="1" showAll="0">
      <items count="3">
        <item x="0"/>
        <item x="1"/>
        <item t="default"/>
      </items>
    </pivotField>
    <pivotField showAll="0">
      <items count="6">
        <item x="0"/>
        <item x="4"/>
        <item x="2"/>
        <item x="3"/>
        <item x="1"/>
        <item t="default"/>
      </items>
    </pivotField>
    <pivotField showAll="0"/>
    <pivotField showAll="0"/>
    <pivotField numFmtId="164" showAll="0"/>
    <pivotField numFmtId="2" showAll="0"/>
    <pivotField showAll="0"/>
    <pivotField axis="axisRow" showAll="0">
      <items count="5">
        <item x="1"/>
        <item x="0"/>
        <item x="2"/>
        <item x="3"/>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5">
    <i>
      <x/>
    </i>
    <i>
      <x v="1"/>
    </i>
    <i>
      <x v="2"/>
    </i>
    <i>
      <x v="3"/>
    </i>
    <i t="grand">
      <x/>
    </i>
  </rowItems>
  <colFields count="1">
    <field x="4"/>
  </colFields>
  <colItems count="3">
    <i>
      <x/>
    </i>
    <i>
      <x v="1"/>
    </i>
    <i t="grand">
      <x/>
    </i>
  </colItems>
  <dataFields count="1">
    <dataField name="Count of Gender" fld="4" subtotal="count" baseField="0" baseItem="0"/>
  </dataFields>
  <chartFormats count="4">
    <chartFormat chart="6" format="4" series="1">
      <pivotArea type="data" outline="0" fieldPosition="0">
        <references count="2">
          <reference field="4294967294" count="1" selected="0">
            <x v="0"/>
          </reference>
          <reference field="4" count="1" selected="0">
            <x v="0"/>
          </reference>
        </references>
      </pivotArea>
    </chartFormat>
    <chartFormat chart="6" format="5" series="1">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3">
          <reference field="4294967294" count="1" selected="0">
            <x v="0"/>
          </reference>
          <reference field="4" count="1" selected="0">
            <x v="0"/>
          </reference>
          <reference field="11" count="1" selected="0">
            <x v="0"/>
          </reference>
        </references>
      </pivotArea>
    </chartFormat>
    <chartFormat chart="6" format="7">
      <pivotArea type="data" outline="0" fieldPosition="0">
        <references count="3">
          <reference field="4294967294" count="1" selected="0">
            <x v="0"/>
          </reference>
          <reference field="4" count="1" selected="0">
            <x v="1"/>
          </reference>
          <reference field="11"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58147F-CBF8-49DC-9C03-3A1ACCAB441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C14" firstHeaderRow="1" firstDataRow="1" firstDataCol="0"/>
  <pivotFields count="19">
    <pivotField showAll="0"/>
    <pivotField dataField="1" showAll="0"/>
    <pivotField showAll="0">
      <items count="10">
        <item m="1" x="5"/>
        <item m="1" x="8"/>
        <item m="1" x="6"/>
        <item x="2"/>
        <item x="1"/>
        <item m="1" x="4"/>
        <item x="0"/>
        <item x="3"/>
        <item m="1" x="7"/>
        <item t="default"/>
      </items>
    </pivotField>
    <pivotField numFmtId="14" showAll="0"/>
    <pivotField showAll="0"/>
    <pivotField showAll="0">
      <items count="6">
        <item x="0"/>
        <item x="4"/>
        <item x="2"/>
        <item x="3"/>
        <item x="1"/>
        <item t="default"/>
      </items>
    </pivotField>
    <pivotField showAll="0"/>
    <pivotField showAll="0"/>
    <pivotField numFmtId="164" showAll="0"/>
    <pivotField numFmtId="2"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Employee Name" fld="1" subtotal="count"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3785D7-DD65-4B63-AECA-F3BE56A8F5C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C17:D21" firstHeaderRow="1" firstDataRow="1" firstDataCol="1"/>
  <pivotFields count="19">
    <pivotField showAll="0"/>
    <pivotField showAll="0"/>
    <pivotField showAll="0">
      <items count="10">
        <item m="1" x="5"/>
        <item m="1" x="8"/>
        <item m="1" x="6"/>
        <item x="2"/>
        <item x="1"/>
        <item m="1" x="4"/>
        <item x="0"/>
        <item x="3"/>
        <item m="1" x="7"/>
        <item t="default"/>
      </items>
    </pivotField>
    <pivotField showAll="0"/>
    <pivotField showAll="0"/>
    <pivotField showAll="0">
      <items count="6">
        <item x="0"/>
        <item x="4"/>
        <item x="2"/>
        <item x="3"/>
        <item x="1"/>
        <item t="default"/>
      </items>
    </pivotField>
    <pivotField showAll="0">
      <items count="9">
        <item x="7"/>
        <item x="0"/>
        <item x="6"/>
        <item x="4"/>
        <item x="1"/>
        <item x="3"/>
        <item x="2"/>
        <item x="5"/>
        <item t="default"/>
      </items>
    </pivotField>
    <pivotField showAll="0"/>
    <pivotField dataField="1" showAll="0"/>
    <pivotField showAll="0"/>
    <pivotField showAll="0"/>
    <pivotField showAll="0"/>
    <pivotField showAll="0"/>
    <pivotField axis="axisRow" showAll="0" sortType="ascending">
      <items count="7">
        <item x="1"/>
        <item m="1" x="4"/>
        <item x="0"/>
        <item m="1" x="5"/>
        <item x="2"/>
        <item m="1" x="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4">
    <i>
      <x/>
    </i>
    <i>
      <x v="2"/>
    </i>
    <i>
      <x v="4"/>
    </i>
    <i t="grand">
      <x/>
    </i>
  </rowItems>
  <colItems count="1">
    <i/>
  </colItems>
  <dataFields count="1">
    <dataField name="Sum of Annual Salaries" fld="8" showDataAs="percentOfTotal" baseField="13" baseItem="0" numFmtId="1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5ECF56-C102-49B1-9B3F-76F140D6B776}"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K2:L11" firstHeaderRow="1" firstDataRow="1" firstDataCol="1"/>
  <pivotFields count="19">
    <pivotField showAll="0"/>
    <pivotField showAll="0"/>
    <pivotField showAll="0">
      <items count="10">
        <item m="1" x="5"/>
        <item m="1" x="8"/>
        <item m="1" x="6"/>
        <item x="2"/>
        <item x="1"/>
        <item m="1" x="4"/>
        <item x="0"/>
        <item x="3"/>
        <item m="1" x="7"/>
        <item t="default"/>
      </items>
    </pivotField>
    <pivotField numFmtId="14" showAll="0"/>
    <pivotField showAll="0"/>
    <pivotField showAll="0">
      <items count="6">
        <item x="0"/>
        <item x="4"/>
        <item x="2"/>
        <item x="3"/>
        <item x="1"/>
        <item t="default"/>
      </items>
    </pivotField>
    <pivotField axis="axisRow" dataField="1" showAll="0" sortType="ascending">
      <items count="9">
        <item x="7"/>
        <item x="0"/>
        <item x="6"/>
        <item x="4"/>
        <item x="1"/>
        <item x="3"/>
        <item x="2"/>
        <item x="5"/>
        <item t="default"/>
      </items>
      <autoSortScope>
        <pivotArea dataOnly="0" outline="0" fieldPosition="0">
          <references count="1">
            <reference field="4294967294" count="1" selected="0">
              <x v="0"/>
            </reference>
          </references>
        </pivotArea>
      </autoSortScope>
    </pivotField>
    <pivotField showAll="0"/>
    <pivotField numFmtId="164" showAll="0"/>
    <pivotField numFmtId="2"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9">
    <i>
      <x v="2"/>
    </i>
    <i>
      <x v="1"/>
    </i>
    <i>
      <x/>
    </i>
    <i>
      <x v="5"/>
    </i>
    <i>
      <x v="6"/>
    </i>
    <i>
      <x v="4"/>
    </i>
    <i>
      <x v="7"/>
    </i>
    <i>
      <x v="3"/>
    </i>
    <i t="grand">
      <x/>
    </i>
  </rowItems>
  <colItems count="1">
    <i/>
  </colItems>
  <dataFields count="1">
    <dataField name="Count of Position" fld="6" subtotal="count" baseField="6" baseItem="0" numFmtId="3"/>
  </dataFields>
  <chartFormats count="1">
    <chartFormat chart="9"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D763EC-4C04-4303-BC69-49947CD28253}" name="PivotTable1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N2:O8" firstHeaderRow="1" firstDataRow="1" firstDataCol="1"/>
  <pivotFields count="19">
    <pivotField showAll="0"/>
    <pivotField showAll="0"/>
    <pivotField showAll="0">
      <items count="10">
        <item m="1" x="5"/>
        <item m="1" x="8"/>
        <item m="1" x="6"/>
        <item x="2"/>
        <item x="1"/>
        <item m="1" x="4"/>
        <item x="0"/>
        <item x="3"/>
        <item m="1" x="7"/>
        <item t="default"/>
      </items>
    </pivotField>
    <pivotField numFmtId="14" showAll="0"/>
    <pivotField showAll="0"/>
    <pivotField axis="axisRow" dataField="1" showAll="0">
      <items count="6">
        <item x="0"/>
        <item x="4"/>
        <item x="2"/>
        <item x="3"/>
        <item x="1"/>
        <item t="default"/>
      </items>
    </pivotField>
    <pivotField showAll="0"/>
    <pivotField showAll="0"/>
    <pivotField numFmtId="164" showAll="0"/>
    <pivotField numFmtId="2"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3"/>
    </i>
    <i>
      <x v="4"/>
    </i>
    <i t="grand">
      <x/>
    </i>
  </rowItems>
  <colItems count="1">
    <i/>
  </colItems>
  <dataFields count="1">
    <dataField name="Count of Department" fld="5" subtotal="count" baseField="5" baseItem="0" numFmtId="3"/>
  </dataFields>
  <chartFormats count="6">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3" format="12">
      <pivotArea type="data" outline="0" fieldPosition="0">
        <references count="2">
          <reference field="4294967294" count="1" selected="0">
            <x v="0"/>
          </reference>
          <reference field="5" count="1" selected="0">
            <x v="3"/>
          </reference>
        </references>
      </pivotArea>
    </chartFormat>
    <chartFormat chart="3" format="15">
      <pivotArea type="data" outline="0" fieldPosition="0">
        <references count="2">
          <reference field="4294967294" count="1" selected="0">
            <x v="0"/>
          </reference>
          <reference field="5" count="1" selected="0">
            <x v="4"/>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767D5C-7697-4D4D-BA0C-EEBB447D431C}"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10:D11" firstHeaderRow="0" firstDataRow="1" firstDataCol="0"/>
  <pivotFields count="19">
    <pivotField showAll="0"/>
    <pivotField showAll="0"/>
    <pivotField showAll="0">
      <items count="10">
        <item m="1" x="5"/>
        <item m="1" x="8"/>
        <item m="1" x="6"/>
        <item x="2"/>
        <item x="1"/>
        <item m="1" x="4"/>
        <item x="0"/>
        <item x="3"/>
        <item m="1" x="7"/>
        <item t="default"/>
      </items>
    </pivotField>
    <pivotField numFmtId="14" showAll="0"/>
    <pivotField showAll="0"/>
    <pivotField showAll="0">
      <items count="6">
        <item x="0"/>
        <item x="4"/>
        <item x="2"/>
        <item x="3"/>
        <item x="1"/>
        <item t="default"/>
      </items>
    </pivotField>
    <pivotField showAll="0"/>
    <pivotField showAll="0"/>
    <pivotField dataField="1" numFmtId="164" showAll="0"/>
    <pivotField numFmtId="2"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10" subtotal="average" baseField="0" baseItem="0" numFmtId="1"/>
    <dataField name="Average of Annual Salaries" fld="8" subtotal="average" baseField="0" baseItem="1" numFmtId="164"/>
  </dataFields>
  <formats count="2">
    <format dxfId="1">
      <pivotArea outline="0" collapsedLevelsAreSubtotals="1" fieldPosition="0"/>
    </format>
    <format dxfId="0">
      <pivotArea outline="0" collapsedLevelsAreSubtotals="1" fieldPosition="0">
        <references count="1">
          <reference field="4294967294" count="1" selected="0">
            <x v="1"/>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964A3084-50E6-4693-9AD5-F367B2F05287}" sourceName="Department">
  <pivotTables>
    <pivotTable tabId="12" name="PivotTable1"/>
    <pivotTable tabId="12" name="PivotTable6"/>
    <pivotTable tabId="12" name="PivotTable7"/>
    <pivotTable tabId="12" name="PivotTable8"/>
    <pivotTable tabId="12" name="PivotTable9"/>
    <pivotTable tabId="12" name="PivotTable10"/>
    <pivotTable tabId="12" name="PivotTable11"/>
    <pivotTable tabId="12" name="PivotTable20"/>
  </pivotTables>
  <data>
    <tabular pivotCacheId="5260432">
      <items count="5">
        <i x="0" s="1"/>
        <i x="4" s="1"/>
        <i x="2" s="1"/>
        <i x="3"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s" xr10:uid="{0362FF81-0744-4B06-B44C-187F6297B541}" sourceName="Regions">
  <pivotTables>
    <pivotTable tabId="12" name="PivotTable1"/>
    <pivotTable tabId="12" name="PivotTable10"/>
    <pivotTable tabId="12" name="PivotTable11"/>
    <pivotTable tabId="12" name="PivotTable12"/>
    <pivotTable tabId="12" name="PivotTable6"/>
    <pivotTable tabId="12" name="PivotTable7"/>
    <pivotTable tabId="12" name="PivotTable8"/>
    <pivotTable tabId="12" name="PivotTable9"/>
    <pivotTable tabId="12" name="PivotTable20"/>
  </pivotTables>
  <data>
    <tabular pivotCacheId="5260432">
      <items count="9">
        <i x="2" s="1"/>
        <i x="1" s="1"/>
        <i x="0" s="1"/>
        <i x="3" s="1"/>
        <i x="5" s="1" nd="1"/>
        <i x="8" s="1" nd="1"/>
        <i x="6"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E51C26D2-B411-4544-8B6F-9B6FA295FA31}" cache="Slicer_Department1" columnCount="2" style="MyStyle_1" rowHeight="182880"/>
  <slicer name="Regions 1" xr10:uid="{911A10F8-A7B1-4689-9C34-52E3B2587F07}" cache="Slicer_Regions" style="MyStyle_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0C94A6-5F61-4BEA-9C2F-2DCCA661E87E}" name="Employees" displayName="Employees" ref="A1:K195" totalsRowShown="0">
  <autoFilter ref="A1:K195" xr:uid="{590C94A6-5F61-4BEA-9C2F-2DCCA661E87E}"/>
  <tableColumns count="11">
    <tableColumn id="1" xr3:uid="{F4014FBA-6562-4782-AEF9-0DE688196C7C}" name="Employee ID"/>
    <tableColumn id="2" xr3:uid="{2FCE3342-BD2D-410F-9E1A-AC8228098BAA}" name="Employee Name" dataDxfId="13"/>
    <tableColumn id="3" xr3:uid="{BB0940CB-1E81-45F6-AA39-3D62D2F3FAEB}" name="Regions" dataDxfId="12"/>
    <tableColumn id="4" xr3:uid="{B6B62D06-F29F-4214-914F-3B43A9206C52}" name="BirthDate" dataDxfId="11"/>
    <tableColumn id="5" xr3:uid="{71F2F2D2-0CC2-49E8-A254-33DC47A4D83D}" name="Gender" dataDxfId="10"/>
    <tableColumn id="6" xr3:uid="{4B23D9B5-5BAE-4E3E-B775-968B9239108B}" name="Department" dataDxfId="9"/>
    <tableColumn id="7" xr3:uid="{0DBB9B7B-35E0-4081-9B17-F4E08064F204}" name="Position" dataDxfId="8"/>
    <tableColumn id="8" xr3:uid="{6BB75C07-CB43-4BC2-97A4-33313BAC6211}" name="Chief Name" dataDxfId="7"/>
    <tableColumn id="9" xr3:uid="{34E14A90-7E91-4EA9-8BF3-DB099558A38B}" name="Age"/>
    <tableColumn id="10" xr3:uid="{0F3028E2-F08D-425C-B84F-31C5B10AD6EF}" name="Age Range" dataDxfId="6"/>
    <tableColumn id="13" xr3:uid="{5A23D9E0-E765-4079-B18F-BB128F8FB988}" name="Icono" dataDxfId="5">
      <calculatedColumnFormula>IF(Employees[[#This Row],[Gender]]="Female","👩🏻F","👨🏻M")</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4AB819-09A7-4D39-9E49-A171810371EF}" name="EmployeesDef" displayName="EmployeesDef" ref="A1:N196" totalsRowCount="1">
  <autoFilter ref="A1:N195" xr:uid="{544AB819-09A7-4D39-9E49-A171810371EF}">
    <filterColumn colId="7">
      <filters>
        <filter val="Software IT"/>
      </filters>
    </filterColumn>
  </autoFilter>
  <tableColumns count="14">
    <tableColumn id="1" xr3:uid="{3570BFCB-2B58-464D-A99B-0E744F921FDE}" name="Employee ID"/>
    <tableColumn id="2" xr3:uid="{6B699F2D-D62B-4547-92E0-C3BBE65A6DD1}" name="Employee Name"/>
    <tableColumn id="3" xr3:uid="{2672EF5F-AB3E-48F0-87C9-4FF67A6AEFF6}" name="Regions"/>
    <tableColumn id="4" xr3:uid="{1B49D917-0D9E-4485-98D7-3DD25D6B1BAE}" name="BirthDate"/>
    <tableColumn id="5" xr3:uid="{A38DC64B-8D65-4A2F-8C92-96701553B91C}" name="Gender"/>
    <tableColumn id="7" xr3:uid="{60E2EFC3-3F12-47A5-A2CC-4255E0BC33D2}" name="Position"/>
    <tableColumn id="8" xr3:uid="{372D9981-BA2C-4CAB-A6E2-65F6FBC81EF3}" name="Chief Name"/>
    <tableColumn id="6" xr3:uid="{E227F6B9-60B9-4D5D-855C-BED1097E480F}" name="Department"/>
    <tableColumn id="9" xr3:uid="{7A08CE9B-E927-4BAA-8C24-E638CE5C447F}" name="Annual Salaries" totalsRowDxfId="4"/>
    <tableColumn id="10" xr3:uid="{8F4A1C5A-5141-4BFA-9AE1-ACBA89527230}" name="Evaluation"/>
    <tableColumn id="11" xr3:uid="{B6FE7377-4A43-4D01-BA15-82C7E262C174}" name="Age"/>
    <tableColumn id="12" xr3:uid="{F5D6DFE3-158D-41D1-B7C4-944D48197522}" name="Age Range"/>
    <tableColumn id="13" xr3:uid="{2012FF26-39A9-4000-AF5E-B782B38DCA4E}" name="Icono"/>
    <tableColumn id="15" xr3:uid="{2FE38801-3E15-4325-A849-8762B3330BFF}" name="Range Performance" dataDxfId="3">
      <calculatedColumnFormula>IF(EmployeesDef[[#This Row],[Evaluation]]&lt;6,"0 - 5 Low",IF(EmployeesDef[[#This Row],[Evaluation]]&lt;8,"6 - 7 Medium","8 - 10 High"))</calculatedColumnFormula>
    </tableColum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32CE6C-D7AE-4FE2-B35C-8BCB36506FF7}" name="Salaries" displayName="Salaries" ref="A1:E74" totalsRowShown="0">
  <autoFilter ref="A1:E74" xr:uid="{5232CE6C-D7AE-4FE2-B35C-8BCB36506FF7}"/>
  <tableColumns count="5">
    <tableColumn id="1" xr3:uid="{2BC6AB53-5910-47D2-A9C3-D0A26C11342E}" name="Administration"/>
    <tableColumn id="2" xr3:uid="{EB19E2D2-7118-4F3F-9EEF-3B9A8435A54B}" name="Management"/>
    <tableColumn id="3" xr3:uid="{DB4A63DB-9A3D-4C1A-8D9D-65676E2BC7DA}" name="Production" dataDxfId="2"/>
    <tableColumn id="4" xr3:uid="{D196D4E5-F07C-4F1F-ABA3-FA7CD94C549E}" name="Sales"/>
    <tableColumn id="5" xr3:uid="{0D9DBA0D-CE05-41F1-8FD1-49CDD9AE94DB}" name="Software 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5"/>
  <sheetViews>
    <sheetView workbookViewId="0">
      <selection activeCell="K192" sqref="K192"/>
    </sheetView>
  </sheetViews>
  <sheetFormatPr defaultColWidth="8.88671875" defaultRowHeight="14.4" x14ac:dyDescent="0.3"/>
  <cols>
    <col min="1" max="1" width="14" bestFit="1" customWidth="1"/>
    <col min="2" max="2" width="24.109375" customWidth="1"/>
    <col min="3" max="3" width="27.6640625" bestFit="1" customWidth="1"/>
    <col min="4" max="4" width="13.33203125" bestFit="1" customWidth="1"/>
    <col min="5" max="5" width="12.33203125" customWidth="1"/>
    <col min="6" max="6" width="28.109375" customWidth="1"/>
    <col min="7" max="7" width="20.88671875" customWidth="1"/>
    <col min="8" max="8" width="24.109375" customWidth="1"/>
  </cols>
  <sheetData>
    <row r="1" spans="1:8" x14ac:dyDescent="0.3">
      <c r="A1" t="s">
        <v>198</v>
      </c>
      <c r="B1" t="s">
        <v>199</v>
      </c>
      <c r="C1" t="s">
        <v>200</v>
      </c>
      <c r="D1" t="s">
        <v>201</v>
      </c>
      <c r="E1" t="s">
        <v>202</v>
      </c>
      <c r="F1" t="s">
        <v>203</v>
      </c>
      <c r="G1" t="s">
        <v>204</v>
      </c>
      <c r="H1" t="s">
        <v>205</v>
      </c>
    </row>
    <row r="2" spans="1:8" x14ac:dyDescent="0.3">
      <c r="A2">
        <v>1102024149</v>
      </c>
      <c r="B2" t="s">
        <v>4</v>
      </c>
      <c r="C2" t="s">
        <v>206</v>
      </c>
      <c r="D2" s="1">
        <v>29492</v>
      </c>
      <c r="E2" t="s">
        <v>212</v>
      </c>
      <c r="F2" t="s">
        <v>214</v>
      </c>
      <c r="G2" t="s">
        <v>219</v>
      </c>
      <c r="H2" t="s">
        <v>124</v>
      </c>
    </row>
    <row r="3" spans="1:8" x14ac:dyDescent="0.3">
      <c r="A3">
        <v>1001109612</v>
      </c>
      <c r="B3" t="s">
        <v>5</v>
      </c>
      <c r="C3" t="s">
        <v>206</v>
      </c>
      <c r="D3" s="1">
        <v>30446</v>
      </c>
      <c r="E3" t="s">
        <v>212</v>
      </c>
      <c r="F3" t="s">
        <v>214</v>
      </c>
      <c r="G3" t="s">
        <v>219</v>
      </c>
      <c r="H3" t="s">
        <v>124</v>
      </c>
    </row>
    <row r="4" spans="1:8" x14ac:dyDescent="0.3">
      <c r="A4">
        <v>1000974650</v>
      </c>
      <c r="B4" t="s">
        <v>6</v>
      </c>
      <c r="C4" t="s">
        <v>207</v>
      </c>
      <c r="D4" s="1">
        <v>27744</v>
      </c>
      <c r="E4" t="s">
        <v>213</v>
      </c>
      <c r="F4" t="s">
        <v>214</v>
      </c>
      <c r="G4" t="s">
        <v>220</v>
      </c>
      <c r="H4" t="s">
        <v>123</v>
      </c>
    </row>
    <row r="5" spans="1:8" x14ac:dyDescent="0.3">
      <c r="A5">
        <v>1206043417</v>
      </c>
      <c r="B5" t="s">
        <v>7</v>
      </c>
      <c r="C5" t="s">
        <v>208</v>
      </c>
      <c r="D5" s="1">
        <v>25364</v>
      </c>
      <c r="E5" t="s">
        <v>213</v>
      </c>
      <c r="F5" t="s">
        <v>214</v>
      </c>
      <c r="G5" t="s">
        <v>220</v>
      </c>
      <c r="H5" t="s">
        <v>126</v>
      </c>
    </row>
    <row r="6" spans="1:8" x14ac:dyDescent="0.3">
      <c r="A6">
        <v>1307060188</v>
      </c>
      <c r="B6" t="s">
        <v>8</v>
      </c>
      <c r="C6" t="s">
        <v>206</v>
      </c>
      <c r="D6" s="1">
        <v>26391</v>
      </c>
      <c r="E6" t="s">
        <v>212</v>
      </c>
      <c r="F6" t="s">
        <v>214</v>
      </c>
      <c r="G6" t="s">
        <v>220</v>
      </c>
      <c r="H6" t="s">
        <v>124</v>
      </c>
    </row>
    <row r="7" spans="1:8" x14ac:dyDescent="0.3">
      <c r="A7">
        <v>1011022932</v>
      </c>
      <c r="B7" t="s">
        <v>9</v>
      </c>
      <c r="C7" t="s">
        <v>206</v>
      </c>
      <c r="D7" s="1">
        <v>28363</v>
      </c>
      <c r="E7" t="s">
        <v>212</v>
      </c>
      <c r="F7" t="s">
        <v>214</v>
      </c>
      <c r="G7" t="s">
        <v>219</v>
      </c>
      <c r="H7" t="s">
        <v>124</v>
      </c>
    </row>
    <row r="8" spans="1:8" x14ac:dyDescent="0.3">
      <c r="A8">
        <v>1101023619</v>
      </c>
      <c r="B8" t="s">
        <v>6</v>
      </c>
      <c r="C8" t="s">
        <v>206</v>
      </c>
      <c r="D8" s="1">
        <v>31084</v>
      </c>
      <c r="E8" t="s">
        <v>212</v>
      </c>
      <c r="F8" t="s">
        <v>214</v>
      </c>
      <c r="G8" t="s">
        <v>219</v>
      </c>
      <c r="H8" t="s">
        <v>124</v>
      </c>
    </row>
    <row r="9" spans="1:8" x14ac:dyDescent="0.3">
      <c r="A9">
        <v>1107027575</v>
      </c>
      <c r="B9" t="s">
        <v>10</v>
      </c>
      <c r="C9" t="s">
        <v>206</v>
      </c>
      <c r="D9" s="1">
        <v>31702</v>
      </c>
      <c r="E9" t="s">
        <v>213</v>
      </c>
      <c r="F9" t="s">
        <v>214</v>
      </c>
      <c r="G9" t="s">
        <v>219</v>
      </c>
      <c r="H9" t="s">
        <v>124</v>
      </c>
    </row>
    <row r="10" spans="1:8" x14ac:dyDescent="0.3">
      <c r="A10">
        <v>1102024115</v>
      </c>
      <c r="B10" t="s">
        <v>11</v>
      </c>
      <c r="C10" t="s">
        <v>208</v>
      </c>
      <c r="D10" s="1">
        <v>25481</v>
      </c>
      <c r="E10" t="s">
        <v>213</v>
      </c>
      <c r="F10" t="s">
        <v>214</v>
      </c>
      <c r="G10" t="s">
        <v>220</v>
      </c>
      <c r="H10" t="s">
        <v>126</v>
      </c>
    </row>
    <row r="11" spans="1:8" x14ac:dyDescent="0.3">
      <c r="A11">
        <v>1105026041</v>
      </c>
      <c r="B11" t="s">
        <v>12</v>
      </c>
      <c r="C11" t="s">
        <v>206</v>
      </c>
      <c r="D11" s="1">
        <v>24879</v>
      </c>
      <c r="E11" t="s">
        <v>212</v>
      </c>
      <c r="F11" t="s">
        <v>214</v>
      </c>
      <c r="G11" t="s">
        <v>219</v>
      </c>
      <c r="H11" t="s">
        <v>124</v>
      </c>
    </row>
    <row r="12" spans="1:8" x14ac:dyDescent="0.3">
      <c r="A12">
        <v>1102024121</v>
      </c>
      <c r="B12" t="s">
        <v>13</v>
      </c>
      <c r="C12" t="s">
        <v>206</v>
      </c>
      <c r="D12" s="1">
        <v>32695</v>
      </c>
      <c r="E12" t="s">
        <v>212</v>
      </c>
      <c r="F12" t="s">
        <v>214</v>
      </c>
      <c r="G12" t="s">
        <v>219</v>
      </c>
      <c r="H12" t="s">
        <v>124</v>
      </c>
    </row>
    <row r="13" spans="1:8" x14ac:dyDescent="0.3">
      <c r="A13">
        <v>1302053333</v>
      </c>
      <c r="B13" t="s">
        <v>14</v>
      </c>
      <c r="C13" t="s">
        <v>206</v>
      </c>
      <c r="D13" s="1">
        <v>25941</v>
      </c>
      <c r="E13" t="s">
        <v>213</v>
      </c>
      <c r="F13" t="s">
        <v>214</v>
      </c>
      <c r="G13" t="s">
        <v>219</v>
      </c>
      <c r="H13" t="s">
        <v>124</v>
      </c>
    </row>
    <row r="14" spans="1:8" x14ac:dyDescent="0.3">
      <c r="A14">
        <v>1302053362</v>
      </c>
      <c r="B14" t="s">
        <v>15</v>
      </c>
      <c r="C14" t="s">
        <v>206</v>
      </c>
      <c r="D14" s="1">
        <v>34248</v>
      </c>
      <c r="E14" t="s">
        <v>212</v>
      </c>
      <c r="F14" t="s">
        <v>214</v>
      </c>
      <c r="G14" t="s">
        <v>221</v>
      </c>
      <c r="H14" t="s">
        <v>124</v>
      </c>
    </row>
    <row r="15" spans="1:8" x14ac:dyDescent="0.3">
      <c r="A15">
        <v>1405067565</v>
      </c>
      <c r="B15" t="s">
        <v>16</v>
      </c>
      <c r="C15" t="s">
        <v>206</v>
      </c>
      <c r="D15" s="1">
        <v>30758</v>
      </c>
      <c r="E15" t="s">
        <v>213</v>
      </c>
      <c r="F15" t="s">
        <v>214</v>
      </c>
      <c r="G15" t="s">
        <v>221</v>
      </c>
      <c r="H15" t="s">
        <v>124</v>
      </c>
    </row>
    <row r="16" spans="1:8" x14ac:dyDescent="0.3">
      <c r="A16">
        <v>1106026579</v>
      </c>
      <c r="B16" t="s">
        <v>17</v>
      </c>
      <c r="C16" t="s">
        <v>207</v>
      </c>
      <c r="D16" s="1">
        <v>30821</v>
      </c>
      <c r="E16" t="s">
        <v>213</v>
      </c>
      <c r="F16" t="s">
        <v>214</v>
      </c>
      <c r="G16" t="s">
        <v>219</v>
      </c>
      <c r="H16" t="s">
        <v>122</v>
      </c>
    </row>
    <row r="17" spans="1:8" x14ac:dyDescent="0.3">
      <c r="A17">
        <v>1107027450</v>
      </c>
      <c r="B17" t="s">
        <v>18</v>
      </c>
      <c r="C17" t="s">
        <v>206</v>
      </c>
      <c r="D17" s="1">
        <v>33344</v>
      </c>
      <c r="E17" t="s">
        <v>212</v>
      </c>
      <c r="F17" t="s">
        <v>214</v>
      </c>
      <c r="G17" t="s">
        <v>221</v>
      </c>
      <c r="H17" t="s">
        <v>124</v>
      </c>
    </row>
    <row r="18" spans="1:8" x14ac:dyDescent="0.3">
      <c r="A18">
        <v>1408069481</v>
      </c>
      <c r="B18" t="s">
        <v>19</v>
      </c>
      <c r="C18" t="s">
        <v>206</v>
      </c>
      <c r="D18" s="1">
        <v>33736</v>
      </c>
      <c r="E18" t="s">
        <v>212</v>
      </c>
      <c r="F18" t="s">
        <v>214</v>
      </c>
      <c r="G18" t="s">
        <v>221</v>
      </c>
      <c r="H18" t="s">
        <v>124</v>
      </c>
    </row>
    <row r="19" spans="1:8" x14ac:dyDescent="0.3">
      <c r="A19">
        <v>1011022818</v>
      </c>
      <c r="B19" t="s">
        <v>20</v>
      </c>
      <c r="C19" t="s">
        <v>206</v>
      </c>
      <c r="D19" s="1">
        <v>29860</v>
      </c>
      <c r="E19" t="s">
        <v>213</v>
      </c>
      <c r="F19" t="s">
        <v>214</v>
      </c>
      <c r="G19" t="s">
        <v>221</v>
      </c>
      <c r="H19" t="s">
        <v>124</v>
      </c>
    </row>
    <row r="20" spans="1:8" x14ac:dyDescent="0.3">
      <c r="A20">
        <v>1201031308</v>
      </c>
      <c r="B20" t="s">
        <v>21</v>
      </c>
      <c r="C20" t="s">
        <v>207</v>
      </c>
      <c r="D20" s="1">
        <v>27134</v>
      </c>
      <c r="E20" t="s">
        <v>212</v>
      </c>
      <c r="F20" t="s">
        <v>214</v>
      </c>
      <c r="G20" t="s">
        <v>220</v>
      </c>
      <c r="H20" t="s">
        <v>122</v>
      </c>
    </row>
    <row r="21" spans="1:8" x14ac:dyDescent="0.3">
      <c r="A21">
        <v>1001944783</v>
      </c>
      <c r="B21" t="s">
        <v>22</v>
      </c>
      <c r="C21" t="s">
        <v>208</v>
      </c>
      <c r="D21" s="1">
        <v>28130</v>
      </c>
      <c r="E21" t="s">
        <v>213</v>
      </c>
      <c r="F21" t="s">
        <v>214</v>
      </c>
      <c r="G21" t="s">
        <v>219</v>
      </c>
      <c r="H21" t="s">
        <v>120</v>
      </c>
    </row>
    <row r="22" spans="1:8" x14ac:dyDescent="0.3">
      <c r="A22">
        <v>1405067298</v>
      </c>
      <c r="B22" t="s">
        <v>23</v>
      </c>
      <c r="C22" t="s">
        <v>208</v>
      </c>
      <c r="D22" s="1">
        <v>30402</v>
      </c>
      <c r="E22" t="s">
        <v>212</v>
      </c>
      <c r="F22" t="s">
        <v>214</v>
      </c>
      <c r="G22" t="s">
        <v>219</v>
      </c>
      <c r="H22" t="s">
        <v>120</v>
      </c>
    </row>
    <row r="23" spans="1:8" x14ac:dyDescent="0.3">
      <c r="A23">
        <v>1103024456</v>
      </c>
      <c r="B23" t="s">
        <v>24</v>
      </c>
      <c r="C23" t="s">
        <v>208</v>
      </c>
      <c r="D23" s="1">
        <v>33200</v>
      </c>
      <c r="E23" t="s">
        <v>212</v>
      </c>
      <c r="F23" t="s">
        <v>214</v>
      </c>
      <c r="G23" t="s">
        <v>219</v>
      </c>
      <c r="H23" t="s">
        <v>120</v>
      </c>
    </row>
    <row r="24" spans="1:8" x14ac:dyDescent="0.3">
      <c r="A24">
        <v>1307059817</v>
      </c>
      <c r="B24" t="s">
        <v>25</v>
      </c>
      <c r="C24" t="s">
        <v>208</v>
      </c>
      <c r="D24" s="1">
        <v>34107</v>
      </c>
      <c r="E24" t="s">
        <v>212</v>
      </c>
      <c r="F24" t="s">
        <v>214</v>
      </c>
      <c r="G24" t="s">
        <v>221</v>
      </c>
      <c r="H24" t="s">
        <v>120</v>
      </c>
    </row>
    <row r="25" spans="1:8" x14ac:dyDescent="0.3">
      <c r="A25">
        <v>1111030684</v>
      </c>
      <c r="B25" t="s">
        <v>26</v>
      </c>
      <c r="C25" t="s">
        <v>208</v>
      </c>
      <c r="D25" s="1">
        <v>34423</v>
      </c>
      <c r="E25" t="s">
        <v>212</v>
      </c>
      <c r="F25" t="s">
        <v>214</v>
      </c>
      <c r="G25" t="s">
        <v>221</v>
      </c>
      <c r="H25" t="s">
        <v>120</v>
      </c>
    </row>
    <row r="26" spans="1:8" x14ac:dyDescent="0.3">
      <c r="A26">
        <v>1409070147</v>
      </c>
      <c r="B26" t="s">
        <v>27</v>
      </c>
      <c r="C26" t="s">
        <v>207</v>
      </c>
      <c r="D26" s="1">
        <v>28821</v>
      </c>
      <c r="E26" t="s">
        <v>212</v>
      </c>
      <c r="F26" t="s">
        <v>214</v>
      </c>
      <c r="G26" t="s">
        <v>220</v>
      </c>
      <c r="H26" t="s">
        <v>123</v>
      </c>
    </row>
    <row r="27" spans="1:8" x14ac:dyDescent="0.3">
      <c r="A27">
        <v>1499902991</v>
      </c>
      <c r="B27" t="s">
        <v>28</v>
      </c>
      <c r="C27" t="s">
        <v>208</v>
      </c>
      <c r="D27" s="1">
        <v>28190</v>
      </c>
      <c r="E27" t="s">
        <v>213</v>
      </c>
      <c r="F27" t="s">
        <v>214</v>
      </c>
      <c r="G27" t="s">
        <v>221</v>
      </c>
      <c r="H27" t="s">
        <v>120</v>
      </c>
    </row>
    <row r="28" spans="1:8" x14ac:dyDescent="0.3">
      <c r="A28">
        <v>812011761</v>
      </c>
      <c r="B28" t="s">
        <v>29</v>
      </c>
      <c r="C28" t="s">
        <v>208</v>
      </c>
      <c r="D28" s="1">
        <v>31915</v>
      </c>
      <c r="E28" t="s">
        <v>213</v>
      </c>
      <c r="F28" t="s">
        <v>214</v>
      </c>
      <c r="G28" t="s">
        <v>221</v>
      </c>
      <c r="H28" t="s">
        <v>120</v>
      </c>
    </row>
    <row r="29" spans="1:8" x14ac:dyDescent="0.3">
      <c r="A29">
        <v>1101023457</v>
      </c>
      <c r="B29" t="s">
        <v>30</v>
      </c>
      <c r="C29" t="s">
        <v>208</v>
      </c>
      <c r="D29" s="1">
        <v>25045</v>
      </c>
      <c r="E29" t="s">
        <v>213</v>
      </c>
      <c r="F29" t="s">
        <v>214</v>
      </c>
      <c r="G29" t="s">
        <v>221</v>
      </c>
      <c r="H29" t="s">
        <v>120</v>
      </c>
    </row>
    <row r="30" spans="1:8" x14ac:dyDescent="0.3">
      <c r="A30">
        <v>711007713</v>
      </c>
      <c r="B30" t="s">
        <v>31</v>
      </c>
      <c r="C30" t="s">
        <v>208</v>
      </c>
      <c r="D30" s="1">
        <v>26462</v>
      </c>
      <c r="E30" t="s">
        <v>212</v>
      </c>
      <c r="F30" t="s">
        <v>214</v>
      </c>
      <c r="G30" t="s">
        <v>221</v>
      </c>
      <c r="H30" t="s">
        <v>120</v>
      </c>
    </row>
    <row r="31" spans="1:8" x14ac:dyDescent="0.3">
      <c r="A31">
        <v>1304055947</v>
      </c>
      <c r="B31" t="s">
        <v>32</v>
      </c>
      <c r="C31" t="s">
        <v>207</v>
      </c>
      <c r="D31" s="1">
        <v>30092</v>
      </c>
      <c r="E31" t="s">
        <v>212</v>
      </c>
      <c r="F31" t="s">
        <v>214</v>
      </c>
      <c r="G31" t="s">
        <v>219</v>
      </c>
      <c r="H31" t="s">
        <v>122</v>
      </c>
    </row>
    <row r="32" spans="1:8" x14ac:dyDescent="0.3">
      <c r="A32">
        <v>1106026572</v>
      </c>
      <c r="B32" t="s">
        <v>33</v>
      </c>
      <c r="C32" t="s">
        <v>207</v>
      </c>
      <c r="D32" s="1">
        <v>25318</v>
      </c>
      <c r="E32" t="s">
        <v>213</v>
      </c>
      <c r="F32" t="s">
        <v>214</v>
      </c>
      <c r="G32" t="s">
        <v>219</v>
      </c>
      <c r="H32" t="s">
        <v>122</v>
      </c>
    </row>
    <row r="33" spans="1:8" x14ac:dyDescent="0.3">
      <c r="A33">
        <v>1209049326</v>
      </c>
      <c r="B33" t="s">
        <v>34</v>
      </c>
      <c r="C33" t="s">
        <v>207</v>
      </c>
      <c r="D33" s="1">
        <v>25208</v>
      </c>
      <c r="E33" t="s">
        <v>213</v>
      </c>
      <c r="F33" t="s">
        <v>214</v>
      </c>
      <c r="G33" t="s">
        <v>221</v>
      </c>
      <c r="H33" t="s">
        <v>122</v>
      </c>
    </row>
    <row r="34" spans="1:8" x14ac:dyDescent="0.3">
      <c r="A34">
        <v>1412071660</v>
      </c>
      <c r="B34" t="s">
        <v>35</v>
      </c>
      <c r="C34" t="s">
        <v>207</v>
      </c>
      <c r="D34" s="1">
        <v>34329</v>
      </c>
      <c r="E34" t="s">
        <v>213</v>
      </c>
      <c r="F34" t="s">
        <v>214</v>
      </c>
      <c r="G34" t="s">
        <v>221</v>
      </c>
      <c r="H34" t="s">
        <v>122</v>
      </c>
    </row>
    <row r="35" spans="1:8" x14ac:dyDescent="0.3">
      <c r="A35">
        <v>1312063714</v>
      </c>
      <c r="B35" t="s">
        <v>36</v>
      </c>
      <c r="C35" t="s">
        <v>207</v>
      </c>
      <c r="D35" s="1">
        <v>35206</v>
      </c>
      <c r="E35" t="s">
        <v>212</v>
      </c>
      <c r="F35" t="s">
        <v>214</v>
      </c>
      <c r="G35" t="s">
        <v>221</v>
      </c>
      <c r="H35" t="s">
        <v>122</v>
      </c>
    </row>
    <row r="36" spans="1:8" x14ac:dyDescent="0.3">
      <c r="A36">
        <v>1211050782</v>
      </c>
      <c r="B36" t="s">
        <v>179</v>
      </c>
      <c r="C36" t="s">
        <v>207</v>
      </c>
      <c r="D36" s="1">
        <v>25826</v>
      </c>
      <c r="E36" t="s">
        <v>212</v>
      </c>
      <c r="F36" t="s">
        <v>214</v>
      </c>
      <c r="G36" t="s">
        <v>221</v>
      </c>
      <c r="H36" t="s">
        <v>122</v>
      </c>
    </row>
    <row r="37" spans="1:8" x14ac:dyDescent="0.3">
      <c r="A37">
        <v>1001495124</v>
      </c>
      <c r="B37" t="s">
        <v>180</v>
      </c>
      <c r="C37" t="s">
        <v>208</v>
      </c>
      <c r="D37" s="1">
        <v>21813</v>
      </c>
      <c r="E37" t="s">
        <v>212</v>
      </c>
      <c r="F37" t="s">
        <v>215</v>
      </c>
      <c r="G37" t="s">
        <v>0</v>
      </c>
      <c r="H37" t="s">
        <v>1</v>
      </c>
    </row>
    <row r="38" spans="1:8" x14ac:dyDescent="0.3">
      <c r="A38">
        <v>1112030816</v>
      </c>
      <c r="B38" t="s">
        <v>135</v>
      </c>
      <c r="C38" t="s">
        <v>206</v>
      </c>
      <c r="D38" s="1">
        <v>19965</v>
      </c>
      <c r="E38" t="s">
        <v>212</v>
      </c>
      <c r="F38" t="s">
        <v>215</v>
      </c>
      <c r="G38" t="s">
        <v>0</v>
      </c>
      <c r="H38" t="s">
        <v>1</v>
      </c>
    </row>
    <row r="39" spans="1:8" x14ac:dyDescent="0.3">
      <c r="A39">
        <v>1403065721</v>
      </c>
      <c r="B39" t="s">
        <v>136</v>
      </c>
      <c r="C39" t="s">
        <v>206</v>
      </c>
      <c r="D39" s="1">
        <v>24971</v>
      </c>
      <c r="E39" t="s">
        <v>212</v>
      </c>
      <c r="F39" t="s">
        <v>215</v>
      </c>
      <c r="G39" t="s">
        <v>0</v>
      </c>
      <c r="H39" t="s">
        <v>1</v>
      </c>
    </row>
    <row r="40" spans="1:8" x14ac:dyDescent="0.3">
      <c r="A40">
        <v>1209048771</v>
      </c>
      <c r="B40" t="s">
        <v>137</v>
      </c>
      <c r="C40" t="s">
        <v>207</v>
      </c>
      <c r="D40" s="1">
        <v>20398</v>
      </c>
      <c r="E40" t="s">
        <v>213</v>
      </c>
      <c r="F40" t="s">
        <v>215</v>
      </c>
      <c r="G40" t="s">
        <v>0</v>
      </c>
      <c r="H40" t="s">
        <v>1</v>
      </c>
    </row>
    <row r="41" spans="1:8" x14ac:dyDescent="0.3">
      <c r="A41">
        <v>1009021646</v>
      </c>
      <c r="B41" t="s">
        <v>37</v>
      </c>
      <c r="C41" t="s">
        <v>207</v>
      </c>
      <c r="D41" s="1">
        <v>22356</v>
      </c>
      <c r="E41" t="s">
        <v>212</v>
      </c>
      <c r="F41" t="s">
        <v>215</v>
      </c>
      <c r="G41" t="s">
        <v>0</v>
      </c>
      <c r="H41" t="s">
        <v>1</v>
      </c>
    </row>
    <row r="42" spans="1:8" x14ac:dyDescent="0.3">
      <c r="A42">
        <v>1499902910</v>
      </c>
      <c r="B42" t="s">
        <v>138</v>
      </c>
      <c r="C42" t="s">
        <v>208</v>
      </c>
      <c r="D42" s="1">
        <v>25430</v>
      </c>
      <c r="E42" t="s">
        <v>213</v>
      </c>
      <c r="F42" t="s">
        <v>215</v>
      </c>
      <c r="G42" t="s">
        <v>0</v>
      </c>
      <c r="H42" t="s">
        <v>1</v>
      </c>
    </row>
    <row r="43" spans="1:8" x14ac:dyDescent="0.3">
      <c r="A43">
        <v>1306059197</v>
      </c>
      <c r="B43" t="s">
        <v>38</v>
      </c>
      <c r="C43" t="s">
        <v>206</v>
      </c>
      <c r="D43" s="1">
        <v>26920</v>
      </c>
      <c r="E43" t="s">
        <v>213</v>
      </c>
      <c r="F43" t="s">
        <v>215</v>
      </c>
      <c r="G43" t="s">
        <v>0</v>
      </c>
      <c r="H43" t="s">
        <v>1</v>
      </c>
    </row>
    <row r="44" spans="1:8" x14ac:dyDescent="0.3">
      <c r="A44">
        <v>1192991000</v>
      </c>
      <c r="B44" t="s">
        <v>139</v>
      </c>
      <c r="C44" t="s">
        <v>206</v>
      </c>
      <c r="D44" s="1">
        <v>20215</v>
      </c>
      <c r="E44" t="s">
        <v>213</v>
      </c>
      <c r="F44" t="s">
        <v>3</v>
      </c>
      <c r="G44" t="s">
        <v>0</v>
      </c>
      <c r="H44" t="s">
        <v>134</v>
      </c>
    </row>
    <row r="45" spans="1:8" x14ac:dyDescent="0.3">
      <c r="A45">
        <v>1101023754</v>
      </c>
      <c r="B45" t="s">
        <v>140</v>
      </c>
      <c r="C45" t="s">
        <v>206</v>
      </c>
      <c r="D45" s="1">
        <v>23991</v>
      </c>
      <c r="E45" t="s">
        <v>213</v>
      </c>
      <c r="F45" t="s">
        <v>3</v>
      </c>
      <c r="G45" t="s">
        <v>220</v>
      </c>
      <c r="H45" t="s">
        <v>134</v>
      </c>
    </row>
    <row r="46" spans="1:8" x14ac:dyDescent="0.3">
      <c r="A46">
        <v>1106026933</v>
      </c>
      <c r="B46" t="s">
        <v>39</v>
      </c>
      <c r="C46" t="s">
        <v>208</v>
      </c>
      <c r="D46" s="1">
        <v>24960</v>
      </c>
      <c r="E46" t="s">
        <v>213</v>
      </c>
      <c r="F46" t="s">
        <v>3</v>
      </c>
      <c r="G46" t="s">
        <v>220</v>
      </c>
      <c r="H46" t="s">
        <v>126</v>
      </c>
    </row>
    <row r="47" spans="1:8" x14ac:dyDescent="0.3">
      <c r="A47">
        <v>1001175250</v>
      </c>
      <c r="B47" t="s">
        <v>141</v>
      </c>
      <c r="C47" t="s">
        <v>206</v>
      </c>
      <c r="D47" s="1">
        <v>25293</v>
      </c>
      <c r="E47" t="s">
        <v>213</v>
      </c>
      <c r="F47" t="s">
        <v>3</v>
      </c>
      <c r="G47" t="s">
        <v>220</v>
      </c>
      <c r="H47" t="s">
        <v>134</v>
      </c>
    </row>
    <row r="48" spans="1:8" x14ac:dyDescent="0.3">
      <c r="A48">
        <v>1307060199</v>
      </c>
      <c r="B48" t="s">
        <v>40</v>
      </c>
      <c r="C48" t="s">
        <v>208</v>
      </c>
      <c r="D48" s="1">
        <v>29344</v>
      </c>
      <c r="E48" t="s">
        <v>213</v>
      </c>
      <c r="F48" t="s">
        <v>3</v>
      </c>
      <c r="G48" t="s">
        <v>222</v>
      </c>
      <c r="H48" t="s">
        <v>133</v>
      </c>
    </row>
    <row r="49" spans="1:8" x14ac:dyDescent="0.3">
      <c r="A49">
        <v>1010022337</v>
      </c>
      <c r="B49" t="s">
        <v>142</v>
      </c>
      <c r="C49" t="s">
        <v>208</v>
      </c>
      <c r="D49" s="1">
        <v>33394</v>
      </c>
      <c r="E49" t="s">
        <v>212</v>
      </c>
      <c r="F49" t="s">
        <v>3</v>
      </c>
      <c r="G49" t="s">
        <v>222</v>
      </c>
      <c r="H49" t="s">
        <v>133</v>
      </c>
    </row>
    <row r="50" spans="1:8" x14ac:dyDescent="0.3">
      <c r="A50">
        <v>1111030266</v>
      </c>
      <c r="B50" t="s">
        <v>143</v>
      </c>
      <c r="C50" t="s">
        <v>208</v>
      </c>
      <c r="D50" s="1">
        <v>28636</v>
      </c>
      <c r="E50" t="s">
        <v>212</v>
      </c>
      <c r="F50" t="s">
        <v>3</v>
      </c>
      <c r="G50" t="s">
        <v>222</v>
      </c>
      <c r="H50" t="s">
        <v>133</v>
      </c>
    </row>
    <row r="51" spans="1:8" x14ac:dyDescent="0.3">
      <c r="A51">
        <v>1412071562</v>
      </c>
      <c r="B51" t="s">
        <v>41</v>
      </c>
      <c r="C51" t="s">
        <v>206</v>
      </c>
      <c r="D51" s="1">
        <v>25413</v>
      </c>
      <c r="E51" t="s">
        <v>213</v>
      </c>
      <c r="F51" t="s">
        <v>3</v>
      </c>
      <c r="G51" t="s">
        <v>222</v>
      </c>
      <c r="H51" t="s">
        <v>133</v>
      </c>
    </row>
    <row r="52" spans="1:8" x14ac:dyDescent="0.3">
      <c r="A52">
        <v>1011022863</v>
      </c>
      <c r="B52" t="s">
        <v>144</v>
      </c>
      <c r="C52" t="s">
        <v>207</v>
      </c>
      <c r="D52" s="1">
        <v>22410</v>
      </c>
      <c r="E52" t="s">
        <v>213</v>
      </c>
      <c r="F52" t="s">
        <v>3</v>
      </c>
      <c r="G52" t="s">
        <v>220</v>
      </c>
      <c r="H52" t="s">
        <v>123</v>
      </c>
    </row>
    <row r="53" spans="1:8" x14ac:dyDescent="0.3">
      <c r="A53">
        <v>1108028108</v>
      </c>
      <c r="B53" t="s">
        <v>42</v>
      </c>
      <c r="C53" t="s">
        <v>207</v>
      </c>
      <c r="D53" s="1">
        <v>33350</v>
      </c>
      <c r="E53" t="s">
        <v>213</v>
      </c>
      <c r="F53" t="s">
        <v>3</v>
      </c>
      <c r="G53" t="s">
        <v>222</v>
      </c>
      <c r="H53" t="s">
        <v>132</v>
      </c>
    </row>
    <row r="54" spans="1:8" x14ac:dyDescent="0.3">
      <c r="A54">
        <v>1301052347</v>
      </c>
      <c r="B54" t="s">
        <v>145</v>
      </c>
      <c r="C54" t="s">
        <v>207</v>
      </c>
      <c r="D54" s="1">
        <v>30351</v>
      </c>
      <c r="E54" t="s">
        <v>212</v>
      </c>
      <c r="F54" t="s">
        <v>3</v>
      </c>
      <c r="G54" t="s">
        <v>222</v>
      </c>
      <c r="H54" t="s">
        <v>132</v>
      </c>
    </row>
    <row r="55" spans="1:8" x14ac:dyDescent="0.3">
      <c r="A55">
        <v>1411071312</v>
      </c>
      <c r="B55" t="s">
        <v>43</v>
      </c>
      <c r="C55" t="s">
        <v>207</v>
      </c>
      <c r="D55" s="1">
        <v>20836</v>
      </c>
      <c r="E55" t="s">
        <v>212</v>
      </c>
      <c r="F55" t="s">
        <v>3</v>
      </c>
      <c r="G55" t="s">
        <v>222</v>
      </c>
      <c r="H55" t="s">
        <v>132</v>
      </c>
    </row>
    <row r="56" spans="1:8" x14ac:dyDescent="0.3">
      <c r="A56">
        <v>904013591</v>
      </c>
      <c r="B56" t="s">
        <v>146</v>
      </c>
      <c r="C56" t="s">
        <v>207</v>
      </c>
      <c r="D56" s="1">
        <v>32386</v>
      </c>
      <c r="E56" t="s">
        <v>213</v>
      </c>
      <c r="F56" t="s">
        <v>3</v>
      </c>
      <c r="G56" t="s">
        <v>222</v>
      </c>
      <c r="H56" t="s">
        <v>132</v>
      </c>
    </row>
    <row r="57" spans="1:8" x14ac:dyDescent="0.3">
      <c r="A57">
        <v>1308060959</v>
      </c>
      <c r="B57" t="s">
        <v>44</v>
      </c>
      <c r="C57" t="s">
        <v>207</v>
      </c>
      <c r="D57" s="1">
        <v>25819</v>
      </c>
      <c r="E57" t="s">
        <v>213</v>
      </c>
      <c r="F57" t="s">
        <v>3</v>
      </c>
      <c r="G57" t="s">
        <v>222</v>
      </c>
      <c r="H57" t="s">
        <v>132</v>
      </c>
    </row>
    <row r="58" spans="1:8" x14ac:dyDescent="0.3">
      <c r="A58">
        <v>905013738</v>
      </c>
      <c r="B58" t="s">
        <v>147</v>
      </c>
      <c r="C58" t="s">
        <v>208</v>
      </c>
      <c r="D58" s="1">
        <v>28054</v>
      </c>
      <c r="E58" t="s">
        <v>212</v>
      </c>
      <c r="F58" t="s">
        <v>3</v>
      </c>
      <c r="G58" t="s">
        <v>223</v>
      </c>
      <c r="H58" t="s">
        <v>133</v>
      </c>
    </row>
    <row r="59" spans="1:8" x14ac:dyDescent="0.3">
      <c r="A59">
        <v>1411071506</v>
      </c>
      <c r="B59" t="s">
        <v>45</v>
      </c>
      <c r="C59" t="s">
        <v>207</v>
      </c>
      <c r="D59" s="1">
        <v>27118</v>
      </c>
      <c r="E59" t="s">
        <v>213</v>
      </c>
      <c r="F59" t="s">
        <v>3</v>
      </c>
      <c r="G59" t="s">
        <v>223</v>
      </c>
      <c r="H59" t="s">
        <v>132</v>
      </c>
    </row>
    <row r="60" spans="1:8" x14ac:dyDescent="0.3">
      <c r="A60">
        <v>1111030148</v>
      </c>
      <c r="B60" t="s">
        <v>148</v>
      </c>
      <c r="C60" t="s">
        <v>208</v>
      </c>
      <c r="D60" s="1">
        <v>33953</v>
      </c>
      <c r="E60" t="s">
        <v>213</v>
      </c>
      <c r="F60" t="s">
        <v>3</v>
      </c>
      <c r="G60" t="s">
        <v>223</v>
      </c>
      <c r="H60" t="s">
        <v>133</v>
      </c>
    </row>
    <row r="61" spans="1:8" x14ac:dyDescent="0.3">
      <c r="A61">
        <v>1102024056</v>
      </c>
      <c r="B61" t="s">
        <v>149</v>
      </c>
      <c r="C61" t="s">
        <v>208</v>
      </c>
      <c r="D61" s="1">
        <v>33331</v>
      </c>
      <c r="E61" t="s">
        <v>212</v>
      </c>
      <c r="F61" t="s">
        <v>3</v>
      </c>
      <c r="G61" t="s">
        <v>223</v>
      </c>
      <c r="H61" t="s">
        <v>133</v>
      </c>
    </row>
    <row r="62" spans="1:8" x14ac:dyDescent="0.3">
      <c r="A62">
        <v>906014183</v>
      </c>
      <c r="B62" t="s">
        <v>46</v>
      </c>
      <c r="C62" t="s">
        <v>207</v>
      </c>
      <c r="D62" s="1">
        <v>31515</v>
      </c>
      <c r="E62" t="s">
        <v>212</v>
      </c>
      <c r="F62" t="s">
        <v>3</v>
      </c>
      <c r="G62" t="s">
        <v>223</v>
      </c>
      <c r="H62" t="s">
        <v>132</v>
      </c>
    </row>
    <row r="63" spans="1:8" x14ac:dyDescent="0.3">
      <c r="A63">
        <v>1108027853</v>
      </c>
      <c r="B63" t="s">
        <v>150</v>
      </c>
      <c r="C63" t="s">
        <v>208</v>
      </c>
      <c r="D63" s="1">
        <v>32766</v>
      </c>
      <c r="E63" t="s">
        <v>212</v>
      </c>
      <c r="F63" t="s">
        <v>3</v>
      </c>
      <c r="G63" t="s">
        <v>223</v>
      </c>
      <c r="H63" t="s">
        <v>133</v>
      </c>
    </row>
    <row r="64" spans="1:8" x14ac:dyDescent="0.3">
      <c r="A64">
        <v>1203032255</v>
      </c>
      <c r="B64" t="s">
        <v>47</v>
      </c>
      <c r="C64" t="s">
        <v>208</v>
      </c>
      <c r="D64" s="1">
        <v>33475</v>
      </c>
      <c r="E64" t="s">
        <v>213</v>
      </c>
      <c r="F64" t="s">
        <v>3</v>
      </c>
      <c r="G64" t="s">
        <v>223</v>
      </c>
      <c r="H64" t="s">
        <v>133</v>
      </c>
    </row>
    <row r="65" spans="1:8" x14ac:dyDescent="0.3">
      <c r="A65">
        <v>1212052023</v>
      </c>
      <c r="B65" t="s">
        <v>151</v>
      </c>
      <c r="C65" t="s">
        <v>207</v>
      </c>
      <c r="D65" s="1">
        <v>34150</v>
      </c>
      <c r="E65" t="s">
        <v>213</v>
      </c>
      <c r="F65" t="s">
        <v>3</v>
      </c>
      <c r="G65" t="s">
        <v>223</v>
      </c>
      <c r="H65" t="s">
        <v>132</v>
      </c>
    </row>
    <row r="66" spans="1:8" x14ac:dyDescent="0.3">
      <c r="A66">
        <v>1102023965</v>
      </c>
      <c r="B66" t="s">
        <v>48</v>
      </c>
      <c r="C66" t="s">
        <v>208</v>
      </c>
      <c r="D66" s="1">
        <v>32636</v>
      </c>
      <c r="E66" t="s">
        <v>213</v>
      </c>
      <c r="F66" t="s">
        <v>3</v>
      </c>
      <c r="G66" t="s">
        <v>223</v>
      </c>
      <c r="H66" t="s">
        <v>133</v>
      </c>
    </row>
    <row r="67" spans="1:8" x14ac:dyDescent="0.3">
      <c r="A67">
        <v>1410071156</v>
      </c>
      <c r="B67" t="s">
        <v>49</v>
      </c>
      <c r="C67" t="s">
        <v>208</v>
      </c>
      <c r="D67" s="1">
        <v>33426</v>
      </c>
      <c r="E67" t="s">
        <v>213</v>
      </c>
      <c r="F67" t="s">
        <v>3</v>
      </c>
      <c r="G67" t="s">
        <v>223</v>
      </c>
      <c r="H67" t="s">
        <v>133</v>
      </c>
    </row>
    <row r="68" spans="1:8" x14ac:dyDescent="0.3">
      <c r="A68">
        <v>1003018246</v>
      </c>
      <c r="B68" t="s">
        <v>50</v>
      </c>
      <c r="C68" t="s">
        <v>208</v>
      </c>
      <c r="D68" s="1">
        <v>33429</v>
      </c>
      <c r="E68" t="s">
        <v>212</v>
      </c>
      <c r="F68" t="s">
        <v>3</v>
      </c>
      <c r="G68" t="s">
        <v>223</v>
      </c>
      <c r="H68" t="s">
        <v>133</v>
      </c>
    </row>
    <row r="69" spans="1:8" x14ac:dyDescent="0.3">
      <c r="A69">
        <v>1407068885</v>
      </c>
      <c r="B69" t="s">
        <v>51</v>
      </c>
      <c r="C69" t="s">
        <v>208</v>
      </c>
      <c r="D69" s="1">
        <v>31725</v>
      </c>
      <c r="E69" t="s">
        <v>212</v>
      </c>
      <c r="F69" t="s">
        <v>3</v>
      </c>
      <c r="G69" t="s">
        <v>223</v>
      </c>
      <c r="H69" t="s">
        <v>133</v>
      </c>
    </row>
    <row r="70" spans="1:8" x14ac:dyDescent="0.3">
      <c r="A70">
        <v>1012023013</v>
      </c>
      <c r="B70" t="s">
        <v>52</v>
      </c>
      <c r="C70" t="s">
        <v>207</v>
      </c>
      <c r="D70" s="1">
        <v>33771</v>
      </c>
      <c r="E70" t="s">
        <v>213</v>
      </c>
      <c r="F70" t="s">
        <v>3</v>
      </c>
      <c r="G70" t="s">
        <v>223</v>
      </c>
      <c r="H70" t="s">
        <v>132</v>
      </c>
    </row>
    <row r="71" spans="1:8" x14ac:dyDescent="0.3">
      <c r="A71">
        <v>1105025718</v>
      </c>
      <c r="B71" t="s">
        <v>53</v>
      </c>
      <c r="C71" t="s">
        <v>208</v>
      </c>
      <c r="D71" s="1">
        <v>32558</v>
      </c>
      <c r="E71" t="s">
        <v>212</v>
      </c>
      <c r="F71" t="s">
        <v>3</v>
      </c>
      <c r="G71" t="s">
        <v>223</v>
      </c>
      <c r="H71" t="s">
        <v>133</v>
      </c>
    </row>
    <row r="72" spans="1:8" x14ac:dyDescent="0.3">
      <c r="A72">
        <v>1102024173</v>
      </c>
      <c r="B72" t="s">
        <v>54</v>
      </c>
      <c r="C72" t="s">
        <v>207</v>
      </c>
      <c r="D72" s="1">
        <v>34661</v>
      </c>
      <c r="E72" t="s">
        <v>213</v>
      </c>
      <c r="F72" t="s">
        <v>3</v>
      </c>
      <c r="G72" t="s">
        <v>223</v>
      </c>
      <c r="H72" t="s">
        <v>132</v>
      </c>
    </row>
    <row r="73" spans="1:8" x14ac:dyDescent="0.3">
      <c r="A73">
        <v>1110029732</v>
      </c>
      <c r="B73" t="s">
        <v>55</v>
      </c>
      <c r="C73" t="s">
        <v>208</v>
      </c>
      <c r="D73" s="1">
        <v>30735</v>
      </c>
      <c r="E73" t="s">
        <v>212</v>
      </c>
      <c r="F73" t="s">
        <v>3</v>
      </c>
      <c r="G73" t="s">
        <v>223</v>
      </c>
      <c r="H73" t="s">
        <v>133</v>
      </c>
    </row>
    <row r="74" spans="1:8" x14ac:dyDescent="0.3">
      <c r="A74">
        <v>1501072093</v>
      </c>
      <c r="B74" t="s">
        <v>56</v>
      </c>
      <c r="C74" t="s">
        <v>206</v>
      </c>
      <c r="D74" s="1">
        <v>26821</v>
      </c>
      <c r="E74" t="s">
        <v>212</v>
      </c>
      <c r="F74" t="s">
        <v>3</v>
      </c>
      <c r="G74" t="s">
        <v>223</v>
      </c>
      <c r="H74" t="s">
        <v>125</v>
      </c>
    </row>
    <row r="75" spans="1:8" x14ac:dyDescent="0.3">
      <c r="A75">
        <v>808010278</v>
      </c>
      <c r="B75" t="s">
        <v>57</v>
      </c>
      <c r="C75" t="s">
        <v>208</v>
      </c>
      <c r="D75" s="1">
        <v>27607</v>
      </c>
      <c r="E75" t="s">
        <v>213</v>
      </c>
      <c r="F75" t="s">
        <v>3</v>
      </c>
      <c r="G75" t="s">
        <v>223</v>
      </c>
      <c r="H75" t="s">
        <v>133</v>
      </c>
    </row>
    <row r="76" spans="1:8" x14ac:dyDescent="0.3">
      <c r="A76">
        <v>1301052902</v>
      </c>
      <c r="B76" t="s">
        <v>58</v>
      </c>
      <c r="C76" t="s">
        <v>206</v>
      </c>
      <c r="D76" s="1">
        <v>33001</v>
      </c>
      <c r="E76" t="s">
        <v>213</v>
      </c>
      <c r="F76" t="s">
        <v>3</v>
      </c>
      <c r="G76" t="s">
        <v>223</v>
      </c>
      <c r="H76" t="s">
        <v>125</v>
      </c>
    </row>
    <row r="77" spans="1:8" x14ac:dyDescent="0.3">
      <c r="A77">
        <v>1988299991</v>
      </c>
      <c r="B77" t="s">
        <v>59</v>
      </c>
      <c r="C77" t="s">
        <v>207</v>
      </c>
      <c r="D77" s="1">
        <v>31517</v>
      </c>
      <c r="E77" t="s">
        <v>212</v>
      </c>
      <c r="F77" t="s">
        <v>3</v>
      </c>
      <c r="G77" t="s">
        <v>223</v>
      </c>
      <c r="H77" t="s">
        <v>132</v>
      </c>
    </row>
    <row r="78" spans="1:8" x14ac:dyDescent="0.3">
      <c r="A78">
        <v>1203032263</v>
      </c>
      <c r="B78" t="s">
        <v>60</v>
      </c>
      <c r="C78" t="s">
        <v>206</v>
      </c>
      <c r="D78" s="1">
        <v>28826</v>
      </c>
      <c r="E78" t="s">
        <v>212</v>
      </c>
      <c r="F78" t="s">
        <v>3</v>
      </c>
      <c r="G78" t="s">
        <v>223</v>
      </c>
      <c r="H78" t="s">
        <v>125</v>
      </c>
    </row>
    <row r="79" spans="1:8" x14ac:dyDescent="0.3">
      <c r="A79">
        <v>602000312</v>
      </c>
      <c r="B79" t="s">
        <v>61</v>
      </c>
      <c r="C79" t="s">
        <v>206</v>
      </c>
      <c r="D79" s="1">
        <v>34098</v>
      </c>
      <c r="E79" t="s">
        <v>212</v>
      </c>
      <c r="F79" t="s">
        <v>3</v>
      </c>
      <c r="G79" t="s">
        <v>223</v>
      </c>
      <c r="H79" t="s">
        <v>125</v>
      </c>
    </row>
    <row r="80" spans="1:8" x14ac:dyDescent="0.3">
      <c r="A80">
        <v>1101023540</v>
      </c>
      <c r="B80" t="s">
        <v>62</v>
      </c>
      <c r="C80" t="s">
        <v>207</v>
      </c>
      <c r="D80" s="1">
        <v>34167</v>
      </c>
      <c r="E80" t="s">
        <v>212</v>
      </c>
      <c r="F80" t="s">
        <v>3</v>
      </c>
      <c r="G80" t="s">
        <v>223</v>
      </c>
      <c r="H80" t="s">
        <v>132</v>
      </c>
    </row>
    <row r="81" spans="1:8" x14ac:dyDescent="0.3">
      <c r="A81">
        <v>1406068403</v>
      </c>
      <c r="B81" t="s">
        <v>63</v>
      </c>
      <c r="C81" t="s">
        <v>207</v>
      </c>
      <c r="D81" s="1">
        <v>34065</v>
      </c>
      <c r="E81" t="s">
        <v>213</v>
      </c>
      <c r="F81" t="s">
        <v>3</v>
      </c>
      <c r="G81" t="s">
        <v>223</v>
      </c>
      <c r="H81" t="s">
        <v>133</v>
      </c>
    </row>
    <row r="82" spans="1:8" x14ac:dyDescent="0.3">
      <c r="A82">
        <v>1104025466</v>
      </c>
      <c r="B82" t="s">
        <v>64</v>
      </c>
      <c r="C82" t="s">
        <v>207</v>
      </c>
      <c r="D82" s="1">
        <v>34093</v>
      </c>
      <c r="E82" t="s">
        <v>213</v>
      </c>
      <c r="F82" t="s">
        <v>3</v>
      </c>
      <c r="G82" t="s">
        <v>223</v>
      </c>
      <c r="H82" t="s">
        <v>132</v>
      </c>
    </row>
    <row r="83" spans="1:8" x14ac:dyDescent="0.3">
      <c r="A83">
        <v>1001956578</v>
      </c>
      <c r="B83" t="s">
        <v>65</v>
      </c>
      <c r="C83" t="s">
        <v>207</v>
      </c>
      <c r="D83" s="1">
        <v>30774</v>
      </c>
      <c r="E83" t="s">
        <v>212</v>
      </c>
      <c r="F83" t="s">
        <v>3</v>
      </c>
      <c r="G83" t="s">
        <v>223</v>
      </c>
      <c r="H83" t="s">
        <v>132</v>
      </c>
    </row>
    <row r="84" spans="1:8" x14ac:dyDescent="0.3">
      <c r="A84">
        <v>1103024679</v>
      </c>
      <c r="B84" t="s">
        <v>66</v>
      </c>
      <c r="C84" t="s">
        <v>206</v>
      </c>
      <c r="D84" s="1">
        <v>31710</v>
      </c>
      <c r="E84" t="s">
        <v>212</v>
      </c>
      <c r="F84" t="s">
        <v>216</v>
      </c>
      <c r="G84" t="s">
        <v>220</v>
      </c>
      <c r="H84" t="s">
        <v>134</v>
      </c>
    </row>
    <row r="85" spans="1:8" x14ac:dyDescent="0.3">
      <c r="A85">
        <v>1307060077</v>
      </c>
      <c r="B85" t="s">
        <v>67</v>
      </c>
      <c r="C85" t="s">
        <v>206</v>
      </c>
      <c r="D85" s="1">
        <v>31722</v>
      </c>
      <c r="E85" t="s">
        <v>213</v>
      </c>
      <c r="F85" t="s">
        <v>216</v>
      </c>
      <c r="G85" t="s">
        <v>220</v>
      </c>
      <c r="H85" t="s">
        <v>134</v>
      </c>
    </row>
    <row r="86" spans="1:8" x14ac:dyDescent="0.3">
      <c r="A86">
        <v>1104025179</v>
      </c>
      <c r="B86" t="s">
        <v>68</v>
      </c>
      <c r="C86" t="s">
        <v>206</v>
      </c>
      <c r="D86" s="1">
        <v>20509</v>
      </c>
      <c r="E86" t="s">
        <v>212</v>
      </c>
      <c r="F86" t="s">
        <v>216</v>
      </c>
      <c r="G86" t="s">
        <v>224</v>
      </c>
      <c r="H86" t="s">
        <v>130</v>
      </c>
    </row>
    <row r="87" spans="1:8" x14ac:dyDescent="0.3">
      <c r="A87">
        <v>1006020066</v>
      </c>
      <c r="B87" t="s">
        <v>69</v>
      </c>
      <c r="C87" t="s">
        <v>208</v>
      </c>
      <c r="D87" s="1">
        <v>21262</v>
      </c>
      <c r="E87" t="s">
        <v>212</v>
      </c>
      <c r="F87" t="s">
        <v>216</v>
      </c>
      <c r="G87" t="s">
        <v>0</v>
      </c>
      <c r="H87" t="s">
        <v>126</v>
      </c>
    </row>
    <row r="88" spans="1:8" x14ac:dyDescent="0.3">
      <c r="A88">
        <v>1303054329</v>
      </c>
      <c r="B88" t="s">
        <v>70</v>
      </c>
      <c r="C88" t="s">
        <v>206</v>
      </c>
      <c r="D88" s="1">
        <v>26039</v>
      </c>
      <c r="E88" t="s">
        <v>212</v>
      </c>
      <c r="F88" t="s">
        <v>216</v>
      </c>
      <c r="G88" t="s">
        <v>224</v>
      </c>
      <c r="H88" t="s">
        <v>130</v>
      </c>
    </row>
    <row r="89" spans="1:8" x14ac:dyDescent="0.3">
      <c r="A89">
        <v>1308060622</v>
      </c>
      <c r="B89" t="s">
        <v>71</v>
      </c>
      <c r="C89" t="s">
        <v>206</v>
      </c>
      <c r="D89" s="1">
        <v>27528</v>
      </c>
      <c r="E89" t="s">
        <v>212</v>
      </c>
      <c r="F89" t="s">
        <v>216</v>
      </c>
      <c r="G89" t="s">
        <v>224</v>
      </c>
      <c r="H89" t="s">
        <v>124</v>
      </c>
    </row>
    <row r="90" spans="1:8" x14ac:dyDescent="0.3">
      <c r="A90">
        <v>1407069061</v>
      </c>
      <c r="B90" t="s">
        <v>72</v>
      </c>
      <c r="C90" t="s">
        <v>206</v>
      </c>
      <c r="D90" s="1">
        <v>26890</v>
      </c>
      <c r="E90" t="s">
        <v>212</v>
      </c>
      <c r="F90" t="s">
        <v>216</v>
      </c>
      <c r="G90" t="s">
        <v>224</v>
      </c>
      <c r="H90" t="s">
        <v>124</v>
      </c>
    </row>
    <row r="91" spans="1:8" x14ac:dyDescent="0.3">
      <c r="A91">
        <v>1301052449</v>
      </c>
      <c r="B91" t="s">
        <v>73</v>
      </c>
      <c r="C91" t="s">
        <v>206</v>
      </c>
      <c r="D91" s="1">
        <v>30181</v>
      </c>
      <c r="E91" t="s">
        <v>213</v>
      </c>
      <c r="F91" t="s">
        <v>216</v>
      </c>
      <c r="G91" t="s">
        <v>224</v>
      </c>
      <c r="H91" t="s">
        <v>130</v>
      </c>
    </row>
    <row r="92" spans="1:8" x14ac:dyDescent="0.3">
      <c r="A92">
        <v>1403066194</v>
      </c>
      <c r="B92" t="s">
        <v>74</v>
      </c>
      <c r="C92" t="s">
        <v>206</v>
      </c>
      <c r="D92" s="1">
        <v>27693</v>
      </c>
      <c r="E92" t="s">
        <v>212</v>
      </c>
      <c r="F92" t="s">
        <v>216</v>
      </c>
      <c r="G92" t="s">
        <v>224</v>
      </c>
      <c r="H92" t="s">
        <v>124</v>
      </c>
    </row>
    <row r="93" spans="1:8" x14ac:dyDescent="0.3">
      <c r="A93">
        <v>1109029531</v>
      </c>
      <c r="B93" t="s">
        <v>75</v>
      </c>
      <c r="C93" t="s">
        <v>206</v>
      </c>
      <c r="D93" s="1">
        <v>23380</v>
      </c>
      <c r="E93" t="s">
        <v>212</v>
      </c>
      <c r="F93" t="s">
        <v>216</v>
      </c>
      <c r="G93" t="s">
        <v>224</v>
      </c>
      <c r="H93" t="s">
        <v>124</v>
      </c>
    </row>
    <row r="94" spans="1:8" x14ac:dyDescent="0.3">
      <c r="A94">
        <v>1411071406</v>
      </c>
      <c r="B94" t="s">
        <v>76</v>
      </c>
      <c r="C94" t="s">
        <v>206</v>
      </c>
      <c r="D94" s="1">
        <v>26161</v>
      </c>
      <c r="E94" t="s">
        <v>212</v>
      </c>
      <c r="F94" t="s">
        <v>216</v>
      </c>
      <c r="G94" t="s">
        <v>224</v>
      </c>
      <c r="H94" t="s">
        <v>130</v>
      </c>
    </row>
    <row r="95" spans="1:8" x14ac:dyDescent="0.3">
      <c r="A95">
        <v>1107027351</v>
      </c>
      <c r="B95" t="s">
        <v>77</v>
      </c>
      <c r="C95" t="s">
        <v>207</v>
      </c>
      <c r="D95" s="1">
        <v>31692</v>
      </c>
      <c r="E95" t="s">
        <v>213</v>
      </c>
      <c r="F95" t="s">
        <v>216</v>
      </c>
      <c r="G95" t="s">
        <v>220</v>
      </c>
      <c r="H95" t="s">
        <v>123</v>
      </c>
    </row>
    <row r="96" spans="1:8" x14ac:dyDescent="0.3">
      <c r="A96">
        <v>1106026462</v>
      </c>
      <c r="B96" t="s">
        <v>78</v>
      </c>
      <c r="C96" t="s">
        <v>206</v>
      </c>
      <c r="D96" s="1">
        <v>26048</v>
      </c>
      <c r="E96" t="s">
        <v>213</v>
      </c>
      <c r="F96" t="s">
        <v>216</v>
      </c>
      <c r="G96" t="s">
        <v>224</v>
      </c>
      <c r="H96" t="s">
        <v>130</v>
      </c>
    </row>
    <row r="97" spans="1:8" x14ac:dyDescent="0.3">
      <c r="A97">
        <v>1106026896</v>
      </c>
      <c r="B97" t="s">
        <v>79</v>
      </c>
      <c r="C97" t="s">
        <v>206</v>
      </c>
      <c r="D97" s="1">
        <v>32945</v>
      </c>
      <c r="E97" t="s">
        <v>213</v>
      </c>
      <c r="F97" t="s">
        <v>216</v>
      </c>
      <c r="G97" t="s">
        <v>225</v>
      </c>
      <c r="H97" t="s">
        <v>130</v>
      </c>
    </row>
    <row r="98" spans="1:8" x14ac:dyDescent="0.3">
      <c r="A98">
        <v>1406068241</v>
      </c>
      <c r="B98" t="s">
        <v>80</v>
      </c>
      <c r="C98" t="s">
        <v>206</v>
      </c>
      <c r="D98" s="1">
        <v>31816</v>
      </c>
      <c r="E98" t="s">
        <v>213</v>
      </c>
      <c r="F98" t="s">
        <v>216</v>
      </c>
      <c r="G98" t="s">
        <v>225</v>
      </c>
      <c r="H98" t="s">
        <v>124</v>
      </c>
    </row>
    <row r="99" spans="1:8" x14ac:dyDescent="0.3">
      <c r="A99">
        <v>1011022883</v>
      </c>
      <c r="B99" t="s">
        <v>81</v>
      </c>
      <c r="C99" t="s">
        <v>206</v>
      </c>
      <c r="D99" s="1">
        <v>34238</v>
      </c>
      <c r="E99" t="s">
        <v>212</v>
      </c>
      <c r="F99" t="s">
        <v>216</v>
      </c>
      <c r="G99" t="s">
        <v>225</v>
      </c>
      <c r="H99" t="s">
        <v>124</v>
      </c>
    </row>
    <row r="100" spans="1:8" x14ac:dyDescent="0.3">
      <c r="A100">
        <v>1011022814</v>
      </c>
      <c r="B100" t="s">
        <v>82</v>
      </c>
      <c r="C100" t="s">
        <v>206</v>
      </c>
      <c r="D100" s="1">
        <v>33302</v>
      </c>
      <c r="E100" t="s">
        <v>212</v>
      </c>
      <c r="F100" t="s">
        <v>216</v>
      </c>
      <c r="G100" t="s">
        <v>225</v>
      </c>
      <c r="H100" t="s">
        <v>130</v>
      </c>
    </row>
    <row r="101" spans="1:8" x14ac:dyDescent="0.3">
      <c r="A101">
        <v>1211050793</v>
      </c>
      <c r="B101" t="s">
        <v>83</v>
      </c>
      <c r="C101" t="s">
        <v>206</v>
      </c>
      <c r="D101" s="1">
        <v>31979</v>
      </c>
      <c r="E101" t="s">
        <v>213</v>
      </c>
      <c r="F101" t="s">
        <v>216</v>
      </c>
      <c r="G101" t="s">
        <v>225</v>
      </c>
      <c r="H101" t="s">
        <v>124</v>
      </c>
    </row>
    <row r="102" spans="1:8" x14ac:dyDescent="0.3">
      <c r="A102">
        <v>1311063114</v>
      </c>
      <c r="B102" t="s">
        <v>84</v>
      </c>
      <c r="C102" t="s">
        <v>206</v>
      </c>
      <c r="D102" s="1">
        <v>32174</v>
      </c>
      <c r="E102" t="s">
        <v>213</v>
      </c>
      <c r="F102" t="s">
        <v>216</v>
      </c>
      <c r="G102" t="s">
        <v>225</v>
      </c>
      <c r="H102" t="s">
        <v>130</v>
      </c>
    </row>
    <row r="103" spans="1:8" x14ac:dyDescent="0.3">
      <c r="A103">
        <v>1411071212</v>
      </c>
      <c r="B103" t="s">
        <v>85</v>
      </c>
      <c r="C103" t="s">
        <v>207</v>
      </c>
      <c r="D103" s="1">
        <v>27300</v>
      </c>
      <c r="E103" t="s">
        <v>213</v>
      </c>
      <c r="F103" t="s">
        <v>216</v>
      </c>
      <c r="G103" t="s">
        <v>224</v>
      </c>
      <c r="H103" t="s">
        <v>121</v>
      </c>
    </row>
    <row r="104" spans="1:8" x14ac:dyDescent="0.3">
      <c r="A104">
        <v>1107027392</v>
      </c>
      <c r="B104" t="s">
        <v>86</v>
      </c>
      <c r="C104" t="s">
        <v>206</v>
      </c>
      <c r="D104" s="1">
        <v>34489</v>
      </c>
      <c r="E104" t="s">
        <v>212</v>
      </c>
      <c r="F104" t="s">
        <v>216</v>
      </c>
      <c r="G104" t="s">
        <v>225</v>
      </c>
      <c r="H104" t="s">
        <v>124</v>
      </c>
    </row>
    <row r="105" spans="1:8" x14ac:dyDescent="0.3">
      <c r="A105">
        <v>1402065355</v>
      </c>
      <c r="B105" t="s">
        <v>87</v>
      </c>
      <c r="C105" t="s">
        <v>208</v>
      </c>
      <c r="D105" s="1">
        <v>30198</v>
      </c>
      <c r="E105" t="s">
        <v>212</v>
      </c>
      <c r="F105" t="s">
        <v>216</v>
      </c>
      <c r="G105" t="s">
        <v>220</v>
      </c>
      <c r="H105" t="s">
        <v>126</v>
      </c>
    </row>
    <row r="106" spans="1:8" x14ac:dyDescent="0.3">
      <c r="A106">
        <v>1410071026</v>
      </c>
      <c r="B106" t="s">
        <v>88</v>
      </c>
      <c r="C106" t="s">
        <v>208</v>
      </c>
      <c r="D106" s="1">
        <v>22232</v>
      </c>
      <c r="E106" t="s">
        <v>212</v>
      </c>
      <c r="F106" t="s">
        <v>216</v>
      </c>
      <c r="G106" t="s">
        <v>220</v>
      </c>
      <c r="H106" t="s">
        <v>126</v>
      </c>
    </row>
    <row r="107" spans="1:8" x14ac:dyDescent="0.3">
      <c r="A107">
        <v>1403065874</v>
      </c>
      <c r="B107" t="s">
        <v>89</v>
      </c>
      <c r="C107" t="s">
        <v>208</v>
      </c>
      <c r="D107" s="1">
        <v>29904</v>
      </c>
      <c r="E107" t="s">
        <v>213</v>
      </c>
      <c r="F107" t="s">
        <v>216</v>
      </c>
      <c r="G107" t="s">
        <v>220</v>
      </c>
      <c r="H107" t="s">
        <v>126</v>
      </c>
    </row>
    <row r="108" spans="1:8" x14ac:dyDescent="0.3">
      <c r="A108">
        <v>1303054580</v>
      </c>
      <c r="B108" t="s">
        <v>152</v>
      </c>
      <c r="C108" t="s">
        <v>208</v>
      </c>
      <c r="D108" s="1">
        <v>27669</v>
      </c>
      <c r="E108" t="s">
        <v>213</v>
      </c>
      <c r="F108" t="s">
        <v>216</v>
      </c>
      <c r="G108" t="s">
        <v>220</v>
      </c>
      <c r="H108" t="s">
        <v>126</v>
      </c>
    </row>
    <row r="109" spans="1:8" x14ac:dyDescent="0.3">
      <c r="A109">
        <v>1110029990</v>
      </c>
      <c r="B109" t="s">
        <v>153</v>
      </c>
      <c r="C109" t="s">
        <v>208</v>
      </c>
      <c r="D109" s="1">
        <v>25087</v>
      </c>
      <c r="E109" t="s">
        <v>213</v>
      </c>
      <c r="F109" t="s">
        <v>216</v>
      </c>
      <c r="G109" t="s">
        <v>220</v>
      </c>
      <c r="H109" t="s">
        <v>126</v>
      </c>
    </row>
    <row r="110" spans="1:8" x14ac:dyDescent="0.3">
      <c r="A110">
        <v>1501072311</v>
      </c>
      <c r="B110" t="s">
        <v>154</v>
      </c>
      <c r="C110" t="s">
        <v>208</v>
      </c>
      <c r="D110" s="1">
        <v>26946</v>
      </c>
      <c r="E110" t="s">
        <v>213</v>
      </c>
      <c r="F110" t="s">
        <v>216</v>
      </c>
      <c r="G110" t="s">
        <v>220</v>
      </c>
      <c r="H110" t="s">
        <v>126</v>
      </c>
    </row>
    <row r="111" spans="1:8" x14ac:dyDescent="0.3">
      <c r="A111">
        <v>1001856521</v>
      </c>
      <c r="B111" t="s">
        <v>155</v>
      </c>
      <c r="C111" t="s">
        <v>208</v>
      </c>
      <c r="D111" s="1">
        <v>21125</v>
      </c>
      <c r="E111" t="s">
        <v>212</v>
      </c>
      <c r="F111" t="s">
        <v>216</v>
      </c>
      <c r="G111" t="s">
        <v>224</v>
      </c>
      <c r="H111" t="s">
        <v>2</v>
      </c>
    </row>
    <row r="112" spans="1:8" x14ac:dyDescent="0.3">
      <c r="A112">
        <v>1301052436</v>
      </c>
      <c r="B112" t="s">
        <v>156</v>
      </c>
      <c r="C112" t="s">
        <v>208</v>
      </c>
      <c r="D112" s="1">
        <v>28866</v>
      </c>
      <c r="E112" t="s">
        <v>213</v>
      </c>
      <c r="F112" t="s">
        <v>216</v>
      </c>
      <c r="G112" t="s">
        <v>224</v>
      </c>
      <c r="H112" t="s">
        <v>131</v>
      </c>
    </row>
    <row r="113" spans="1:8" x14ac:dyDescent="0.3">
      <c r="A113">
        <v>1110029623</v>
      </c>
      <c r="B113" t="s">
        <v>157</v>
      </c>
      <c r="C113" t="s">
        <v>208</v>
      </c>
      <c r="D113" s="1">
        <v>29822</v>
      </c>
      <c r="E113" t="s">
        <v>212</v>
      </c>
      <c r="F113" t="s">
        <v>216</v>
      </c>
      <c r="G113" t="s">
        <v>224</v>
      </c>
      <c r="H113" t="s">
        <v>2</v>
      </c>
    </row>
    <row r="114" spans="1:8" x14ac:dyDescent="0.3">
      <c r="A114">
        <v>1403066125</v>
      </c>
      <c r="B114" t="s">
        <v>158</v>
      </c>
      <c r="C114" t="s">
        <v>208</v>
      </c>
      <c r="D114" s="1">
        <v>27657</v>
      </c>
      <c r="E114" t="s">
        <v>212</v>
      </c>
      <c r="F114" t="s">
        <v>216</v>
      </c>
      <c r="G114" t="s">
        <v>224</v>
      </c>
      <c r="H114" t="s">
        <v>131</v>
      </c>
    </row>
    <row r="115" spans="1:8" x14ac:dyDescent="0.3">
      <c r="A115">
        <v>1108028351</v>
      </c>
      <c r="B115" t="s">
        <v>90</v>
      </c>
      <c r="C115" t="s">
        <v>208</v>
      </c>
      <c r="D115" s="1">
        <v>25060</v>
      </c>
      <c r="E115" t="s">
        <v>212</v>
      </c>
      <c r="F115" t="s">
        <v>216</v>
      </c>
      <c r="G115" t="s">
        <v>224</v>
      </c>
      <c r="H115" t="s">
        <v>129</v>
      </c>
    </row>
    <row r="116" spans="1:8" x14ac:dyDescent="0.3">
      <c r="A116">
        <v>1103024924</v>
      </c>
      <c r="B116" t="s">
        <v>91</v>
      </c>
      <c r="C116" t="s">
        <v>208</v>
      </c>
      <c r="D116" s="1">
        <v>28310</v>
      </c>
      <c r="E116" t="s">
        <v>212</v>
      </c>
      <c r="F116" t="s">
        <v>216</v>
      </c>
      <c r="G116" t="s">
        <v>224</v>
      </c>
      <c r="H116" t="s">
        <v>2</v>
      </c>
    </row>
    <row r="117" spans="1:8" x14ac:dyDescent="0.3">
      <c r="A117">
        <v>1206038000</v>
      </c>
      <c r="B117" t="s">
        <v>92</v>
      </c>
      <c r="C117" t="s">
        <v>207</v>
      </c>
      <c r="D117" s="1">
        <v>29036</v>
      </c>
      <c r="E117" t="s">
        <v>213</v>
      </c>
      <c r="F117" t="s">
        <v>216</v>
      </c>
      <c r="G117" t="s">
        <v>224</v>
      </c>
      <c r="H117" t="s">
        <v>118</v>
      </c>
    </row>
    <row r="118" spans="1:8" x14ac:dyDescent="0.3">
      <c r="A118">
        <v>1104025486</v>
      </c>
      <c r="B118" t="s">
        <v>93</v>
      </c>
      <c r="C118" t="s">
        <v>208</v>
      </c>
      <c r="D118" s="1">
        <v>25450</v>
      </c>
      <c r="E118" t="s">
        <v>213</v>
      </c>
      <c r="F118" t="s">
        <v>216</v>
      </c>
      <c r="G118" t="s">
        <v>224</v>
      </c>
      <c r="H118" t="s">
        <v>129</v>
      </c>
    </row>
    <row r="119" spans="1:8" x14ac:dyDescent="0.3">
      <c r="A119">
        <v>1012023010</v>
      </c>
      <c r="B119" t="s">
        <v>94</v>
      </c>
      <c r="C119" t="s">
        <v>208</v>
      </c>
      <c r="D119" s="1">
        <v>25876</v>
      </c>
      <c r="E119" t="s">
        <v>213</v>
      </c>
      <c r="F119" t="s">
        <v>216</v>
      </c>
      <c r="G119" t="s">
        <v>224</v>
      </c>
      <c r="H119" t="s">
        <v>129</v>
      </c>
    </row>
    <row r="120" spans="1:8" x14ac:dyDescent="0.3">
      <c r="A120">
        <v>1012023103</v>
      </c>
      <c r="B120" t="s">
        <v>95</v>
      </c>
      <c r="C120" t="s">
        <v>208</v>
      </c>
      <c r="D120" s="1">
        <v>33931</v>
      </c>
      <c r="E120" t="s">
        <v>212</v>
      </c>
      <c r="F120" t="s">
        <v>216</v>
      </c>
      <c r="G120" t="s">
        <v>225</v>
      </c>
      <c r="H120" t="s">
        <v>131</v>
      </c>
    </row>
    <row r="121" spans="1:8" x14ac:dyDescent="0.3">
      <c r="A121">
        <v>903013071</v>
      </c>
      <c r="B121" t="s">
        <v>96</v>
      </c>
      <c r="C121" t="s">
        <v>207</v>
      </c>
      <c r="D121" s="1">
        <v>27615</v>
      </c>
      <c r="E121" t="s">
        <v>212</v>
      </c>
      <c r="F121" t="s">
        <v>216</v>
      </c>
      <c r="G121" t="s">
        <v>224</v>
      </c>
      <c r="H121" t="s">
        <v>118</v>
      </c>
    </row>
    <row r="122" spans="1:8" x14ac:dyDescent="0.3">
      <c r="A122">
        <v>1404066739</v>
      </c>
      <c r="B122" t="s">
        <v>97</v>
      </c>
      <c r="C122" t="s">
        <v>207</v>
      </c>
      <c r="D122" s="1">
        <v>25815</v>
      </c>
      <c r="E122" t="s">
        <v>212</v>
      </c>
      <c r="F122" t="s">
        <v>216</v>
      </c>
      <c r="G122" t="s">
        <v>224</v>
      </c>
      <c r="H122" t="s">
        <v>118</v>
      </c>
    </row>
    <row r="123" spans="1:8" x14ac:dyDescent="0.3">
      <c r="A123">
        <v>1409070255</v>
      </c>
      <c r="B123" t="s">
        <v>98</v>
      </c>
      <c r="C123" t="s">
        <v>207</v>
      </c>
      <c r="D123" s="1">
        <v>26423</v>
      </c>
      <c r="E123" t="s">
        <v>212</v>
      </c>
      <c r="F123" t="s">
        <v>216</v>
      </c>
      <c r="G123" t="s">
        <v>224</v>
      </c>
      <c r="H123" t="s">
        <v>121</v>
      </c>
    </row>
    <row r="124" spans="1:8" x14ac:dyDescent="0.3">
      <c r="A124">
        <v>1101023839</v>
      </c>
      <c r="B124" t="s">
        <v>99</v>
      </c>
      <c r="C124" t="s">
        <v>207</v>
      </c>
      <c r="D124" s="1">
        <v>25819</v>
      </c>
      <c r="E124" t="s">
        <v>213</v>
      </c>
      <c r="F124" t="s">
        <v>216</v>
      </c>
      <c r="G124" t="s">
        <v>224</v>
      </c>
      <c r="H124" t="s">
        <v>118</v>
      </c>
    </row>
    <row r="125" spans="1:8" x14ac:dyDescent="0.3">
      <c r="A125">
        <v>1501072124</v>
      </c>
      <c r="B125" t="s">
        <v>100</v>
      </c>
      <c r="C125" t="s">
        <v>207</v>
      </c>
      <c r="D125" s="1">
        <v>26406</v>
      </c>
      <c r="E125" t="s">
        <v>213</v>
      </c>
      <c r="F125" t="s">
        <v>216</v>
      </c>
      <c r="G125" t="s">
        <v>224</v>
      </c>
      <c r="H125" t="s">
        <v>118</v>
      </c>
    </row>
    <row r="126" spans="1:8" x14ac:dyDescent="0.3">
      <c r="A126">
        <v>1201031032</v>
      </c>
      <c r="B126" t="s">
        <v>101</v>
      </c>
      <c r="C126" t="s">
        <v>207</v>
      </c>
      <c r="D126" s="1">
        <v>28378</v>
      </c>
      <c r="E126" t="s">
        <v>213</v>
      </c>
      <c r="F126" t="s">
        <v>216</v>
      </c>
      <c r="G126" t="s">
        <v>224</v>
      </c>
      <c r="H126" t="s">
        <v>118</v>
      </c>
    </row>
    <row r="127" spans="1:8" x14ac:dyDescent="0.3">
      <c r="A127">
        <v>1006020020</v>
      </c>
      <c r="B127" t="s">
        <v>159</v>
      </c>
      <c r="C127" t="s">
        <v>207</v>
      </c>
      <c r="D127" s="1">
        <v>24181</v>
      </c>
      <c r="E127" t="s">
        <v>212</v>
      </c>
      <c r="F127" t="s">
        <v>216</v>
      </c>
      <c r="G127" t="s">
        <v>224</v>
      </c>
      <c r="H127" t="s">
        <v>121</v>
      </c>
    </row>
    <row r="128" spans="1:8" x14ac:dyDescent="0.3">
      <c r="A128">
        <v>1407069280</v>
      </c>
      <c r="B128" t="s">
        <v>160</v>
      </c>
      <c r="C128" t="s">
        <v>207</v>
      </c>
      <c r="D128" s="1">
        <v>31284</v>
      </c>
      <c r="E128" t="s">
        <v>213</v>
      </c>
      <c r="F128" t="s">
        <v>216</v>
      </c>
      <c r="G128" t="s">
        <v>224</v>
      </c>
      <c r="H128" t="s">
        <v>121</v>
      </c>
    </row>
    <row r="129" spans="1:8" x14ac:dyDescent="0.3">
      <c r="A129">
        <v>1404066622</v>
      </c>
      <c r="B129" t="s">
        <v>161</v>
      </c>
      <c r="C129" t="s">
        <v>207</v>
      </c>
      <c r="D129" s="1">
        <v>28890</v>
      </c>
      <c r="E129" t="s">
        <v>212</v>
      </c>
      <c r="F129" t="s">
        <v>216</v>
      </c>
      <c r="G129" t="s">
        <v>224</v>
      </c>
      <c r="H129" t="s">
        <v>118</v>
      </c>
    </row>
    <row r="130" spans="1:8" x14ac:dyDescent="0.3">
      <c r="A130">
        <v>1308060754</v>
      </c>
      <c r="B130" t="s">
        <v>162</v>
      </c>
      <c r="C130" t="s">
        <v>207</v>
      </c>
      <c r="D130" s="1">
        <v>29046</v>
      </c>
      <c r="E130" t="s">
        <v>212</v>
      </c>
      <c r="F130" t="s">
        <v>216</v>
      </c>
      <c r="G130" t="s">
        <v>224</v>
      </c>
      <c r="H130" t="s">
        <v>121</v>
      </c>
    </row>
    <row r="131" spans="1:8" x14ac:dyDescent="0.3">
      <c r="A131">
        <v>1405067138</v>
      </c>
      <c r="B131" t="s">
        <v>163</v>
      </c>
      <c r="C131" t="s">
        <v>207</v>
      </c>
      <c r="D131" s="1">
        <v>28574</v>
      </c>
      <c r="E131" t="s">
        <v>212</v>
      </c>
      <c r="F131" t="s">
        <v>216</v>
      </c>
      <c r="G131" t="s">
        <v>224</v>
      </c>
      <c r="H131" t="s">
        <v>118</v>
      </c>
    </row>
    <row r="132" spans="1:8" x14ac:dyDescent="0.3">
      <c r="A132">
        <v>1201031438</v>
      </c>
      <c r="B132" t="s">
        <v>164</v>
      </c>
      <c r="C132" t="s">
        <v>207</v>
      </c>
      <c r="D132" s="1">
        <v>28437</v>
      </c>
      <c r="E132" t="s">
        <v>212</v>
      </c>
      <c r="F132" t="s">
        <v>216</v>
      </c>
      <c r="G132" t="s">
        <v>224</v>
      </c>
      <c r="H132" t="s">
        <v>118</v>
      </c>
    </row>
    <row r="133" spans="1:8" x14ac:dyDescent="0.3">
      <c r="A133">
        <v>1204033040</v>
      </c>
      <c r="B133" t="s">
        <v>165</v>
      </c>
      <c r="C133" t="s">
        <v>207</v>
      </c>
      <c r="D133" s="1">
        <v>32228</v>
      </c>
      <c r="E133" t="s">
        <v>213</v>
      </c>
      <c r="F133" t="s">
        <v>216</v>
      </c>
      <c r="G133" t="s">
        <v>225</v>
      </c>
      <c r="H133" t="s">
        <v>118</v>
      </c>
    </row>
    <row r="134" spans="1:8" x14ac:dyDescent="0.3">
      <c r="A134">
        <v>1109029186</v>
      </c>
      <c r="B134" t="s">
        <v>102</v>
      </c>
      <c r="C134" t="s">
        <v>207</v>
      </c>
      <c r="D134" s="1">
        <v>33438</v>
      </c>
      <c r="E134" t="s">
        <v>212</v>
      </c>
      <c r="F134" t="s">
        <v>216</v>
      </c>
      <c r="G134" t="s">
        <v>225</v>
      </c>
      <c r="H134" t="s">
        <v>118</v>
      </c>
    </row>
    <row r="135" spans="1:8" x14ac:dyDescent="0.3">
      <c r="A135">
        <v>1212051409</v>
      </c>
      <c r="B135" t="s">
        <v>103</v>
      </c>
      <c r="C135" t="s">
        <v>207</v>
      </c>
      <c r="D135" s="1">
        <v>35004</v>
      </c>
      <c r="E135" t="s">
        <v>212</v>
      </c>
      <c r="F135" t="s">
        <v>216</v>
      </c>
      <c r="G135" t="s">
        <v>225</v>
      </c>
      <c r="H135" t="s">
        <v>121</v>
      </c>
    </row>
    <row r="136" spans="1:8" x14ac:dyDescent="0.3">
      <c r="A136">
        <v>1209048696</v>
      </c>
      <c r="B136" t="s">
        <v>104</v>
      </c>
      <c r="C136" t="s">
        <v>207</v>
      </c>
      <c r="D136" s="1">
        <v>34376</v>
      </c>
      <c r="E136" t="s">
        <v>212</v>
      </c>
      <c r="F136" t="s">
        <v>216</v>
      </c>
      <c r="G136" t="s">
        <v>225</v>
      </c>
      <c r="H136" t="s">
        <v>121</v>
      </c>
    </row>
    <row r="137" spans="1:8" x14ac:dyDescent="0.3">
      <c r="A137">
        <v>1001268402</v>
      </c>
      <c r="B137" t="s">
        <v>105</v>
      </c>
      <c r="C137" t="s">
        <v>207</v>
      </c>
      <c r="D137" s="1">
        <v>31871</v>
      </c>
      <c r="E137" t="s">
        <v>212</v>
      </c>
      <c r="F137" t="s">
        <v>216</v>
      </c>
      <c r="G137" t="s">
        <v>225</v>
      </c>
      <c r="H137" t="s">
        <v>121</v>
      </c>
    </row>
    <row r="138" spans="1:8" x14ac:dyDescent="0.3">
      <c r="A138">
        <v>1401064327</v>
      </c>
      <c r="B138" t="s">
        <v>106</v>
      </c>
      <c r="C138" t="s">
        <v>207</v>
      </c>
      <c r="D138" s="1">
        <v>30276</v>
      </c>
      <c r="E138" t="s">
        <v>212</v>
      </c>
      <c r="F138" t="s">
        <v>216</v>
      </c>
      <c r="G138" t="s">
        <v>224</v>
      </c>
      <c r="H138" t="s">
        <v>118</v>
      </c>
    </row>
    <row r="139" spans="1:8" x14ac:dyDescent="0.3">
      <c r="A139">
        <v>710007555</v>
      </c>
      <c r="B139" t="s">
        <v>107</v>
      </c>
      <c r="C139" t="s">
        <v>207</v>
      </c>
      <c r="D139" s="1">
        <v>28986</v>
      </c>
      <c r="E139" t="s">
        <v>212</v>
      </c>
      <c r="F139" t="s">
        <v>216</v>
      </c>
      <c r="G139" t="s">
        <v>224</v>
      </c>
      <c r="H139" t="s">
        <v>121</v>
      </c>
    </row>
    <row r="140" spans="1:8" x14ac:dyDescent="0.3">
      <c r="A140">
        <v>1012023152</v>
      </c>
      <c r="B140" t="s">
        <v>108</v>
      </c>
      <c r="C140" t="s">
        <v>207</v>
      </c>
      <c r="D140" s="1">
        <v>32277</v>
      </c>
      <c r="E140" t="s">
        <v>212</v>
      </c>
      <c r="F140" t="s">
        <v>216</v>
      </c>
      <c r="G140" t="s">
        <v>225</v>
      </c>
      <c r="H140" t="s">
        <v>121</v>
      </c>
    </row>
    <row r="141" spans="1:8" x14ac:dyDescent="0.3">
      <c r="A141">
        <v>1101023394</v>
      </c>
      <c r="B141" t="s">
        <v>109</v>
      </c>
      <c r="C141" t="s">
        <v>207</v>
      </c>
      <c r="D141" s="1">
        <v>32380</v>
      </c>
      <c r="E141" t="s">
        <v>212</v>
      </c>
      <c r="F141" t="s">
        <v>216</v>
      </c>
      <c r="G141" t="s">
        <v>225</v>
      </c>
      <c r="H141" t="s">
        <v>118</v>
      </c>
    </row>
    <row r="142" spans="1:8" x14ac:dyDescent="0.3">
      <c r="A142">
        <v>1311062610</v>
      </c>
      <c r="B142" t="s">
        <v>110</v>
      </c>
      <c r="C142" t="s">
        <v>207</v>
      </c>
      <c r="D142" s="1">
        <v>34731</v>
      </c>
      <c r="E142" t="s">
        <v>213</v>
      </c>
      <c r="F142" t="s">
        <v>216</v>
      </c>
      <c r="G142" t="s">
        <v>225</v>
      </c>
      <c r="H142" t="s">
        <v>121</v>
      </c>
    </row>
    <row r="143" spans="1:8" x14ac:dyDescent="0.3">
      <c r="A143">
        <v>1406068293</v>
      </c>
      <c r="B143" t="s">
        <v>111</v>
      </c>
      <c r="C143" t="s">
        <v>207</v>
      </c>
      <c r="D143" s="1">
        <v>34934</v>
      </c>
      <c r="E143" t="s">
        <v>212</v>
      </c>
      <c r="F143" t="s">
        <v>216</v>
      </c>
      <c r="G143" t="s">
        <v>225</v>
      </c>
      <c r="H143" t="s">
        <v>121</v>
      </c>
    </row>
    <row r="144" spans="1:8" x14ac:dyDescent="0.3">
      <c r="A144">
        <v>1203032357</v>
      </c>
      <c r="B144" t="s">
        <v>112</v>
      </c>
      <c r="C144" t="s">
        <v>207</v>
      </c>
      <c r="D144" s="1">
        <v>32695</v>
      </c>
      <c r="E144" t="s">
        <v>212</v>
      </c>
      <c r="F144" t="s">
        <v>216</v>
      </c>
      <c r="G144" t="s">
        <v>225</v>
      </c>
      <c r="H144" t="s">
        <v>121</v>
      </c>
    </row>
    <row r="145" spans="1:8" x14ac:dyDescent="0.3">
      <c r="A145">
        <v>1309061015</v>
      </c>
      <c r="B145" t="s">
        <v>113</v>
      </c>
      <c r="C145" t="s">
        <v>207</v>
      </c>
      <c r="D145" s="1">
        <v>33130</v>
      </c>
      <c r="E145" t="s">
        <v>213</v>
      </c>
      <c r="F145" t="s">
        <v>216</v>
      </c>
      <c r="G145" t="s">
        <v>225</v>
      </c>
      <c r="H145" t="s">
        <v>121</v>
      </c>
    </row>
    <row r="146" spans="1:8" x14ac:dyDescent="0.3">
      <c r="A146">
        <v>1302053339</v>
      </c>
      <c r="B146" t="s">
        <v>114</v>
      </c>
      <c r="C146" t="s">
        <v>207</v>
      </c>
      <c r="D146" s="1">
        <v>34624</v>
      </c>
      <c r="E146" t="s">
        <v>213</v>
      </c>
      <c r="F146" t="s">
        <v>216</v>
      </c>
      <c r="G146" t="s">
        <v>225</v>
      </c>
      <c r="H146" t="s">
        <v>118</v>
      </c>
    </row>
    <row r="147" spans="1:8" x14ac:dyDescent="0.3">
      <c r="A147">
        <v>1305057440</v>
      </c>
      <c r="B147" t="s">
        <v>115</v>
      </c>
      <c r="C147" t="s">
        <v>207</v>
      </c>
      <c r="D147" s="1">
        <v>34122</v>
      </c>
      <c r="E147" t="s">
        <v>213</v>
      </c>
      <c r="F147" t="s">
        <v>216</v>
      </c>
      <c r="G147" t="s">
        <v>225</v>
      </c>
      <c r="H147" t="s">
        <v>121</v>
      </c>
    </row>
    <row r="148" spans="1:8" x14ac:dyDescent="0.3">
      <c r="A148">
        <v>1011022887</v>
      </c>
      <c r="B148" t="s">
        <v>116</v>
      </c>
      <c r="C148" t="s">
        <v>207</v>
      </c>
      <c r="D148" s="1">
        <v>32900</v>
      </c>
      <c r="E148" t="s">
        <v>213</v>
      </c>
      <c r="F148" t="s">
        <v>216</v>
      </c>
      <c r="G148" t="s">
        <v>225</v>
      </c>
      <c r="H148" t="s">
        <v>121</v>
      </c>
    </row>
    <row r="149" spans="1:8" x14ac:dyDescent="0.3">
      <c r="A149">
        <v>1304055987</v>
      </c>
      <c r="B149" t="s">
        <v>117</v>
      </c>
      <c r="C149" t="s">
        <v>207</v>
      </c>
      <c r="D149" s="1">
        <v>33492</v>
      </c>
      <c r="E149" t="s">
        <v>213</v>
      </c>
      <c r="F149" t="s">
        <v>216</v>
      </c>
      <c r="G149" t="s">
        <v>225</v>
      </c>
      <c r="H149" t="s">
        <v>121</v>
      </c>
    </row>
    <row r="150" spans="1:8" x14ac:dyDescent="0.3">
      <c r="A150">
        <v>1001735072</v>
      </c>
      <c r="B150" t="s">
        <v>166</v>
      </c>
      <c r="C150" t="s">
        <v>207</v>
      </c>
      <c r="D150" s="1">
        <v>35390</v>
      </c>
      <c r="E150" t="s">
        <v>213</v>
      </c>
      <c r="F150" t="s">
        <v>216</v>
      </c>
      <c r="G150" t="s">
        <v>225</v>
      </c>
      <c r="H150" t="s">
        <v>118</v>
      </c>
    </row>
    <row r="151" spans="1:8" x14ac:dyDescent="0.3">
      <c r="A151">
        <v>1202031618</v>
      </c>
      <c r="B151" t="s">
        <v>167</v>
      </c>
      <c r="C151" t="s">
        <v>207</v>
      </c>
      <c r="D151" s="1">
        <v>33428</v>
      </c>
      <c r="E151" t="s">
        <v>212</v>
      </c>
      <c r="F151" t="s">
        <v>216</v>
      </c>
      <c r="G151" t="s">
        <v>225</v>
      </c>
      <c r="H151" t="s">
        <v>118</v>
      </c>
    </row>
    <row r="152" spans="1:8" x14ac:dyDescent="0.3">
      <c r="A152">
        <v>1204032927</v>
      </c>
      <c r="B152" t="s">
        <v>168</v>
      </c>
      <c r="C152" t="s">
        <v>207</v>
      </c>
      <c r="D152" s="1">
        <v>34915</v>
      </c>
      <c r="E152" t="s">
        <v>212</v>
      </c>
      <c r="F152" t="s">
        <v>216</v>
      </c>
      <c r="G152" t="s">
        <v>225</v>
      </c>
      <c r="H152" t="s">
        <v>118</v>
      </c>
    </row>
    <row r="153" spans="1:8" x14ac:dyDescent="0.3">
      <c r="A153">
        <v>1308060366</v>
      </c>
      <c r="B153" t="s">
        <v>169</v>
      </c>
      <c r="C153" t="s">
        <v>207</v>
      </c>
      <c r="D153" s="1">
        <v>34342</v>
      </c>
      <c r="E153" t="s">
        <v>212</v>
      </c>
      <c r="F153" t="s">
        <v>216</v>
      </c>
      <c r="G153" t="s">
        <v>225</v>
      </c>
      <c r="H153" t="s">
        <v>121</v>
      </c>
    </row>
    <row r="154" spans="1:8" x14ac:dyDescent="0.3">
      <c r="A154">
        <v>1408069882</v>
      </c>
      <c r="B154" t="s">
        <v>170</v>
      </c>
      <c r="C154" t="s">
        <v>207</v>
      </c>
      <c r="D154" s="1">
        <v>35091</v>
      </c>
      <c r="E154" t="s">
        <v>212</v>
      </c>
      <c r="F154" t="s">
        <v>216</v>
      </c>
      <c r="G154" t="s">
        <v>225</v>
      </c>
      <c r="H154" t="s">
        <v>121</v>
      </c>
    </row>
    <row r="155" spans="1:8" x14ac:dyDescent="0.3">
      <c r="A155">
        <v>1205033102</v>
      </c>
      <c r="B155" t="s">
        <v>171</v>
      </c>
      <c r="C155" t="s">
        <v>207</v>
      </c>
      <c r="D155" s="1">
        <v>33108</v>
      </c>
      <c r="E155" t="s">
        <v>212</v>
      </c>
      <c r="F155" t="s">
        <v>216</v>
      </c>
      <c r="G155" t="s">
        <v>225</v>
      </c>
      <c r="H155" t="s">
        <v>118</v>
      </c>
    </row>
    <row r="156" spans="1:8" x14ac:dyDescent="0.3">
      <c r="A156">
        <v>1211051232</v>
      </c>
      <c r="B156" t="s">
        <v>172</v>
      </c>
      <c r="C156" t="s">
        <v>207</v>
      </c>
      <c r="D156" s="1">
        <v>35658</v>
      </c>
      <c r="E156" t="s">
        <v>212</v>
      </c>
      <c r="F156" t="s">
        <v>216</v>
      </c>
      <c r="G156" t="s">
        <v>225</v>
      </c>
      <c r="H156" t="s">
        <v>118</v>
      </c>
    </row>
    <row r="157" spans="1:8" x14ac:dyDescent="0.3">
      <c r="A157">
        <v>1411071302</v>
      </c>
      <c r="B157" t="s">
        <v>173</v>
      </c>
      <c r="C157" t="s">
        <v>206</v>
      </c>
      <c r="D157" s="1">
        <v>25076</v>
      </c>
      <c r="E157" t="s">
        <v>213</v>
      </c>
      <c r="F157" t="s">
        <v>217</v>
      </c>
      <c r="G157" t="s">
        <v>0</v>
      </c>
      <c r="H157" t="s">
        <v>134</v>
      </c>
    </row>
    <row r="158" spans="1:8" x14ac:dyDescent="0.3">
      <c r="A158">
        <v>1409070567</v>
      </c>
      <c r="B158" t="s">
        <v>174</v>
      </c>
      <c r="C158" t="s">
        <v>206</v>
      </c>
      <c r="D158" s="1">
        <v>26886</v>
      </c>
      <c r="E158" t="s">
        <v>212</v>
      </c>
      <c r="F158" t="s">
        <v>217</v>
      </c>
      <c r="G158" t="s">
        <v>0</v>
      </c>
      <c r="H158" t="s">
        <v>134</v>
      </c>
    </row>
    <row r="159" spans="1:8" x14ac:dyDescent="0.3">
      <c r="A159">
        <v>1111030503</v>
      </c>
      <c r="B159" t="s">
        <v>175</v>
      </c>
      <c r="C159" t="s">
        <v>208</v>
      </c>
      <c r="D159" s="1">
        <v>27339</v>
      </c>
      <c r="E159" t="s">
        <v>213</v>
      </c>
      <c r="F159" t="s">
        <v>217</v>
      </c>
      <c r="G159" t="s">
        <v>0</v>
      </c>
      <c r="H159" t="s">
        <v>126</v>
      </c>
    </row>
    <row r="160" spans="1:8" x14ac:dyDescent="0.3">
      <c r="A160">
        <v>1501072180</v>
      </c>
      <c r="B160" t="s">
        <v>176</v>
      </c>
      <c r="C160" t="s">
        <v>209</v>
      </c>
      <c r="D160" s="1">
        <v>20397</v>
      </c>
      <c r="E160" t="s">
        <v>212</v>
      </c>
      <c r="F160" t="s">
        <v>217</v>
      </c>
      <c r="G160" t="s">
        <v>222</v>
      </c>
      <c r="H160" t="s">
        <v>128</v>
      </c>
    </row>
    <row r="161" spans="1:8" x14ac:dyDescent="0.3">
      <c r="A161">
        <v>1411071481</v>
      </c>
      <c r="B161" t="s">
        <v>177</v>
      </c>
      <c r="C161" t="s">
        <v>210</v>
      </c>
      <c r="D161" s="1">
        <v>21893</v>
      </c>
      <c r="E161" t="s">
        <v>213</v>
      </c>
      <c r="F161" t="s">
        <v>217</v>
      </c>
      <c r="G161" t="s">
        <v>222</v>
      </c>
      <c r="H161" t="s">
        <v>127</v>
      </c>
    </row>
    <row r="162" spans="1:8" x14ac:dyDescent="0.3">
      <c r="A162">
        <v>1306057978</v>
      </c>
      <c r="B162" t="s">
        <v>178</v>
      </c>
      <c r="C162" t="s">
        <v>207</v>
      </c>
      <c r="D162" s="1">
        <v>29261</v>
      </c>
      <c r="E162" t="s">
        <v>213</v>
      </c>
      <c r="F162" t="s">
        <v>217</v>
      </c>
      <c r="G162" t="s">
        <v>222</v>
      </c>
      <c r="H162" t="s">
        <v>127</v>
      </c>
    </row>
    <row r="163" spans="1:8" x14ac:dyDescent="0.3">
      <c r="A163">
        <v>1204032843</v>
      </c>
      <c r="B163" t="s">
        <v>181</v>
      </c>
      <c r="C163" t="s">
        <v>211</v>
      </c>
      <c r="D163" s="1">
        <v>27083</v>
      </c>
      <c r="E163" t="s">
        <v>213</v>
      </c>
      <c r="F163" t="s">
        <v>217</v>
      </c>
      <c r="G163" t="s">
        <v>222</v>
      </c>
      <c r="H163" t="s">
        <v>127</v>
      </c>
    </row>
    <row r="164" spans="1:8" x14ac:dyDescent="0.3">
      <c r="A164">
        <v>1504073313</v>
      </c>
      <c r="B164" t="s">
        <v>182</v>
      </c>
      <c r="C164" t="s">
        <v>208</v>
      </c>
      <c r="D164" s="1">
        <v>29407</v>
      </c>
      <c r="E164" t="s">
        <v>213</v>
      </c>
      <c r="F164" t="s">
        <v>217</v>
      </c>
      <c r="G164" t="s">
        <v>222</v>
      </c>
      <c r="H164" t="s">
        <v>128</v>
      </c>
    </row>
    <row r="165" spans="1:8" x14ac:dyDescent="0.3">
      <c r="A165">
        <v>1109029264</v>
      </c>
      <c r="B165" t="s">
        <v>183</v>
      </c>
      <c r="C165" t="s">
        <v>207</v>
      </c>
      <c r="D165" s="1">
        <v>23690</v>
      </c>
      <c r="E165" t="s">
        <v>212</v>
      </c>
      <c r="F165" t="s">
        <v>217</v>
      </c>
      <c r="G165" t="s">
        <v>222</v>
      </c>
      <c r="H165" t="s">
        <v>127</v>
      </c>
    </row>
    <row r="166" spans="1:8" x14ac:dyDescent="0.3">
      <c r="A166">
        <v>1001167253</v>
      </c>
      <c r="B166" t="s">
        <v>184</v>
      </c>
      <c r="C166" t="s">
        <v>211</v>
      </c>
      <c r="D166" s="1">
        <v>27273</v>
      </c>
      <c r="E166" t="s">
        <v>213</v>
      </c>
      <c r="F166" t="s">
        <v>217</v>
      </c>
      <c r="G166" t="s">
        <v>222</v>
      </c>
      <c r="H166" t="s">
        <v>127</v>
      </c>
    </row>
    <row r="167" spans="1:8" x14ac:dyDescent="0.3">
      <c r="A167">
        <v>1401064637</v>
      </c>
      <c r="B167" t="s">
        <v>185</v>
      </c>
      <c r="C167" t="s">
        <v>211</v>
      </c>
      <c r="D167" s="1">
        <v>25753</v>
      </c>
      <c r="E167" t="s">
        <v>212</v>
      </c>
      <c r="F167" t="s">
        <v>217</v>
      </c>
      <c r="G167" t="s">
        <v>222</v>
      </c>
      <c r="H167" t="s">
        <v>128</v>
      </c>
    </row>
    <row r="168" spans="1:8" x14ac:dyDescent="0.3">
      <c r="A168">
        <v>1001084890</v>
      </c>
      <c r="B168" t="s">
        <v>186</v>
      </c>
      <c r="C168" t="s">
        <v>211</v>
      </c>
      <c r="D168" s="1">
        <v>29102</v>
      </c>
      <c r="E168" t="s">
        <v>213</v>
      </c>
      <c r="F168" t="s">
        <v>217</v>
      </c>
      <c r="G168" t="s">
        <v>222</v>
      </c>
      <c r="H168" t="s">
        <v>128</v>
      </c>
    </row>
    <row r="169" spans="1:8" x14ac:dyDescent="0.3">
      <c r="A169">
        <v>1302053046</v>
      </c>
      <c r="B169" t="s">
        <v>187</v>
      </c>
      <c r="C169" t="s">
        <v>207</v>
      </c>
      <c r="D169" s="1">
        <v>31691</v>
      </c>
      <c r="E169" t="s">
        <v>212</v>
      </c>
      <c r="F169" t="s">
        <v>217</v>
      </c>
      <c r="G169" t="s">
        <v>222</v>
      </c>
      <c r="H169" t="s">
        <v>127</v>
      </c>
    </row>
    <row r="170" spans="1:8" x14ac:dyDescent="0.3">
      <c r="A170">
        <v>1504073368</v>
      </c>
      <c r="B170" t="s">
        <v>188</v>
      </c>
      <c r="C170" t="s">
        <v>211</v>
      </c>
      <c r="D170" s="1">
        <v>25207</v>
      </c>
      <c r="E170" t="s">
        <v>212</v>
      </c>
      <c r="F170" t="s">
        <v>217</v>
      </c>
      <c r="G170" t="s">
        <v>222</v>
      </c>
      <c r="H170" t="s">
        <v>127</v>
      </c>
    </row>
    <row r="171" spans="1:8" x14ac:dyDescent="0.3">
      <c r="A171">
        <v>1502072711</v>
      </c>
      <c r="B171" t="s">
        <v>189</v>
      </c>
      <c r="C171" t="s">
        <v>211</v>
      </c>
      <c r="D171" s="1">
        <v>26677</v>
      </c>
      <c r="E171" t="s">
        <v>213</v>
      </c>
      <c r="F171" t="s">
        <v>217</v>
      </c>
      <c r="G171" t="s">
        <v>223</v>
      </c>
      <c r="H171" t="s">
        <v>128</v>
      </c>
    </row>
    <row r="172" spans="1:8" x14ac:dyDescent="0.3">
      <c r="A172">
        <v>1104025008</v>
      </c>
      <c r="B172" t="s">
        <v>190</v>
      </c>
      <c r="C172" t="s">
        <v>211</v>
      </c>
      <c r="D172" s="1">
        <v>31011</v>
      </c>
      <c r="E172" t="s">
        <v>213</v>
      </c>
      <c r="F172" t="s">
        <v>217</v>
      </c>
      <c r="G172" t="s">
        <v>223</v>
      </c>
      <c r="H172" t="s">
        <v>128</v>
      </c>
    </row>
    <row r="173" spans="1:8" x14ac:dyDescent="0.3">
      <c r="A173">
        <v>1411071295</v>
      </c>
      <c r="B173" t="s">
        <v>191</v>
      </c>
      <c r="C173" t="s">
        <v>211</v>
      </c>
      <c r="D173" s="1">
        <v>32115</v>
      </c>
      <c r="E173" t="s">
        <v>212</v>
      </c>
      <c r="F173" t="s">
        <v>217</v>
      </c>
      <c r="G173" t="s">
        <v>223</v>
      </c>
      <c r="H173" t="s">
        <v>127</v>
      </c>
    </row>
    <row r="174" spans="1:8" x14ac:dyDescent="0.3">
      <c r="A174">
        <v>1203032099</v>
      </c>
      <c r="B174" t="s">
        <v>102</v>
      </c>
      <c r="C174" t="s">
        <v>211</v>
      </c>
      <c r="D174" s="1">
        <v>32406</v>
      </c>
      <c r="E174" t="s">
        <v>212</v>
      </c>
      <c r="F174" t="s">
        <v>217</v>
      </c>
      <c r="G174" t="s">
        <v>223</v>
      </c>
      <c r="H174" t="s">
        <v>128</v>
      </c>
    </row>
    <row r="175" spans="1:8" x14ac:dyDescent="0.3">
      <c r="A175">
        <v>1402065303</v>
      </c>
      <c r="B175" t="s">
        <v>103</v>
      </c>
      <c r="C175" t="s">
        <v>206</v>
      </c>
      <c r="D175" s="1">
        <v>31155</v>
      </c>
      <c r="E175" t="s">
        <v>212</v>
      </c>
      <c r="F175" t="s">
        <v>217</v>
      </c>
      <c r="G175" t="s">
        <v>223</v>
      </c>
      <c r="H175" t="s">
        <v>127</v>
      </c>
    </row>
    <row r="176" spans="1:8" x14ac:dyDescent="0.3">
      <c r="A176">
        <v>1102024106</v>
      </c>
      <c r="B176" t="s">
        <v>104</v>
      </c>
      <c r="C176" t="s">
        <v>207</v>
      </c>
      <c r="D176" s="1">
        <v>30556</v>
      </c>
      <c r="E176" t="s">
        <v>212</v>
      </c>
      <c r="F176" t="s">
        <v>217</v>
      </c>
      <c r="G176" t="s">
        <v>223</v>
      </c>
      <c r="H176" t="s">
        <v>128</v>
      </c>
    </row>
    <row r="177" spans="1:8" x14ac:dyDescent="0.3">
      <c r="A177">
        <v>1203032498</v>
      </c>
      <c r="B177" t="s">
        <v>105</v>
      </c>
      <c r="C177" t="s">
        <v>206</v>
      </c>
      <c r="D177" s="1">
        <v>30807</v>
      </c>
      <c r="E177" t="s">
        <v>212</v>
      </c>
      <c r="F177" t="s">
        <v>218</v>
      </c>
      <c r="G177" t="s">
        <v>222</v>
      </c>
      <c r="H177" t="s">
        <v>119</v>
      </c>
    </row>
    <row r="178" spans="1:8" x14ac:dyDescent="0.3">
      <c r="A178">
        <v>1303054625</v>
      </c>
      <c r="B178" t="s">
        <v>106</v>
      </c>
      <c r="C178" t="s">
        <v>206</v>
      </c>
      <c r="D178" s="1">
        <v>33794</v>
      </c>
      <c r="E178" t="s">
        <v>212</v>
      </c>
      <c r="F178" t="s">
        <v>218</v>
      </c>
      <c r="G178" t="s">
        <v>222</v>
      </c>
      <c r="H178" t="s">
        <v>119</v>
      </c>
    </row>
    <row r="179" spans="1:8" x14ac:dyDescent="0.3">
      <c r="A179">
        <v>1101023577</v>
      </c>
      <c r="B179" t="s">
        <v>107</v>
      </c>
      <c r="C179" t="s">
        <v>207</v>
      </c>
      <c r="D179" s="1">
        <v>33726</v>
      </c>
      <c r="E179" t="s">
        <v>212</v>
      </c>
      <c r="F179" t="s">
        <v>218</v>
      </c>
      <c r="G179" t="s">
        <v>222</v>
      </c>
      <c r="H179" t="s">
        <v>119</v>
      </c>
    </row>
    <row r="180" spans="1:8" x14ac:dyDescent="0.3">
      <c r="A180">
        <v>1112030979</v>
      </c>
      <c r="B180" t="s">
        <v>108</v>
      </c>
      <c r="C180" t="s">
        <v>208</v>
      </c>
      <c r="D180" s="1">
        <v>30731</v>
      </c>
      <c r="E180" t="s">
        <v>213</v>
      </c>
      <c r="F180" t="s">
        <v>218</v>
      </c>
      <c r="G180" t="s">
        <v>222</v>
      </c>
      <c r="H180" t="s">
        <v>119</v>
      </c>
    </row>
    <row r="181" spans="1:8" x14ac:dyDescent="0.3">
      <c r="A181">
        <v>1404066949</v>
      </c>
      <c r="B181" t="s">
        <v>109</v>
      </c>
      <c r="C181" t="s">
        <v>206</v>
      </c>
      <c r="D181" s="1">
        <v>29901</v>
      </c>
      <c r="E181" t="s">
        <v>213</v>
      </c>
      <c r="F181" t="s">
        <v>218</v>
      </c>
      <c r="G181" t="s">
        <v>222</v>
      </c>
      <c r="H181" t="s">
        <v>119</v>
      </c>
    </row>
    <row r="182" spans="1:8" x14ac:dyDescent="0.3">
      <c r="A182">
        <v>1403066020</v>
      </c>
      <c r="B182" t="s">
        <v>110</v>
      </c>
      <c r="C182" t="s">
        <v>207</v>
      </c>
      <c r="D182" s="1">
        <v>26362</v>
      </c>
      <c r="E182" t="s">
        <v>212</v>
      </c>
      <c r="F182" t="s">
        <v>218</v>
      </c>
      <c r="G182" t="s">
        <v>222</v>
      </c>
      <c r="H182" t="s">
        <v>119</v>
      </c>
    </row>
    <row r="183" spans="1:8" x14ac:dyDescent="0.3">
      <c r="A183">
        <v>1101023353</v>
      </c>
      <c r="B183" t="s">
        <v>111</v>
      </c>
      <c r="C183" t="s">
        <v>206</v>
      </c>
      <c r="D183" s="1">
        <v>29514</v>
      </c>
      <c r="E183" t="s">
        <v>212</v>
      </c>
      <c r="F183" t="s">
        <v>218</v>
      </c>
      <c r="G183" t="s">
        <v>223</v>
      </c>
      <c r="H183" t="s">
        <v>119</v>
      </c>
    </row>
    <row r="184" spans="1:8" x14ac:dyDescent="0.3">
      <c r="A184">
        <v>1201031324</v>
      </c>
      <c r="B184" t="s">
        <v>112</v>
      </c>
      <c r="C184" t="s">
        <v>208</v>
      </c>
      <c r="D184" s="1">
        <v>32297</v>
      </c>
      <c r="E184" t="s">
        <v>213</v>
      </c>
      <c r="F184" t="s">
        <v>218</v>
      </c>
      <c r="G184" t="s">
        <v>222</v>
      </c>
      <c r="H184" t="s">
        <v>119</v>
      </c>
    </row>
    <row r="185" spans="1:8" x14ac:dyDescent="0.3">
      <c r="A185">
        <v>1012023185</v>
      </c>
      <c r="B185" t="s">
        <v>113</v>
      </c>
      <c r="C185" t="s">
        <v>207</v>
      </c>
      <c r="D185" s="1">
        <v>33442</v>
      </c>
      <c r="E185" t="s">
        <v>212</v>
      </c>
      <c r="F185" t="s">
        <v>218</v>
      </c>
      <c r="G185" t="s">
        <v>222</v>
      </c>
      <c r="H185" t="s">
        <v>119</v>
      </c>
    </row>
    <row r="186" spans="1:8" x14ac:dyDescent="0.3">
      <c r="A186">
        <v>1107027358</v>
      </c>
      <c r="B186" t="s">
        <v>114</v>
      </c>
      <c r="C186" t="s">
        <v>206</v>
      </c>
      <c r="D186" s="1">
        <v>30824</v>
      </c>
      <c r="E186" t="s">
        <v>212</v>
      </c>
      <c r="F186" t="s">
        <v>218</v>
      </c>
      <c r="G186" t="s">
        <v>222</v>
      </c>
      <c r="H186" t="s">
        <v>119</v>
      </c>
    </row>
    <row r="187" spans="1:8" x14ac:dyDescent="0.3">
      <c r="A187">
        <v>1401064670</v>
      </c>
      <c r="B187" t="s">
        <v>115</v>
      </c>
      <c r="C187" t="s">
        <v>207</v>
      </c>
      <c r="D187" s="1">
        <v>33737</v>
      </c>
      <c r="E187" t="s">
        <v>212</v>
      </c>
      <c r="F187" t="s">
        <v>218</v>
      </c>
      <c r="G187" t="s">
        <v>222</v>
      </c>
      <c r="H187" t="s">
        <v>119</v>
      </c>
    </row>
    <row r="188" spans="1:8" x14ac:dyDescent="0.3">
      <c r="A188">
        <v>1305057282</v>
      </c>
      <c r="B188" t="s">
        <v>116</v>
      </c>
      <c r="C188" t="s">
        <v>206</v>
      </c>
      <c r="D188" s="1">
        <v>31016</v>
      </c>
      <c r="E188" t="s">
        <v>212</v>
      </c>
      <c r="F188" t="s">
        <v>218</v>
      </c>
      <c r="G188" t="s">
        <v>223</v>
      </c>
      <c r="H188" t="s">
        <v>119</v>
      </c>
    </row>
    <row r="189" spans="1:8" x14ac:dyDescent="0.3">
      <c r="A189">
        <v>1410070998</v>
      </c>
      <c r="B189" t="s">
        <v>117</v>
      </c>
      <c r="C189" t="s">
        <v>206</v>
      </c>
      <c r="D189" s="1">
        <v>26820</v>
      </c>
      <c r="E189" t="s">
        <v>212</v>
      </c>
      <c r="F189" t="s">
        <v>218</v>
      </c>
      <c r="G189" t="s">
        <v>223</v>
      </c>
      <c r="H189" t="s">
        <v>119</v>
      </c>
    </row>
    <row r="190" spans="1:8" x14ac:dyDescent="0.3">
      <c r="A190">
        <v>1102024057</v>
      </c>
      <c r="B190" t="s">
        <v>192</v>
      </c>
      <c r="C190" t="s">
        <v>208</v>
      </c>
      <c r="D190" s="1">
        <v>32306</v>
      </c>
      <c r="E190" t="s">
        <v>213</v>
      </c>
      <c r="F190" t="s">
        <v>218</v>
      </c>
      <c r="G190" t="s">
        <v>222</v>
      </c>
      <c r="H190" t="s">
        <v>119</v>
      </c>
    </row>
    <row r="191" spans="1:8" x14ac:dyDescent="0.3">
      <c r="A191">
        <v>1307060083</v>
      </c>
      <c r="B191" t="s">
        <v>193</v>
      </c>
      <c r="C191" t="s">
        <v>207</v>
      </c>
      <c r="D191" s="1">
        <v>29189</v>
      </c>
      <c r="E191" t="s">
        <v>212</v>
      </c>
      <c r="F191" t="s">
        <v>218</v>
      </c>
      <c r="G191" t="s">
        <v>223</v>
      </c>
      <c r="H191" t="s">
        <v>119</v>
      </c>
    </row>
    <row r="192" spans="1:8" x14ac:dyDescent="0.3">
      <c r="A192">
        <v>1109029366</v>
      </c>
      <c r="B192" t="s">
        <v>194</v>
      </c>
      <c r="C192" t="s">
        <v>207</v>
      </c>
      <c r="D192" s="1">
        <v>27749</v>
      </c>
      <c r="E192" t="s">
        <v>213</v>
      </c>
      <c r="F192" t="s">
        <v>218</v>
      </c>
      <c r="G192" t="s">
        <v>223</v>
      </c>
      <c r="H192" t="s">
        <v>119</v>
      </c>
    </row>
    <row r="193" spans="1:8" x14ac:dyDescent="0.3">
      <c r="A193">
        <v>1410071137</v>
      </c>
      <c r="B193" t="s">
        <v>195</v>
      </c>
      <c r="C193" t="s">
        <v>207</v>
      </c>
      <c r="D193" s="1">
        <v>26864</v>
      </c>
      <c r="E193" t="s">
        <v>212</v>
      </c>
      <c r="F193" t="s">
        <v>218</v>
      </c>
      <c r="G193" t="s">
        <v>223</v>
      </c>
      <c r="H193" t="s">
        <v>119</v>
      </c>
    </row>
    <row r="194" spans="1:8" x14ac:dyDescent="0.3">
      <c r="A194">
        <v>1599991009</v>
      </c>
      <c r="B194" t="s">
        <v>196</v>
      </c>
      <c r="C194" t="s">
        <v>207</v>
      </c>
      <c r="D194" s="1">
        <v>30171</v>
      </c>
      <c r="E194" t="s">
        <v>213</v>
      </c>
      <c r="F194" t="s">
        <v>218</v>
      </c>
      <c r="G194" t="s">
        <v>223</v>
      </c>
      <c r="H194" t="s">
        <v>119</v>
      </c>
    </row>
    <row r="195" spans="1:8" x14ac:dyDescent="0.3">
      <c r="A195">
        <v>1001644719</v>
      </c>
      <c r="B195" t="s">
        <v>197</v>
      </c>
      <c r="C195" t="s">
        <v>208</v>
      </c>
      <c r="D195" s="1">
        <v>22606</v>
      </c>
      <c r="E195" t="s">
        <v>213</v>
      </c>
      <c r="F195" t="s">
        <v>218</v>
      </c>
      <c r="G195" t="s">
        <v>220</v>
      </c>
      <c r="H195" t="s">
        <v>126</v>
      </c>
    </row>
  </sheetData>
  <autoFilter ref="A1:H195" xr:uid="{05565F39-5394-42E5-80F3-6285AC9D477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A676-FBC8-47BA-AF57-6B4C1E295598}">
  <dimension ref="A1:B195"/>
  <sheetViews>
    <sheetView workbookViewId="0">
      <selection sqref="A1:B195"/>
    </sheetView>
  </sheetViews>
  <sheetFormatPr defaultColWidth="8.88671875" defaultRowHeight="14.4" x14ac:dyDescent="0.3"/>
  <cols>
    <col min="1" max="1" width="16.109375" bestFit="1" customWidth="1"/>
    <col min="2" max="2" width="18.6640625" style="9" customWidth="1"/>
  </cols>
  <sheetData>
    <row r="1" spans="1:2" x14ac:dyDescent="0.3">
      <c r="A1" t="s">
        <v>198</v>
      </c>
      <c r="B1" t="s">
        <v>239</v>
      </c>
    </row>
    <row r="2" spans="1:2" x14ac:dyDescent="0.3">
      <c r="A2">
        <v>1205033102</v>
      </c>
      <c r="B2">
        <v>26536</v>
      </c>
    </row>
    <row r="3" spans="1:2" x14ac:dyDescent="0.3">
      <c r="A3">
        <v>1211051232</v>
      </c>
      <c r="B3">
        <v>27684</v>
      </c>
    </row>
    <row r="4" spans="1:2" x14ac:dyDescent="0.3">
      <c r="A4">
        <v>1204032927</v>
      </c>
      <c r="B4">
        <v>28153</v>
      </c>
    </row>
    <row r="5" spans="1:2" x14ac:dyDescent="0.3">
      <c r="A5">
        <v>1308060366</v>
      </c>
      <c r="B5">
        <v>28865</v>
      </c>
    </row>
    <row r="6" spans="1:2" x14ac:dyDescent="0.3">
      <c r="A6">
        <v>1408069882</v>
      </c>
      <c r="B6">
        <v>29135</v>
      </c>
    </row>
    <row r="7" spans="1:2" x14ac:dyDescent="0.3">
      <c r="A7">
        <v>1202031618</v>
      </c>
      <c r="B7">
        <v>30150</v>
      </c>
    </row>
    <row r="8" spans="1:2" x14ac:dyDescent="0.3">
      <c r="A8">
        <v>1001735072</v>
      </c>
      <c r="B8">
        <v>30600</v>
      </c>
    </row>
    <row r="9" spans="1:2" x14ac:dyDescent="0.3">
      <c r="A9">
        <v>1011022887</v>
      </c>
      <c r="B9">
        <v>31152</v>
      </c>
    </row>
    <row r="10" spans="1:2" x14ac:dyDescent="0.3">
      <c r="A10">
        <v>1304055987</v>
      </c>
      <c r="B10">
        <v>32015</v>
      </c>
    </row>
    <row r="11" spans="1:2" x14ac:dyDescent="0.3">
      <c r="A11">
        <v>1107027392</v>
      </c>
      <c r="B11">
        <v>32400</v>
      </c>
    </row>
    <row r="12" spans="1:2" x14ac:dyDescent="0.3">
      <c r="A12">
        <v>1302053339</v>
      </c>
      <c r="B12">
        <v>32615</v>
      </c>
    </row>
    <row r="13" spans="1:2" x14ac:dyDescent="0.3">
      <c r="A13">
        <v>1305057440</v>
      </c>
      <c r="B13">
        <v>33015</v>
      </c>
    </row>
    <row r="14" spans="1:2" x14ac:dyDescent="0.3">
      <c r="A14">
        <v>1203032357</v>
      </c>
      <c r="B14">
        <v>34126</v>
      </c>
    </row>
    <row r="15" spans="1:2" x14ac:dyDescent="0.3">
      <c r="A15">
        <v>1309061015</v>
      </c>
      <c r="B15">
        <v>34200</v>
      </c>
    </row>
    <row r="16" spans="1:2" x14ac:dyDescent="0.3">
      <c r="A16">
        <v>1211050793</v>
      </c>
      <c r="B16">
        <v>55146</v>
      </c>
    </row>
    <row r="17" spans="1:2" x14ac:dyDescent="0.3">
      <c r="A17">
        <v>1311063114</v>
      </c>
      <c r="B17">
        <v>42974</v>
      </c>
    </row>
    <row r="18" spans="1:2" x14ac:dyDescent="0.3">
      <c r="A18">
        <v>1406068293</v>
      </c>
      <c r="B18">
        <v>36784</v>
      </c>
    </row>
    <row r="19" spans="1:2" x14ac:dyDescent="0.3">
      <c r="A19">
        <v>711007713</v>
      </c>
      <c r="B19">
        <v>36900</v>
      </c>
    </row>
    <row r="20" spans="1:2" x14ac:dyDescent="0.3">
      <c r="A20">
        <v>1011022814</v>
      </c>
      <c r="B20">
        <v>37156</v>
      </c>
    </row>
    <row r="21" spans="1:2" x14ac:dyDescent="0.3">
      <c r="A21">
        <v>1011022883</v>
      </c>
      <c r="B21">
        <v>37800</v>
      </c>
    </row>
    <row r="22" spans="1:2" x14ac:dyDescent="0.3">
      <c r="A22">
        <v>1101023394</v>
      </c>
      <c r="B22">
        <v>37465</v>
      </c>
    </row>
    <row r="23" spans="1:2" x14ac:dyDescent="0.3">
      <c r="A23">
        <v>1311062610</v>
      </c>
      <c r="B23">
        <v>37800</v>
      </c>
    </row>
    <row r="24" spans="1:2" x14ac:dyDescent="0.3">
      <c r="A24">
        <v>1406068241</v>
      </c>
      <c r="B24">
        <v>53152</v>
      </c>
    </row>
    <row r="25" spans="1:2" x14ac:dyDescent="0.3">
      <c r="A25">
        <v>1211050782</v>
      </c>
      <c r="B25">
        <v>38456</v>
      </c>
    </row>
    <row r="26" spans="1:2" x14ac:dyDescent="0.3">
      <c r="A26">
        <v>1312063714</v>
      </c>
      <c r="B26">
        <v>38700</v>
      </c>
    </row>
    <row r="27" spans="1:2" x14ac:dyDescent="0.3">
      <c r="A27">
        <v>1001268402</v>
      </c>
      <c r="B27">
        <v>49152</v>
      </c>
    </row>
    <row r="28" spans="1:2" x14ac:dyDescent="0.3">
      <c r="A28">
        <v>1012023152</v>
      </c>
      <c r="B28">
        <v>45600</v>
      </c>
    </row>
    <row r="29" spans="1:2" x14ac:dyDescent="0.3">
      <c r="A29">
        <v>1101023457</v>
      </c>
      <c r="B29">
        <v>39846</v>
      </c>
    </row>
    <row r="30" spans="1:2" x14ac:dyDescent="0.3">
      <c r="A30">
        <v>1106026896</v>
      </c>
      <c r="B30">
        <v>40000</v>
      </c>
    </row>
    <row r="31" spans="1:2" x14ac:dyDescent="0.3">
      <c r="A31">
        <v>1109029186</v>
      </c>
      <c r="B31">
        <v>39700</v>
      </c>
    </row>
    <row r="32" spans="1:2" x14ac:dyDescent="0.3">
      <c r="A32">
        <v>1204033040</v>
      </c>
      <c r="B32">
        <v>39841</v>
      </c>
    </row>
    <row r="33" spans="1:2" x14ac:dyDescent="0.3">
      <c r="A33">
        <v>1209048696</v>
      </c>
      <c r="B33">
        <v>39911</v>
      </c>
    </row>
    <row r="34" spans="1:2" x14ac:dyDescent="0.3">
      <c r="A34">
        <v>1212051409</v>
      </c>
      <c r="B34">
        <v>39400</v>
      </c>
    </row>
    <row r="35" spans="1:2" x14ac:dyDescent="0.3">
      <c r="A35">
        <v>812011761</v>
      </c>
      <c r="B35">
        <v>40500</v>
      </c>
    </row>
    <row r="36" spans="1:2" x14ac:dyDescent="0.3">
      <c r="A36">
        <v>1011022818</v>
      </c>
      <c r="B36">
        <v>41400</v>
      </c>
    </row>
    <row r="37" spans="1:2" x14ac:dyDescent="0.3">
      <c r="A37">
        <v>1012023103</v>
      </c>
      <c r="B37">
        <v>42000</v>
      </c>
    </row>
    <row r="38" spans="1:2" x14ac:dyDescent="0.3">
      <c r="A38">
        <v>1408069481</v>
      </c>
      <c r="B38">
        <v>43200</v>
      </c>
    </row>
    <row r="39" spans="1:2" x14ac:dyDescent="0.3">
      <c r="A39">
        <v>1107027450</v>
      </c>
      <c r="B39">
        <v>44100</v>
      </c>
    </row>
    <row r="40" spans="1:2" x14ac:dyDescent="0.3">
      <c r="A40">
        <v>1499902991</v>
      </c>
      <c r="B40">
        <v>44600</v>
      </c>
    </row>
    <row r="41" spans="1:2" x14ac:dyDescent="0.3">
      <c r="A41">
        <v>1111030684</v>
      </c>
      <c r="B41">
        <v>45000</v>
      </c>
    </row>
    <row r="42" spans="1:2" x14ac:dyDescent="0.3">
      <c r="A42">
        <v>602000312</v>
      </c>
      <c r="B42">
        <v>46800</v>
      </c>
    </row>
    <row r="43" spans="1:2" x14ac:dyDescent="0.3">
      <c r="A43">
        <v>1307059817</v>
      </c>
      <c r="B43">
        <v>46800</v>
      </c>
    </row>
    <row r="44" spans="1:2" x14ac:dyDescent="0.3">
      <c r="A44">
        <v>1405067565</v>
      </c>
      <c r="B44">
        <v>46800</v>
      </c>
    </row>
    <row r="45" spans="1:2" x14ac:dyDescent="0.3">
      <c r="A45">
        <v>1302053362</v>
      </c>
      <c r="B45">
        <v>47700</v>
      </c>
    </row>
    <row r="46" spans="1:2" x14ac:dyDescent="0.3">
      <c r="A46">
        <v>1412071660</v>
      </c>
      <c r="B46">
        <v>47700</v>
      </c>
    </row>
    <row r="47" spans="1:2" x14ac:dyDescent="0.3">
      <c r="A47">
        <v>1001956578</v>
      </c>
      <c r="B47">
        <v>48600</v>
      </c>
    </row>
    <row r="48" spans="1:2" x14ac:dyDescent="0.3">
      <c r="A48">
        <v>1203032263</v>
      </c>
      <c r="B48">
        <v>49482</v>
      </c>
    </row>
    <row r="49" spans="1:2" x14ac:dyDescent="0.3">
      <c r="A49">
        <v>1209049326</v>
      </c>
      <c r="B49">
        <v>49500</v>
      </c>
    </row>
    <row r="50" spans="1:2" x14ac:dyDescent="0.3">
      <c r="A50">
        <v>1104025466</v>
      </c>
      <c r="B50">
        <v>50400</v>
      </c>
    </row>
    <row r="51" spans="1:2" x14ac:dyDescent="0.3">
      <c r="A51">
        <v>1103024456</v>
      </c>
      <c r="B51">
        <v>51300</v>
      </c>
    </row>
    <row r="52" spans="1:2" x14ac:dyDescent="0.3">
      <c r="A52">
        <v>1301052902</v>
      </c>
      <c r="B52">
        <v>52182</v>
      </c>
    </row>
    <row r="53" spans="1:2" x14ac:dyDescent="0.3">
      <c r="A53">
        <v>1106026572</v>
      </c>
      <c r="B53">
        <v>52200</v>
      </c>
    </row>
    <row r="54" spans="1:2" x14ac:dyDescent="0.3">
      <c r="A54">
        <v>1302053333</v>
      </c>
      <c r="B54">
        <v>53333</v>
      </c>
    </row>
    <row r="55" spans="1:2" x14ac:dyDescent="0.3">
      <c r="A55">
        <v>1102024121</v>
      </c>
      <c r="B55">
        <v>54000</v>
      </c>
    </row>
    <row r="56" spans="1:2" x14ac:dyDescent="0.3">
      <c r="A56">
        <v>1105026041</v>
      </c>
      <c r="B56">
        <v>54500</v>
      </c>
    </row>
    <row r="57" spans="1:2" x14ac:dyDescent="0.3">
      <c r="A57">
        <v>808010278</v>
      </c>
      <c r="B57">
        <v>54360</v>
      </c>
    </row>
    <row r="58" spans="1:2" x14ac:dyDescent="0.3">
      <c r="A58">
        <v>1110029732</v>
      </c>
      <c r="B58">
        <v>55000</v>
      </c>
    </row>
    <row r="59" spans="1:2" x14ac:dyDescent="0.3">
      <c r="A59">
        <v>1501072093</v>
      </c>
      <c r="B59">
        <v>56520</v>
      </c>
    </row>
    <row r="60" spans="1:2" x14ac:dyDescent="0.3">
      <c r="A60">
        <v>1012023010</v>
      </c>
      <c r="B60">
        <v>57600</v>
      </c>
    </row>
    <row r="61" spans="1:2" x14ac:dyDescent="0.3">
      <c r="A61">
        <v>1101023619</v>
      </c>
      <c r="B61">
        <v>58000</v>
      </c>
    </row>
    <row r="62" spans="1:2" x14ac:dyDescent="0.3">
      <c r="A62">
        <v>1107027575</v>
      </c>
      <c r="B62">
        <v>58500</v>
      </c>
    </row>
    <row r="63" spans="1:2" x14ac:dyDescent="0.3">
      <c r="A63">
        <v>1304055947</v>
      </c>
      <c r="B63">
        <v>58800</v>
      </c>
    </row>
    <row r="64" spans="1:2" x14ac:dyDescent="0.3">
      <c r="A64">
        <v>1405067298</v>
      </c>
      <c r="B64">
        <v>59000</v>
      </c>
    </row>
    <row r="65" spans="1:2" x14ac:dyDescent="0.3">
      <c r="A65">
        <v>1106026462</v>
      </c>
      <c r="B65">
        <v>59400</v>
      </c>
    </row>
    <row r="66" spans="1:2" x14ac:dyDescent="0.3">
      <c r="A66">
        <v>1308060754</v>
      </c>
      <c r="B66">
        <v>60000</v>
      </c>
    </row>
    <row r="67" spans="1:2" x14ac:dyDescent="0.3">
      <c r="A67">
        <v>710007555</v>
      </c>
      <c r="B67">
        <v>61200</v>
      </c>
    </row>
    <row r="68" spans="1:2" x14ac:dyDescent="0.3">
      <c r="A68">
        <v>1011022932</v>
      </c>
      <c r="B68">
        <v>61000</v>
      </c>
    </row>
    <row r="69" spans="1:2" x14ac:dyDescent="0.3">
      <c r="A69">
        <v>1105025718</v>
      </c>
      <c r="B69">
        <v>61500</v>
      </c>
    </row>
    <row r="70" spans="1:2" x14ac:dyDescent="0.3">
      <c r="A70">
        <v>1404066622</v>
      </c>
      <c r="B70">
        <v>61800</v>
      </c>
    </row>
    <row r="71" spans="1:2" x14ac:dyDescent="0.3">
      <c r="A71">
        <v>1407069280</v>
      </c>
      <c r="B71">
        <v>61974</v>
      </c>
    </row>
    <row r="72" spans="1:2" x14ac:dyDescent="0.3">
      <c r="A72">
        <v>1411071406</v>
      </c>
      <c r="B72">
        <v>62000</v>
      </c>
    </row>
    <row r="73" spans="1:2" x14ac:dyDescent="0.3">
      <c r="A73">
        <v>1201031308</v>
      </c>
      <c r="B73">
        <v>62910</v>
      </c>
    </row>
    <row r="74" spans="1:2" x14ac:dyDescent="0.3">
      <c r="A74">
        <v>1307060188</v>
      </c>
      <c r="B74">
        <v>63100</v>
      </c>
    </row>
    <row r="75" spans="1:2" x14ac:dyDescent="0.3">
      <c r="A75">
        <v>1001109612</v>
      </c>
      <c r="B75">
        <v>63000</v>
      </c>
    </row>
    <row r="76" spans="1:2" x14ac:dyDescent="0.3">
      <c r="A76">
        <v>1006020020</v>
      </c>
      <c r="B76">
        <v>63200</v>
      </c>
    </row>
    <row r="77" spans="1:2" x14ac:dyDescent="0.3">
      <c r="A77">
        <v>1106026579</v>
      </c>
      <c r="B77">
        <v>63500</v>
      </c>
    </row>
    <row r="78" spans="1:2" x14ac:dyDescent="0.3">
      <c r="A78">
        <v>1109029531</v>
      </c>
      <c r="B78">
        <v>63700</v>
      </c>
    </row>
    <row r="79" spans="1:2" x14ac:dyDescent="0.3">
      <c r="A79">
        <v>1406068403</v>
      </c>
      <c r="B79">
        <v>63900</v>
      </c>
    </row>
    <row r="80" spans="1:2" x14ac:dyDescent="0.3">
      <c r="A80">
        <v>1102024149</v>
      </c>
      <c r="B80">
        <v>64100</v>
      </c>
    </row>
    <row r="81" spans="1:2" x14ac:dyDescent="0.3">
      <c r="A81">
        <v>1104025486</v>
      </c>
      <c r="B81">
        <v>64800</v>
      </c>
    </row>
    <row r="82" spans="1:2" x14ac:dyDescent="0.3">
      <c r="A82">
        <v>1101023540</v>
      </c>
      <c r="B82">
        <v>65000</v>
      </c>
    </row>
    <row r="83" spans="1:2" x14ac:dyDescent="0.3">
      <c r="A83">
        <v>1103024924</v>
      </c>
      <c r="B83">
        <v>66600</v>
      </c>
    </row>
    <row r="84" spans="1:2" x14ac:dyDescent="0.3">
      <c r="A84">
        <v>1108028351</v>
      </c>
      <c r="B84">
        <v>66000</v>
      </c>
    </row>
    <row r="85" spans="1:2" x14ac:dyDescent="0.3">
      <c r="A85">
        <v>1401064327</v>
      </c>
      <c r="B85">
        <v>67000</v>
      </c>
    </row>
    <row r="86" spans="1:2" x14ac:dyDescent="0.3">
      <c r="A86">
        <v>1403066125</v>
      </c>
      <c r="B86">
        <v>67800</v>
      </c>
    </row>
    <row r="87" spans="1:2" x14ac:dyDescent="0.3">
      <c r="A87">
        <v>1409070147</v>
      </c>
      <c r="B87">
        <v>68400</v>
      </c>
    </row>
    <row r="88" spans="1:2" x14ac:dyDescent="0.3">
      <c r="A88">
        <v>1001944783</v>
      </c>
      <c r="B88">
        <v>70100</v>
      </c>
    </row>
    <row r="89" spans="1:2" x14ac:dyDescent="0.3">
      <c r="A89">
        <v>1110029623</v>
      </c>
      <c r="B89">
        <v>70200</v>
      </c>
    </row>
    <row r="90" spans="1:2" x14ac:dyDescent="0.3">
      <c r="A90">
        <v>1301052436</v>
      </c>
      <c r="B90">
        <v>70300</v>
      </c>
    </row>
    <row r="91" spans="1:2" x14ac:dyDescent="0.3">
      <c r="A91">
        <v>1301052449</v>
      </c>
      <c r="B91">
        <v>70400</v>
      </c>
    </row>
    <row r="92" spans="1:2" x14ac:dyDescent="0.3">
      <c r="A92">
        <v>1403066194</v>
      </c>
      <c r="B92">
        <v>70500</v>
      </c>
    </row>
    <row r="93" spans="1:2" x14ac:dyDescent="0.3">
      <c r="A93">
        <v>1988299991</v>
      </c>
      <c r="B93">
        <v>70600</v>
      </c>
    </row>
    <row r="94" spans="1:2" x14ac:dyDescent="0.3">
      <c r="A94">
        <v>1407068885</v>
      </c>
      <c r="B94">
        <v>71190</v>
      </c>
    </row>
    <row r="95" spans="1:2" x14ac:dyDescent="0.3">
      <c r="A95">
        <v>1003018246</v>
      </c>
      <c r="B95">
        <v>72000</v>
      </c>
    </row>
    <row r="96" spans="1:2" x14ac:dyDescent="0.3">
      <c r="A96">
        <v>1201031438</v>
      </c>
      <c r="B96">
        <v>72810</v>
      </c>
    </row>
    <row r="97" spans="1:2" x14ac:dyDescent="0.3">
      <c r="A97">
        <v>1308060622</v>
      </c>
      <c r="B97">
        <v>73620</v>
      </c>
    </row>
    <row r="98" spans="1:2" x14ac:dyDescent="0.3">
      <c r="A98">
        <v>1407069061</v>
      </c>
      <c r="B98">
        <v>74430</v>
      </c>
    </row>
    <row r="99" spans="1:2" x14ac:dyDescent="0.3">
      <c r="A99">
        <v>1410071156</v>
      </c>
      <c r="B99">
        <v>72180</v>
      </c>
    </row>
    <row r="100" spans="1:2" x14ac:dyDescent="0.3">
      <c r="A100">
        <v>1101023839</v>
      </c>
      <c r="B100">
        <v>73800</v>
      </c>
    </row>
    <row r="101" spans="1:2" x14ac:dyDescent="0.3">
      <c r="A101">
        <v>1102023965</v>
      </c>
      <c r="B101">
        <v>75420</v>
      </c>
    </row>
    <row r="102" spans="1:2" x14ac:dyDescent="0.3">
      <c r="A102">
        <v>1201031032</v>
      </c>
      <c r="B102">
        <v>73000</v>
      </c>
    </row>
    <row r="103" spans="1:2" x14ac:dyDescent="0.3">
      <c r="A103">
        <v>1409070255</v>
      </c>
      <c r="B103">
        <v>72000</v>
      </c>
    </row>
    <row r="104" spans="1:2" x14ac:dyDescent="0.3">
      <c r="A104">
        <v>1501072124</v>
      </c>
      <c r="B104">
        <v>73800</v>
      </c>
    </row>
    <row r="105" spans="1:2" x14ac:dyDescent="0.3">
      <c r="A105">
        <v>1102024173</v>
      </c>
      <c r="B105">
        <v>75600</v>
      </c>
    </row>
    <row r="106" spans="1:2" x14ac:dyDescent="0.3">
      <c r="A106">
        <v>1405067138</v>
      </c>
      <c r="B106">
        <v>75600</v>
      </c>
    </row>
    <row r="107" spans="1:2" x14ac:dyDescent="0.3">
      <c r="A107">
        <v>1599991009</v>
      </c>
      <c r="B107">
        <v>75600</v>
      </c>
    </row>
    <row r="108" spans="1:2" x14ac:dyDescent="0.3">
      <c r="A108">
        <v>1203032255</v>
      </c>
      <c r="B108">
        <v>75960</v>
      </c>
    </row>
    <row r="109" spans="1:2" x14ac:dyDescent="0.3">
      <c r="A109">
        <v>1108027853</v>
      </c>
      <c r="B109">
        <v>76950</v>
      </c>
    </row>
    <row r="110" spans="1:2" x14ac:dyDescent="0.3">
      <c r="A110">
        <v>1012023013</v>
      </c>
      <c r="B110">
        <v>77400</v>
      </c>
    </row>
    <row r="111" spans="1:2" x14ac:dyDescent="0.3">
      <c r="A111">
        <v>1102024056</v>
      </c>
      <c r="B111">
        <v>77100</v>
      </c>
    </row>
    <row r="112" spans="1:2" x14ac:dyDescent="0.3">
      <c r="A112">
        <v>1404066739</v>
      </c>
      <c r="B112">
        <v>77400</v>
      </c>
    </row>
    <row r="113" spans="1:2" x14ac:dyDescent="0.3">
      <c r="A113">
        <v>903013071</v>
      </c>
      <c r="B113">
        <v>78153</v>
      </c>
    </row>
    <row r="114" spans="1:2" x14ac:dyDescent="0.3">
      <c r="A114">
        <v>1206038000</v>
      </c>
      <c r="B114">
        <v>79200</v>
      </c>
    </row>
    <row r="115" spans="1:2" x14ac:dyDescent="0.3">
      <c r="A115">
        <v>1410071137</v>
      </c>
      <c r="B115">
        <v>79990</v>
      </c>
    </row>
    <row r="116" spans="1:2" x14ac:dyDescent="0.3">
      <c r="A116">
        <v>1001856521</v>
      </c>
      <c r="B116">
        <v>80500</v>
      </c>
    </row>
    <row r="117" spans="1:2" x14ac:dyDescent="0.3">
      <c r="A117">
        <v>1102024106</v>
      </c>
      <c r="B117">
        <v>81000</v>
      </c>
    </row>
    <row r="118" spans="1:2" x14ac:dyDescent="0.3">
      <c r="A118">
        <v>1111030148</v>
      </c>
      <c r="B118">
        <v>80800</v>
      </c>
    </row>
    <row r="119" spans="1:2" x14ac:dyDescent="0.3">
      <c r="A119">
        <v>1212052023</v>
      </c>
      <c r="B119">
        <v>81500</v>
      </c>
    </row>
    <row r="120" spans="1:2" x14ac:dyDescent="0.3">
      <c r="A120">
        <v>1102024057</v>
      </c>
      <c r="B120">
        <v>81756</v>
      </c>
    </row>
    <row r="121" spans="1:2" x14ac:dyDescent="0.3">
      <c r="A121">
        <v>1402065303</v>
      </c>
      <c r="B121">
        <v>82080</v>
      </c>
    </row>
    <row r="122" spans="1:2" x14ac:dyDescent="0.3">
      <c r="A122">
        <v>1410070998</v>
      </c>
      <c r="B122">
        <v>82800</v>
      </c>
    </row>
    <row r="123" spans="1:2" x14ac:dyDescent="0.3">
      <c r="A123">
        <v>906014183</v>
      </c>
      <c r="B123">
        <v>83520</v>
      </c>
    </row>
    <row r="124" spans="1:2" x14ac:dyDescent="0.3">
      <c r="A124">
        <v>1203032099</v>
      </c>
      <c r="B124">
        <v>84240</v>
      </c>
    </row>
    <row r="125" spans="1:2" x14ac:dyDescent="0.3">
      <c r="A125">
        <v>1303054329</v>
      </c>
      <c r="B125">
        <v>84960</v>
      </c>
    </row>
    <row r="126" spans="1:2" x14ac:dyDescent="0.3">
      <c r="A126">
        <v>1305057282</v>
      </c>
      <c r="B126">
        <v>85680</v>
      </c>
    </row>
    <row r="127" spans="1:2" x14ac:dyDescent="0.3">
      <c r="A127">
        <v>1411071212</v>
      </c>
      <c r="B127">
        <v>84600</v>
      </c>
    </row>
    <row r="128" spans="1:2" x14ac:dyDescent="0.3">
      <c r="A128">
        <v>1107027358</v>
      </c>
      <c r="B128">
        <v>85900</v>
      </c>
    </row>
    <row r="129" spans="1:2" x14ac:dyDescent="0.3">
      <c r="A129">
        <v>1109029366</v>
      </c>
      <c r="B129">
        <v>86400</v>
      </c>
    </row>
    <row r="130" spans="1:2" x14ac:dyDescent="0.3">
      <c r="A130">
        <v>1201031324</v>
      </c>
      <c r="B130">
        <v>86100</v>
      </c>
    </row>
    <row r="131" spans="1:2" x14ac:dyDescent="0.3">
      <c r="A131">
        <v>1307060083</v>
      </c>
      <c r="B131">
        <v>86400</v>
      </c>
    </row>
    <row r="132" spans="1:2" x14ac:dyDescent="0.3">
      <c r="A132">
        <v>1411071295</v>
      </c>
      <c r="B132">
        <v>87000</v>
      </c>
    </row>
    <row r="133" spans="1:2" x14ac:dyDescent="0.3">
      <c r="A133">
        <v>905013738</v>
      </c>
      <c r="B133">
        <v>87300</v>
      </c>
    </row>
    <row r="134" spans="1:2" x14ac:dyDescent="0.3">
      <c r="A134">
        <v>1401064670</v>
      </c>
      <c r="B134">
        <v>87300</v>
      </c>
    </row>
    <row r="135" spans="1:2" x14ac:dyDescent="0.3">
      <c r="A135">
        <v>1101023353</v>
      </c>
      <c r="B135">
        <v>88200</v>
      </c>
    </row>
    <row r="136" spans="1:2" x14ac:dyDescent="0.3">
      <c r="A136">
        <v>1104025179</v>
      </c>
      <c r="B136">
        <v>88200</v>
      </c>
    </row>
    <row r="137" spans="1:2" x14ac:dyDescent="0.3">
      <c r="A137">
        <v>1411071506</v>
      </c>
      <c r="B137">
        <v>88380</v>
      </c>
    </row>
    <row r="138" spans="1:2" x14ac:dyDescent="0.3">
      <c r="A138">
        <v>1012023185</v>
      </c>
      <c r="B138">
        <v>88650</v>
      </c>
    </row>
    <row r="139" spans="1:2" x14ac:dyDescent="0.3">
      <c r="A139">
        <v>1000974650</v>
      </c>
      <c r="B139">
        <v>90000</v>
      </c>
    </row>
    <row r="140" spans="1:2" x14ac:dyDescent="0.3">
      <c r="A140">
        <v>1404066949</v>
      </c>
      <c r="B140">
        <v>91200</v>
      </c>
    </row>
    <row r="141" spans="1:2" x14ac:dyDescent="0.3">
      <c r="A141">
        <v>1403066020</v>
      </c>
      <c r="B141">
        <v>93600</v>
      </c>
    </row>
    <row r="142" spans="1:2" x14ac:dyDescent="0.3">
      <c r="A142">
        <v>1112030979</v>
      </c>
      <c r="B142">
        <v>94050</v>
      </c>
    </row>
    <row r="143" spans="1:2" x14ac:dyDescent="0.3">
      <c r="A143">
        <v>1107027351</v>
      </c>
      <c r="B143">
        <v>95400</v>
      </c>
    </row>
    <row r="144" spans="1:2" x14ac:dyDescent="0.3">
      <c r="A144">
        <v>1308060959</v>
      </c>
      <c r="B144">
        <v>95700</v>
      </c>
    </row>
    <row r="145" spans="1:2" x14ac:dyDescent="0.3">
      <c r="A145">
        <v>904013591</v>
      </c>
      <c r="B145">
        <v>96840</v>
      </c>
    </row>
    <row r="146" spans="1:2" x14ac:dyDescent="0.3">
      <c r="A146">
        <v>1307060077</v>
      </c>
      <c r="B146">
        <v>97200</v>
      </c>
    </row>
    <row r="147" spans="1:2" x14ac:dyDescent="0.3">
      <c r="A147">
        <v>1411071312</v>
      </c>
      <c r="B147">
        <v>97380</v>
      </c>
    </row>
    <row r="148" spans="1:2" x14ac:dyDescent="0.3">
      <c r="A148">
        <v>1501072311</v>
      </c>
      <c r="B148">
        <v>98100</v>
      </c>
    </row>
    <row r="149" spans="1:2" x14ac:dyDescent="0.3">
      <c r="A149">
        <v>1102024115</v>
      </c>
      <c r="B149">
        <v>98820</v>
      </c>
    </row>
    <row r="150" spans="1:2" x14ac:dyDescent="0.3">
      <c r="A150">
        <v>1104025008</v>
      </c>
      <c r="B150">
        <v>99540</v>
      </c>
    </row>
    <row r="151" spans="1:2" x14ac:dyDescent="0.3">
      <c r="A151">
        <v>1206043417</v>
      </c>
      <c r="B151">
        <v>99000</v>
      </c>
    </row>
    <row r="152" spans="1:2" x14ac:dyDescent="0.3">
      <c r="A152">
        <v>1301052347</v>
      </c>
      <c r="B152">
        <v>99360</v>
      </c>
    </row>
    <row r="153" spans="1:2" x14ac:dyDescent="0.3">
      <c r="A153">
        <v>1303054625</v>
      </c>
      <c r="B153">
        <v>99918</v>
      </c>
    </row>
    <row r="154" spans="1:2" x14ac:dyDescent="0.3">
      <c r="A154">
        <v>1101023577</v>
      </c>
      <c r="B154">
        <v>100800</v>
      </c>
    </row>
    <row r="155" spans="1:2" x14ac:dyDescent="0.3">
      <c r="A155">
        <v>1108028108</v>
      </c>
      <c r="B155">
        <v>101160</v>
      </c>
    </row>
    <row r="156" spans="1:2" x14ac:dyDescent="0.3">
      <c r="A156">
        <v>1103024679</v>
      </c>
      <c r="B156">
        <v>102600</v>
      </c>
    </row>
    <row r="157" spans="1:2" x14ac:dyDescent="0.3">
      <c r="A157">
        <v>1203032498</v>
      </c>
      <c r="B157">
        <v>102816</v>
      </c>
    </row>
    <row r="158" spans="1:2" x14ac:dyDescent="0.3">
      <c r="A158">
        <v>1110029990</v>
      </c>
      <c r="B158">
        <v>104400</v>
      </c>
    </row>
    <row r="159" spans="1:2" x14ac:dyDescent="0.3">
      <c r="A159">
        <v>1412071562</v>
      </c>
      <c r="B159">
        <v>104760</v>
      </c>
    </row>
    <row r="160" spans="1:2" x14ac:dyDescent="0.3">
      <c r="A160">
        <v>1111030266</v>
      </c>
      <c r="B160">
        <v>105300</v>
      </c>
    </row>
    <row r="161" spans="1:2" x14ac:dyDescent="0.3">
      <c r="A161">
        <v>1502072711</v>
      </c>
      <c r="B161">
        <v>106200</v>
      </c>
    </row>
    <row r="162" spans="1:2" x14ac:dyDescent="0.3">
      <c r="A162">
        <v>1303054580</v>
      </c>
      <c r="B162">
        <v>107100</v>
      </c>
    </row>
    <row r="163" spans="1:2" x14ac:dyDescent="0.3">
      <c r="A163">
        <v>1504073368</v>
      </c>
      <c r="B163">
        <v>108900</v>
      </c>
    </row>
    <row r="164" spans="1:2" x14ac:dyDescent="0.3">
      <c r="A164">
        <v>1302053046</v>
      </c>
      <c r="B164">
        <v>109800</v>
      </c>
    </row>
    <row r="165" spans="1:2" x14ac:dyDescent="0.3">
      <c r="A165">
        <v>1010022337</v>
      </c>
      <c r="B165">
        <v>110340</v>
      </c>
    </row>
    <row r="166" spans="1:2" x14ac:dyDescent="0.3">
      <c r="A166">
        <v>1001084890</v>
      </c>
      <c r="B166">
        <v>110880</v>
      </c>
    </row>
    <row r="167" spans="1:2" x14ac:dyDescent="0.3">
      <c r="A167">
        <v>1001175250</v>
      </c>
      <c r="B167">
        <v>111420</v>
      </c>
    </row>
    <row r="168" spans="1:2" x14ac:dyDescent="0.3">
      <c r="A168">
        <v>1106026933</v>
      </c>
      <c r="B168">
        <v>111960</v>
      </c>
    </row>
    <row r="169" spans="1:2" x14ac:dyDescent="0.3">
      <c r="A169">
        <v>1306059197</v>
      </c>
      <c r="B169">
        <v>112500</v>
      </c>
    </row>
    <row r="170" spans="1:2" x14ac:dyDescent="0.3">
      <c r="A170">
        <v>1307060199</v>
      </c>
      <c r="B170">
        <v>113040</v>
      </c>
    </row>
    <row r="171" spans="1:2" x14ac:dyDescent="0.3">
      <c r="A171">
        <v>1401064637</v>
      </c>
      <c r="B171">
        <v>113580</v>
      </c>
    </row>
    <row r="172" spans="1:2" x14ac:dyDescent="0.3">
      <c r="A172">
        <v>1403065874</v>
      </c>
      <c r="B172">
        <v>111600</v>
      </c>
    </row>
    <row r="173" spans="1:2" x14ac:dyDescent="0.3">
      <c r="A173">
        <v>1001167253</v>
      </c>
      <c r="B173">
        <v>113400</v>
      </c>
    </row>
    <row r="174" spans="1:2" x14ac:dyDescent="0.3">
      <c r="A174">
        <v>1011022863</v>
      </c>
      <c r="B174">
        <v>115200</v>
      </c>
    </row>
    <row r="175" spans="1:2" x14ac:dyDescent="0.3">
      <c r="A175">
        <v>1109029264</v>
      </c>
      <c r="B175">
        <v>114000</v>
      </c>
    </row>
    <row r="176" spans="1:2" x14ac:dyDescent="0.3">
      <c r="A176">
        <v>1410071026</v>
      </c>
      <c r="B176">
        <v>113400</v>
      </c>
    </row>
    <row r="177" spans="1:2" x14ac:dyDescent="0.3">
      <c r="A177">
        <v>1101023754</v>
      </c>
      <c r="B177">
        <v>115200</v>
      </c>
    </row>
    <row r="178" spans="1:2" x14ac:dyDescent="0.3">
      <c r="A178">
        <v>1204032843</v>
      </c>
      <c r="B178">
        <v>113266</v>
      </c>
    </row>
    <row r="179" spans="1:2" x14ac:dyDescent="0.3">
      <c r="A179">
        <v>1499902910</v>
      </c>
      <c r="B179">
        <v>114166</v>
      </c>
    </row>
    <row r="180" spans="1:2" x14ac:dyDescent="0.3">
      <c r="A180">
        <v>1504073313</v>
      </c>
      <c r="B180">
        <v>115066</v>
      </c>
    </row>
    <row r="181" spans="1:2" x14ac:dyDescent="0.3">
      <c r="A181">
        <v>1001644719</v>
      </c>
      <c r="B181">
        <v>115966</v>
      </c>
    </row>
    <row r="182" spans="1:2" x14ac:dyDescent="0.3">
      <c r="A182">
        <v>1009021646</v>
      </c>
      <c r="B182">
        <v>117000</v>
      </c>
    </row>
    <row r="183" spans="1:2" x14ac:dyDescent="0.3">
      <c r="A183">
        <v>1306057978</v>
      </c>
      <c r="B183">
        <v>117500</v>
      </c>
    </row>
    <row r="184" spans="1:2" x14ac:dyDescent="0.3">
      <c r="A184">
        <v>1411071481</v>
      </c>
      <c r="B184">
        <v>118800</v>
      </c>
    </row>
    <row r="185" spans="1:2" x14ac:dyDescent="0.3">
      <c r="A185">
        <v>1501072180</v>
      </c>
      <c r="B185">
        <v>120600</v>
      </c>
    </row>
    <row r="186" spans="1:2" x14ac:dyDescent="0.3">
      <c r="A186">
        <v>1209048771</v>
      </c>
      <c r="B186">
        <v>122000</v>
      </c>
    </row>
    <row r="187" spans="1:2" x14ac:dyDescent="0.3">
      <c r="A187">
        <v>1402065355</v>
      </c>
      <c r="B187">
        <v>122400</v>
      </c>
    </row>
    <row r="188" spans="1:2" x14ac:dyDescent="0.3">
      <c r="A188">
        <v>1006020066</v>
      </c>
      <c r="B188">
        <v>123564</v>
      </c>
    </row>
    <row r="189" spans="1:2" x14ac:dyDescent="0.3">
      <c r="A189">
        <v>1192991000</v>
      </c>
      <c r="B189">
        <v>124561</v>
      </c>
    </row>
    <row r="190" spans="1:2" x14ac:dyDescent="0.3">
      <c r="A190">
        <v>1403065721</v>
      </c>
      <c r="B190">
        <v>125465</v>
      </c>
    </row>
    <row r="191" spans="1:2" x14ac:dyDescent="0.3">
      <c r="A191">
        <v>1409070567</v>
      </c>
      <c r="B191">
        <v>126000</v>
      </c>
    </row>
    <row r="192" spans="1:2" x14ac:dyDescent="0.3">
      <c r="A192">
        <v>1411071302</v>
      </c>
      <c r="B192">
        <v>127800</v>
      </c>
    </row>
    <row r="193" spans="1:2" x14ac:dyDescent="0.3">
      <c r="A193">
        <v>1111030503</v>
      </c>
      <c r="B193">
        <v>129600</v>
      </c>
    </row>
    <row r="194" spans="1:2" x14ac:dyDescent="0.3">
      <c r="A194">
        <v>1112030816</v>
      </c>
      <c r="B194">
        <v>135000</v>
      </c>
    </row>
    <row r="195" spans="1:2" x14ac:dyDescent="0.3">
      <c r="A195">
        <v>1001495124</v>
      </c>
      <c r="B195">
        <v>144000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8A9B6-BC4B-4B80-B6C2-2A1F0E6CBC8E}">
  <dimension ref="A1:B195"/>
  <sheetViews>
    <sheetView workbookViewId="0">
      <selection sqref="A1:B195"/>
    </sheetView>
  </sheetViews>
  <sheetFormatPr defaultColWidth="8.88671875" defaultRowHeight="14.4" x14ac:dyDescent="0.3"/>
  <cols>
    <col min="1" max="1" width="16.109375" bestFit="1" customWidth="1"/>
    <col min="2" max="2" width="16.6640625" bestFit="1" customWidth="1"/>
  </cols>
  <sheetData>
    <row r="1" spans="1:2" x14ac:dyDescent="0.3">
      <c r="A1" t="s">
        <v>198</v>
      </c>
      <c r="B1" t="s">
        <v>238</v>
      </c>
    </row>
    <row r="2" spans="1:2" x14ac:dyDescent="0.3">
      <c r="A2">
        <v>1307060199</v>
      </c>
      <c r="B2">
        <v>5.91</v>
      </c>
    </row>
    <row r="3" spans="1:2" x14ac:dyDescent="0.3">
      <c r="A3">
        <v>1011022883</v>
      </c>
      <c r="B3">
        <v>9.4600000000000009</v>
      </c>
    </row>
    <row r="4" spans="1:2" x14ac:dyDescent="0.3">
      <c r="A4">
        <v>1501072311</v>
      </c>
      <c r="B4">
        <v>5.7</v>
      </c>
    </row>
    <row r="5" spans="1:2" x14ac:dyDescent="0.3">
      <c r="A5">
        <v>1304055947</v>
      </c>
      <c r="B5">
        <v>7.21</v>
      </c>
    </row>
    <row r="6" spans="1:2" x14ac:dyDescent="0.3">
      <c r="A6">
        <v>1107027358</v>
      </c>
      <c r="B6">
        <v>5.99</v>
      </c>
    </row>
    <row r="7" spans="1:2" x14ac:dyDescent="0.3">
      <c r="A7">
        <v>1212051409</v>
      </c>
      <c r="B7">
        <v>6.25</v>
      </c>
    </row>
    <row r="8" spans="1:2" x14ac:dyDescent="0.3">
      <c r="A8">
        <v>1212052023</v>
      </c>
      <c r="B8">
        <v>9.35</v>
      </c>
    </row>
    <row r="9" spans="1:2" x14ac:dyDescent="0.3">
      <c r="A9">
        <v>1307060083</v>
      </c>
      <c r="B9">
        <v>5.0599999999999996</v>
      </c>
    </row>
    <row r="10" spans="1:2" x14ac:dyDescent="0.3">
      <c r="A10">
        <v>1303054329</v>
      </c>
      <c r="B10">
        <v>7.24</v>
      </c>
    </row>
    <row r="11" spans="1:2" x14ac:dyDescent="0.3">
      <c r="A11">
        <v>1403066194</v>
      </c>
      <c r="B11">
        <v>7.8</v>
      </c>
    </row>
    <row r="12" spans="1:2" x14ac:dyDescent="0.3">
      <c r="A12">
        <v>1102024056</v>
      </c>
      <c r="B12">
        <v>7.93</v>
      </c>
    </row>
    <row r="13" spans="1:2" x14ac:dyDescent="0.3">
      <c r="A13">
        <v>1109029366</v>
      </c>
      <c r="B13">
        <v>5.63</v>
      </c>
    </row>
    <row r="14" spans="1:2" x14ac:dyDescent="0.3">
      <c r="A14">
        <v>1308060366</v>
      </c>
      <c r="B14">
        <v>5.89</v>
      </c>
    </row>
    <row r="15" spans="1:2" x14ac:dyDescent="0.3">
      <c r="A15">
        <v>1403066125</v>
      </c>
      <c r="B15">
        <v>7.4</v>
      </c>
    </row>
    <row r="16" spans="1:2" x14ac:dyDescent="0.3">
      <c r="A16">
        <v>1307060188</v>
      </c>
      <c r="B16">
        <v>9.14</v>
      </c>
    </row>
    <row r="17" spans="1:2" x14ac:dyDescent="0.3">
      <c r="A17">
        <v>1303054580</v>
      </c>
      <c r="B17">
        <v>6.09</v>
      </c>
    </row>
    <row r="18" spans="1:2" x14ac:dyDescent="0.3">
      <c r="A18">
        <v>1006020066</v>
      </c>
      <c r="B18">
        <v>8.8000000000000007</v>
      </c>
    </row>
    <row r="19" spans="1:2" x14ac:dyDescent="0.3">
      <c r="A19">
        <v>1406068293</v>
      </c>
      <c r="B19">
        <v>7.96</v>
      </c>
    </row>
    <row r="20" spans="1:2" x14ac:dyDescent="0.3">
      <c r="A20">
        <v>1103024456</v>
      </c>
      <c r="B20">
        <v>8.74</v>
      </c>
    </row>
    <row r="21" spans="1:2" x14ac:dyDescent="0.3">
      <c r="A21">
        <v>1101023457</v>
      </c>
      <c r="B21">
        <v>9</v>
      </c>
    </row>
    <row r="22" spans="1:2" x14ac:dyDescent="0.3">
      <c r="A22">
        <v>1504073313</v>
      </c>
      <c r="B22">
        <v>8.1</v>
      </c>
    </row>
    <row r="23" spans="1:2" x14ac:dyDescent="0.3">
      <c r="A23">
        <v>1504073368</v>
      </c>
      <c r="B23">
        <v>5.64</v>
      </c>
    </row>
    <row r="24" spans="1:2" x14ac:dyDescent="0.3">
      <c r="A24">
        <v>1301052449</v>
      </c>
      <c r="B24">
        <v>6.8</v>
      </c>
    </row>
    <row r="25" spans="1:2" x14ac:dyDescent="0.3">
      <c r="A25">
        <v>1110029990</v>
      </c>
      <c r="B25">
        <v>5.17</v>
      </c>
    </row>
    <row r="26" spans="1:2" x14ac:dyDescent="0.3">
      <c r="A26">
        <v>1101023577</v>
      </c>
      <c r="B26">
        <v>6.98</v>
      </c>
    </row>
    <row r="27" spans="1:2" x14ac:dyDescent="0.3">
      <c r="A27">
        <v>1311063114</v>
      </c>
      <c r="B27">
        <v>8.43</v>
      </c>
    </row>
    <row r="28" spans="1:2" x14ac:dyDescent="0.3">
      <c r="A28">
        <v>1010022337</v>
      </c>
      <c r="B28">
        <v>6.57</v>
      </c>
    </row>
    <row r="29" spans="1:2" x14ac:dyDescent="0.3">
      <c r="A29">
        <v>1403065721</v>
      </c>
      <c r="B29">
        <v>8.7799999999999994</v>
      </c>
    </row>
    <row r="30" spans="1:2" x14ac:dyDescent="0.3">
      <c r="A30">
        <v>1305057282</v>
      </c>
      <c r="B30">
        <v>5.67</v>
      </c>
    </row>
    <row r="31" spans="1:2" x14ac:dyDescent="0.3">
      <c r="A31">
        <v>1101023394</v>
      </c>
      <c r="B31">
        <v>7.98</v>
      </c>
    </row>
    <row r="32" spans="1:2" x14ac:dyDescent="0.3">
      <c r="A32">
        <v>1102024173</v>
      </c>
      <c r="B32">
        <v>5.22</v>
      </c>
    </row>
    <row r="33" spans="1:2" x14ac:dyDescent="0.3">
      <c r="A33">
        <v>1301052902</v>
      </c>
      <c r="B33">
        <v>6.31</v>
      </c>
    </row>
    <row r="34" spans="1:2" x14ac:dyDescent="0.3">
      <c r="A34">
        <v>1407069280</v>
      </c>
      <c r="B34">
        <v>6.93</v>
      </c>
    </row>
    <row r="35" spans="1:2" x14ac:dyDescent="0.3">
      <c r="A35">
        <v>1599991009</v>
      </c>
      <c r="B35">
        <v>6.84</v>
      </c>
    </row>
    <row r="36" spans="1:2" x14ac:dyDescent="0.3">
      <c r="A36">
        <v>1409070567</v>
      </c>
      <c r="B36">
        <v>8.75</v>
      </c>
    </row>
    <row r="37" spans="1:2" x14ac:dyDescent="0.3">
      <c r="A37">
        <v>1402065303</v>
      </c>
      <c r="B37">
        <v>6.38</v>
      </c>
    </row>
    <row r="38" spans="1:2" x14ac:dyDescent="0.3">
      <c r="A38">
        <v>1411071312</v>
      </c>
      <c r="B38">
        <v>8.83</v>
      </c>
    </row>
    <row r="39" spans="1:2" x14ac:dyDescent="0.3">
      <c r="A39">
        <v>1001109612</v>
      </c>
      <c r="B39">
        <v>9.77</v>
      </c>
    </row>
    <row r="40" spans="1:2" x14ac:dyDescent="0.3">
      <c r="A40">
        <v>1203032498</v>
      </c>
      <c r="B40">
        <v>6.56</v>
      </c>
    </row>
    <row r="41" spans="1:2" x14ac:dyDescent="0.3">
      <c r="A41">
        <v>1104025179</v>
      </c>
      <c r="B41">
        <v>9.48</v>
      </c>
    </row>
    <row r="42" spans="1:2" x14ac:dyDescent="0.3">
      <c r="A42">
        <v>1501072124</v>
      </c>
      <c r="B42">
        <v>8.23</v>
      </c>
    </row>
    <row r="43" spans="1:2" x14ac:dyDescent="0.3">
      <c r="A43">
        <v>1408069481</v>
      </c>
      <c r="B43">
        <v>8.4700000000000006</v>
      </c>
    </row>
    <row r="44" spans="1:2" x14ac:dyDescent="0.3">
      <c r="A44">
        <v>1306059197</v>
      </c>
      <c r="B44">
        <v>6.8</v>
      </c>
    </row>
    <row r="45" spans="1:2" x14ac:dyDescent="0.3">
      <c r="A45">
        <v>1209048696</v>
      </c>
      <c r="B45">
        <v>7.04</v>
      </c>
    </row>
    <row r="46" spans="1:2" x14ac:dyDescent="0.3">
      <c r="A46">
        <v>1202031618</v>
      </c>
      <c r="B46">
        <v>9.49</v>
      </c>
    </row>
    <row r="47" spans="1:2" x14ac:dyDescent="0.3">
      <c r="A47">
        <v>1101023540</v>
      </c>
      <c r="B47">
        <v>5.13</v>
      </c>
    </row>
    <row r="48" spans="1:2" x14ac:dyDescent="0.3">
      <c r="A48">
        <v>1101023754</v>
      </c>
      <c r="B48">
        <v>6.59</v>
      </c>
    </row>
    <row r="49" spans="1:2" x14ac:dyDescent="0.3">
      <c r="A49">
        <v>1409070147</v>
      </c>
      <c r="B49">
        <v>7.39</v>
      </c>
    </row>
    <row r="50" spans="1:2" x14ac:dyDescent="0.3">
      <c r="A50">
        <v>1107027392</v>
      </c>
      <c r="B50">
        <v>8.25</v>
      </c>
    </row>
    <row r="51" spans="1:2" x14ac:dyDescent="0.3">
      <c r="A51">
        <v>1401064670</v>
      </c>
      <c r="B51">
        <v>6.47</v>
      </c>
    </row>
    <row r="52" spans="1:2" x14ac:dyDescent="0.3">
      <c r="A52">
        <v>1412071562</v>
      </c>
      <c r="B52">
        <v>9.16</v>
      </c>
    </row>
    <row r="53" spans="1:2" x14ac:dyDescent="0.3">
      <c r="A53">
        <v>1302053339</v>
      </c>
      <c r="B53">
        <v>5.91</v>
      </c>
    </row>
    <row r="54" spans="1:2" x14ac:dyDescent="0.3">
      <c r="A54">
        <v>1006020020</v>
      </c>
      <c r="B54">
        <v>9.0299999999999994</v>
      </c>
    </row>
    <row r="55" spans="1:2" x14ac:dyDescent="0.3">
      <c r="A55">
        <v>1192991000</v>
      </c>
      <c r="B55">
        <v>5.36</v>
      </c>
    </row>
    <row r="56" spans="1:2" x14ac:dyDescent="0.3">
      <c r="A56">
        <v>1201031308</v>
      </c>
      <c r="B56">
        <v>9.43</v>
      </c>
    </row>
    <row r="57" spans="1:2" x14ac:dyDescent="0.3">
      <c r="A57">
        <v>1411071302</v>
      </c>
      <c r="B57">
        <v>5.13</v>
      </c>
    </row>
    <row r="58" spans="1:2" x14ac:dyDescent="0.3">
      <c r="A58">
        <v>1204032843</v>
      </c>
      <c r="B58">
        <v>6.79</v>
      </c>
    </row>
    <row r="59" spans="1:2" x14ac:dyDescent="0.3">
      <c r="A59">
        <v>1501072093</v>
      </c>
      <c r="B59">
        <v>6.36</v>
      </c>
    </row>
    <row r="60" spans="1:2" x14ac:dyDescent="0.3">
      <c r="A60">
        <v>1309061015</v>
      </c>
      <c r="B60">
        <v>7.16</v>
      </c>
    </row>
    <row r="61" spans="1:2" x14ac:dyDescent="0.3">
      <c r="A61">
        <v>1105026041</v>
      </c>
      <c r="B61">
        <v>6.92</v>
      </c>
    </row>
    <row r="62" spans="1:2" x14ac:dyDescent="0.3">
      <c r="A62">
        <v>1308060622</v>
      </c>
      <c r="B62">
        <v>9.1300000000000008</v>
      </c>
    </row>
    <row r="63" spans="1:2" x14ac:dyDescent="0.3">
      <c r="A63">
        <v>1302053046</v>
      </c>
      <c r="B63">
        <v>5.54</v>
      </c>
    </row>
    <row r="64" spans="1:2" x14ac:dyDescent="0.3">
      <c r="A64">
        <v>1204032927</v>
      </c>
      <c r="B64">
        <v>5.0199999999999996</v>
      </c>
    </row>
    <row r="65" spans="1:2" x14ac:dyDescent="0.3">
      <c r="A65">
        <v>1203032099</v>
      </c>
      <c r="B65">
        <v>7.5</v>
      </c>
    </row>
    <row r="66" spans="1:2" x14ac:dyDescent="0.3">
      <c r="A66">
        <v>905013738</v>
      </c>
      <c r="B66">
        <v>8.8699999999999992</v>
      </c>
    </row>
    <row r="67" spans="1:2" x14ac:dyDescent="0.3">
      <c r="A67">
        <v>1411071481</v>
      </c>
      <c r="B67">
        <v>7.2</v>
      </c>
    </row>
    <row r="68" spans="1:2" x14ac:dyDescent="0.3">
      <c r="A68">
        <v>1411071212</v>
      </c>
      <c r="B68">
        <v>7.22</v>
      </c>
    </row>
    <row r="69" spans="1:2" x14ac:dyDescent="0.3">
      <c r="A69">
        <v>1988299991</v>
      </c>
      <c r="B69">
        <v>9.73</v>
      </c>
    </row>
    <row r="70" spans="1:2" x14ac:dyDescent="0.3">
      <c r="A70">
        <v>1106026579</v>
      </c>
      <c r="B70">
        <v>5.96</v>
      </c>
    </row>
    <row r="71" spans="1:2" x14ac:dyDescent="0.3">
      <c r="A71">
        <v>1108028351</v>
      </c>
      <c r="B71">
        <v>9.73</v>
      </c>
    </row>
    <row r="72" spans="1:2" x14ac:dyDescent="0.3">
      <c r="A72">
        <v>1307060077</v>
      </c>
      <c r="B72">
        <v>8.08</v>
      </c>
    </row>
    <row r="73" spans="1:2" x14ac:dyDescent="0.3">
      <c r="A73">
        <v>1001167253</v>
      </c>
      <c r="B73">
        <v>7.9</v>
      </c>
    </row>
    <row r="74" spans="1:2" x14ac:dyDescent="0.3">
      <c r="A74">
        <v>1406068241</v>
      </c>
      <c r="B74">
        <v>7.51</v>
      </c>
    </row>
    <row r="75" spans="1:2" x14ac:dyDescent="0.3">
      <c r="A75">
        <v>1404066622</v>
      </c>
      <c r="B75">
        <v>5.92</v>
      </c>
    </row>
    <row r="76" spans="1:2" x14ac:dyDescent="0.3">
      <c r="A76">
        <v>1011022932</v>
      </c>
      <c r="B76">
        <v>8.86</v>
      </c>
    </row>
    <row r="77" spans="1:2" x14ac:dyDescent="0.3">
      <c r="A77">
        <v>1410071156</v>
      </c>
      <c r="B77">
        <v>6.41</v>
      </c>
    </row>
    <row r="78" spans="1:2" x14ac:dyDescent="0.3">
      <c r="A78">
        <v>1001944783</v>
      </c>
      <c r="B78">
        <v>9.6999999999999993</v>
      </c>
    </row>
    <row r="79" spans="1:2" x14ac:dyDescent="0.3">
      <c r="A79">
        <v>1105025718</v>
      </c>
      <c r="B79">
        <v>7.04</v>
      </c>
    </row>
    <row r="80" spans="1:2" x14ac:dyDescent="0.3">
      <c r="A80">
        <v>1009021646</v>
      </c>
      <c r="B80">
        <v>7.14</v>
      </c>
    </row>
    <row r="81" spans="1:2" x14ac:dyDescent="0.3">
      <c r="A81">
        <v>1211050782</v>
      </c>
      <c r="B81">
        <v>8.91</v>
      </c>
    </row>
    <row r="82" spans="1:2" x14ac:dyDescent="0.3">
      <c r="A82">
        <v>1103024924</v>
      </c>
      <c r="B82">
        <v>6.73</v>
      </c>
    </row>
    <row r="83" spans="1:2" x14ac:dyDescent="0.3">
      <c r="A83">
        <v>1403065874</v>
      </c>
      <c r="B83">
        <v>9.51</v>
      </c>
    </row>
    <row r="84" spans="1:2" x14ac:dyDescent="0.3">
      <c r="A84">
        <v>1408069882</v>
      </c>
      <c r="B84">
        <v>5.59</v>
      </c>
    </row>
    <row r="85" spans="1:2" x14ac:dyDescent="0.3">
      <c r="A85">
        <v>1201031438</v>
      </c>
      <c r="B85">
        <v>6.05</v>
      </c>
    </row>
    <row r="86" spans="1:2" x14ac:dyDescent="0.3">
      <c r="A86">
        <v>1001084890</v>
      </c>
      <c r="B86">
        <v>6.72</v>
      </c>
    </row>
    <row r="87" spans="1:2" x14ac:dyDescent="0.3">
      <c r="A87">
        <v>1003018246</v>
      </c>
      <c r="B87">
        <v>5.82</v>
      </c>
    </row>
    <row r="88" spans="1:2" x14ac:dyDescent="0.3">
      <c r="A88">
        <v>1107027450</v>
      </c>
      <c r="B88">
        <v>6.86</v>
      </c>
    </row>
    <row r="89" spans="1:2" x14ac:dyDescent="0.3">
      <c r="A89">
        <v>1109029264</v>
      </c>
      <c r="B89">
        <v>6.61</v>
      </c>
    </row>
    <row r="90" spans="1:2" x14ac:dyDescent="0.3">
      <c r="A90">
        <v>1104025008</v>
      </c>
      <c r="B90">
        <v>6.99</v>
      </c>
    </row>
    <row r="91" spans="1:2" x14ac:dyDescent="0.3">
      <c r="A91">
        <v>1001495124</v>
      </c>
      <c r="B91">
        <v>9.61</v>
      </c>
    </row>
    <row r="92" spans="1:2" x14ac:dyDescent="0.3">
      <c r="A92">
        <v>903013071</v>
      </c>
      <c r="B92">
        <v>8.41</v>
      </c>
    </row>
    <row r="93" spans="1:2" x14ac:dyDescent="0.3">
      <c r="A93">
        <v>1311062610</v>
      </c>
      <c r="B93">
        <v>6.47</v>
      </c>
    </row>
    <row r="94" spans="1:2" x14ac:dyDescent="0.3">
      <c r="A94">
        <v>1108028108</v>
      </c>
      <c r="B94">
        <v>8.27</v>
      </c>
    </row>
    <row r="95" spans="1:2" x14ac:dyDescent="0.3">
      <c r="A95">
        <v>1304055987</v>
      </c>
      <c r="B95">
        <v>6.4</v>
      </c>
    </row>
    <row r="96" spans="1:2" x14ac:dyDescent="0.3">
      <c r="A96">
        <v>1106026572</v>
      </c>
      <c r="B96">
        <v>9.43</v>
      </c>
    </row>
    <row r="97" spans="1:2" x14ac:dyDescent="0.3">
      <c r="A97">
        <v>1104025486</v>
      </c>
      <c r="B97">
        <v>6.04</v>
      </c>
    </row>
    <row r="98" spans="1:2" x14ac:dyDescent="0.3">
      <c r="A98">
        <v>1107027575</v>
      </c>
      <c r="B98">
        <v>7.46</v>
      </c>
    </row>
    <row r="99" spans="1:2" x14ac:dyDescent="0.3">
      <c r="A99">
        <v>1102024115</v>
      </c>
      <c r="B99">
        <v>7.23</v>
      </c>
    </row>
    <row r="100" spans="1:2" x14ac:dyDescent="0.3">
      <c r="A100">
        <v>1412071660</v>
      </c>
      <c r="B100">
        <v>9.81</v>
      </c>
    </row>
    <row r="101" spans="1:2" x14ac:dyDescent="0.3">
      <c r="A101">
        <v>1103024679</v>
      </c>
      <c r="B101">
        <v>8.94</v>
      </c>
    </row>
    <row r="102" spans="1:2" x14ac:dyDescent="0.3">
      <c r="A102">
        <v>1405067565</v>
      </c>
      <c r="B102">
        <v>8.74</v>
      </c>
    </row>
    <row r="103" spans="1:2" x14ac:dyDescent="0.3">
      <c r="A103">
        <v>602000312</v>
      </c>
      <c r="B103">
        <v>9.4700000000000006</v>
      </c>
    </row>
    <row r="104" spans="1:2" x14ac:dyDescent="0.3">
      <c r="A104">
        <v>1101023353</v>
      </c>
      <c r="B104">
        <v>7.85</v>
      </c>
    </row>
    <row r="105" spans="1:2" x14ac:dyDescent="0.3">
      <c r="A105">
        <v>1201031032</v>
      </c>
      <c r="B105">
        <v>8.52</v>
      </c>
    </row>
    <row r="106" spans="1:2" x14ac:dyDescent="0.3">
      <c r="A106">
        <v>1110029623</v>
      </c>
      <c r="B106">
        <v>7.88</v>
      </c>
    </row>
    <row r="107" spans="1:2" x14ac:dyDescent="0.3">
      <c r="A107">
        <v>1308060754</v>
      </c>
      <c r="B107">
        <v>7.21</v>
      </c>
    </row>
    <row r="108" spans="1:2" x14ac:dyDescent="0.3">
      <c r="A108">
        <v>1303054625</v>
      </c>
      <c r="B108">
        <v>8.44</v>
      </c>
    </row>
    <row r="109" spans="1:2" x14ac:dyDescent="0.3">
      <c r="A109">
        <v>1209048771</v>
      </c>
      <c r="B109">
        <v>8.18</v>
      </c>
    </row>
    <row r="110" spans="1:2" x14ac:dyDescent="0.3">
      <c r="A110">
        <v>1401064327</v>
      </c>
      <c r="B110">
        <v>8.26</v>
      </c>
    </row>
    <row r="111" spans="1:2" x14ac:dyDescent="0.3">
      <c r="A111">
        <v>1209049326</v>
      </c>
      <c r="B111">
        <v>9.24</v>
      </c>
    </row>
    <row r="112" spans="1:2" x14ac:dyDescent="0.3">
      <c r="A112">
        <v>1012023013</v>
      </c>
      <c r="B112">
        <v>5.28</v>
      </c>
    </row>
    <row r="113" spans="1:2" x14ac:dyDescent="0.3">
      <c r="A113">
        <v>1107027351</v>
      </c>
      <c r="B113">
        <v>9.09</v>
      </c>
    </row>
    <row r="114" spans="1:2" x14ac:dyDescent="0.3">
      <c r="A114">
        <v>1011022863</v>
      </c>
      <c r="B114">
        <v>7.24</v>
      </c>
    </row>
    <row r="115" spans="1:2" x14ac:dyDescent="0.3">
      <c r="A115">
        <v>1001956578</v>
      </c>
      <c r="B115">
        <v>6.94</v>
      </c>
    </row>
    <row r="116" spans="1:2" x14ac:dyDescent="0.3">
      <c r="A116">
        <v>1102024121</v>
      </c>
      <c r="B116">
        <v>8.4499999999999993</v>
      </c>
    </row>
    <row r="117" spans="1:2" x14ac:dyDescent="0.3">
      <c r="A117">
        <v>1301052436</v>
      </c>
      <c r="B117">
        <v>9.61</v>
      </c>
    </row>
    <row r="118" spans="1:2" x14ac:dyDescent="0.3">
      <c r="A118">
        <v>1306057978</v>
      </c>
      <c r="B118">
        <v>6.45</v>
      </c>
    </row>
    <row r="119" spans="1:2" x14ac:dyDescent="0.3">
      <c r="A119">
        <v>1406068403</v>
      </c>
      <c r="B119">
        <v>7.76</v>
      </c>
    </row>
    <row r="120" spans="1:2" x14ac:dyDescent="0.3">
      <c r="A120">
        <v>1204033040</v>
      </c>
      <c r="B120">
        <v>7.02</v>
      </c>
    </row>
    <row r="121" spans="1:2" x14ac:dyDescent="0.3">
      <c r="A121">
        <v>1403066020</v>
      </c>
      <c r="B121">
        <v>9.01</v>
      </c>
    </row>
    <row r="122" spans="1:2" x14ac:dyDescent="0.3">
      <c r="A122">
        <v>1111030684</v>
      </c>
      <c r="B122">
        <v>9.69</v>
      </c>
    </row>
    <row r="123" spans="1:2" x14ac:dyDescent="0.3">
      <c r="A123">
        <v>1203032357</v>
      </c>
      <c r="B123">
        <v>8.34</v>
      </c>
    </row>
    <row r="124" spans="1:2" x14ac:dyDescent="0.3">
      <c r="A124">
        <v>1001856521</v>
      </c>
      <c r="B124">
        <v>6.73</v>
      </c>
    </row>
    <row r="125" spans="1:2" x14ac:dyDescent="0.3">
      <c r="A125">
        <v>1501072180</v>
      </c>
      <c r="B125">
        <v>7.3</v>
      </c>
    </row>
    <row r="126" spans="1:2" x14ac:dyDescent="0.3">
      <c r="A126">
        <v>1404066949</v>
      </c>
      <c r="B126">
        <v>9.14</v>
      </c>
    </row>
    <row r="127" spans="1:2" x14ac:dyDescent="0.3">
      <c r="A127">
        <v>812011761</v>
      </c>
      <c r="B127">
        <v>6.39</v>
      </c>
    </row>
    <row r="128" spans="1:2" x14ac:dyDescent="0.3">
      <c r="A128">
        <v>1109029531</v>
      </c>
      <c r="B128">
        <v>9.93</v>
      </c>
    </row>
    <row r="129" spans="1:2" x14ac:dyDescent="0.3">
      <c r="A129">
        <v>1112030979</v>
      </c>
      <c r="B129">
        <v>7.23</v>
      </c>
    </row>
    <row r="130" spans="1:2" x14ac:dyDescent="0.3">
      <c r="A130">
        <v>1102023965</v>
      </c>
      <c r="B130">
        <v>9.16</v>
      </c>
    </row>
    <row r="131" spans="1:2" x14ac:dyDescent="0.3">
      <c r="A131">
        <v>1109029186</v>
      </c>
      <c r="B131">
        <v>6.9</v>
      </c>
    </row>
    <row r="132" spans="1:2" x14ac:dyDescent="0.3">
      <c r="A132">
        <v>1411071406</v>
      </c>
      <c r="B132">
        <v>9.89</v>
      </c>
    </row>
    <row r="133" spans="1:2" x14ac:dyDescent="0.3">
      <c r="A133">
        <v>1402065355</v>
      </c>
      <c r="B133">
        <v>8.7799999999999994</v>
      </c>
    </row>
    <row r="134" spans="1:2" x14ac:dyDescent="0.3">
      <c r="A134">
        <v>1108027853</v>
      </c>
      <c r="B134">
        <v>8.07</v>
      </c>
    </row>
    <row r="135" spans="1:2" x14ac:dyDescent="0.3">
      <c r="A135">
        <v>1305057440</v>
      </c>
      <c r="B135">
        <v>5.87</v>
      </c>
    </row>
    <row r="136" spans="1:2" x14ac:dyDescent="0.3">
      <c r="A136">
        <v>1001735072</v>
      </c>
      <c r="B136">
        <v>5.77</v>
      </c>
    </row>
    <row r="137" spans="1:2" x14ac:dyDescent="0.3">
      <c r="A137">
        <v>1102024106</v>
      </c>
      <c r="B137">
        <v>6.7</v>
      </c>
    </row>
    <row r="138" spans="1:2" x14ac:dyDescent="0.3">
      <c r="A138">
        <v>1206043417</v>
      </c>
      <c r="B138">
        <v>7.3</v>
      </c>
    </row>
    <row r="139" spans="1:2" x14ac:dyDescent="0.3">
      <c r="A139">
        <v>1211050793</v>
      </c>
      <c r="B139">
        <v>8.25</v>
      </c>
    </row>
    <row r="140" spans="1:2" x14ac:dyDescent="0.3">
      <c r="A140">
        <v>1502072711</v>
      </c>
      <c r="B140">
        <v>7.88</v>
      </c>
    </row>
    <row r="141" spans="1:2" x14ac:dyDescent="0.3">
      <c r="A141">
        <v>1499902991</v>
      </c>
      <c r="B141">
        <v>9.44</v>
      </c>
    </row>
    <row r="142" spans="1:2" x14ac:dyDescent="0.3">
      <c r="A142">
        <v>1206038000</v>
      </c>
      <c r="B142">
        <v>9.68</v>
      </c>
    </row>
    <row r="143" spans="1:2" x14ac:dyDescent="0.3">
      <c r="A143">
        <v>1011022887</v>
      </c>
      <c r="B143">
        <v>9.5399999999999991</v>
      </c>
    </row>
    <row r="144" spans="1:2" x14ac:dyDescent="0.3">
      <c r="A144">
        <v>1407068885</v>
      </c>
      <c r="B144">
        <v>5.36</v>
      </c>
    </row>
    <row r="145" spans="1:2" x14ac:dyDescent="0.3">
      <c r="A145">
        <v>1111030266</v>
      </c>
      <c r="B145">
        <v>7.94</v>
      </c>
    </row>
    <row r="146" spans="1:2" x14ac:dyDescent="0.3">
      <c r="A146">
        <v>1203032255</v>
      </c>
      <c r="B146">
        <v>9.42</v>
      </c>
    </row>
    <row r="147" spans="1:2" x14ac:dyDescent="0.3">
      <c r="A147">
        <v>710007555</v>
      </c>
      <c r="B147">
        <v>5.25</v>
      </c>
    </row>
    <row r="148" spans="1:2" x14ac:dyDescent="0.3">
      <c r="A148">
        <v>1106026933</v>
      </c>
      <c r="B148">
        <v>5.33</v>
      </c>
    </row>
    <row r="149" spans="1:2" x14ac:dyDescent="0.3">
      <c r="A149">
        <v>1001175250</v>
      </c>
      <c r="B149">
        <v>7.4</v>
      </c>
    </row>
    <row r="150" spans="1:2" x14ac:dyDescent="0.3">
      <c r="A150">
        <v>1012023185</v>
      </c>
      <c r="B150">
        <v>9.8800000000000008</v>
      </c>
    </row>
    <row r="151" spans="1:2" x14ac:dyDescent="0.3">
      <c r="A151">
        <v>1410070998</v>
      </c>
      <c r="B151">
        <v>6.37</v>
      </c>
    </row>
    <row r="152" spans="1:2" x14ac:dyDescent="0.3">
      <c r="A152">
        <v>1106026462</v>
      </c>
      <c r="B152">
        <v>9.3800000000000008</v>
      </c>
    </row>
    <row r="153" spans="1:2" x14ac:dyDescent="0.3">
      <c r="A153">
        <v>1111030148</v>
      </c>
      <c r="B153">
        <v>5.23</v>
      </c>
    </row>
    <row r="154" spans="1:2" x14ac:dyDescent="0.3">
      <c r="A154">
        <v>1302053362</v>
      </c>
      <c r="B154">
        <v>7.33</v>
      </c>
    </row>
    <row r="155" spans="1:2" x14ac:dyDescent="0.3">
      <c r="A155">
        <v>904013591</v>
      </c>
      <c r="B155">
        <v>5.97</v>
      </c>
    </row>
    <row r="156" spans="1:2" x14ac:dyDescent="0.3">
      <c r="A156">
        <v>906014183</v>
      </c>
      <c r="B156">
        <v>8.23</v>
      </c>
    </row>
    <row r="157" spans="1:2" x14ac:dyDescent="0.3">
      <c r="A157">
        <v>1205033102</v>
      </c>
      <c r="B157">
        <v>7.87</v>
      </c>
    </row>
    <row r="158" spans="1:2" x14ac:dyDescent="0.3">
      <c r="A158">
        <v>808010278</v>
      </c>
      <c r="B158">
        <v>8.9700000000000006</v>
      </c>
    </row>
    <row r="159" spans="1:2" x14ac:dyDescent="0.3">
      <c r="A159">
        <v>1307059817</v>
      </c>
      <c r="B159">
        <v>6.75</v>
      </c>
    </row>
    <row r="160" spans="1:2" x14ac:dyDescent="0.3">
      <c r="A160">
        <v>1012023103</v>
      </c>
      <c r="B160">
        <v>6.6</v>
      </c>
    </row>
    <row r="161" spans="1:2" x14ac:dyDescent="0.3">
      <c r="A161">
        <v>1499902910</v>
      </c>
      <c r="B161">
        <v>8.7200000000000006</v>
      </c>
    </row>
    <row r="162" spans="1:2" x14ac:dyDescent="0.3">
      <c r="A162">
        <v>711007713</v>
      </c>
      <c r="B162">
        <v>9</v>
      </c>
    </row>
    <row r="163" spans="1:2" x14ac:dyDescent="0.3">
      <c r="A163">
        <v>1203032263</v>
      </c>
      <c r="B163">
        <v>6.11</v>
      </c>
    </row>
    <row r="164" spans="1:2" x14ac:dyDescent="0.3">
      <c r="A164">
        <v>1308060959</v>
      </c>
      <c r="B164">
        <v>6.15</v>
      </c>
    </row>
    <row r="165" spans="1:2" x14ac:dyDescent="0.3">
      <c r="A165">
        <v>1410071137</v>
      </c>
      <c r="B165">
        <v>8.39</v>
      </c>
    </row>
    <row r="166" spans="1:2" x14ac:dyDescent="0.3">
      <c r="A166">
        <v>1102024149</v>
      </c>
      <c r="B166">
        <v>7.86</v>
      </c>
    </row>
    <row r="167" spans="1:2" x14ac:dyDescent="0.3">
      <c r="A167">
        <v>1405067138</v>
      </c>
      <c r="B167">
        <v>5.47</v>
      </c>
    </row>
    <row r="168" spans="1:2" x14ac:dyDescent="0.3">
      <c r="A168">
        <v>1000974650</v>
      </c>
      <c r="B168">
        <v>7.86</v>
      </c>
    </row>
    <row r="169" spans="1:2" x14ac:dyDescent="0.3">
      <c r="A169">
        <v>1302053333</v>
      </c>
      <c r="B169">
        <v>8.1</v>
      </c>
    </row>
    <row r="170" spans="1:2" x14ac:dyDescent="0.3">
      <c r="A170">
        <v>1106026896</v>
      </c>
      <c r="B170">
        <v>8.01</v>
      </c>
    </row>
    <row r="171" spans="1:2" x14ac:dyDescent="0.3">
      <c r="A171">
        <v>1411071295</v>
      </c>
      <c r="B171">
        <v>7.11</v>
      </c>
    </row>
    <row r="172" spans="1:2" x14ac:dyDescent="0.3">
      <c r="A172">
        <v>1405067298</v>
      </c>
      <c r="B172">
        <v>7.27</v>
      </c>
    </row>
    <row r="173" spans="1:2" x14ac:dyDescent="0.3">
      <c r="A173">
        <v>1407069061</v>
      </c>
      <c r="B173">
        <v>9.02</v>
      </c>
    </row>
    <row r="174" spans="1:2" x14ac:dyDescent="0.3">
      <c r="A174">
        <v>1001644719</v>
      </c>
      <c r="B174">
        <v>7.6</v>
      </c>
    </row>
    <row r="175" spans="1:2" x14ac:dyDescent="0.3">
      <c r="A175">
        <v>1201031324</v>
      </c>
      <c r="B175">
        <v>6.76</v>
      </c>
    </row>
    <row r="176" spans="1:2" x14ac:dyDescent="0.3">
      <c r="A176">
        <v>1401064637</v>
      </c>
      <c r="B176">
        <v>7.22</v>
      </c>
    </row>
    <row r="177" spans="1:2" x14ac:dyDescent="0.3">
      <c r="A177">
        <v>1404066739</v>
      </c>
      <c r="B177">
        <v>7.58</v>
      </c>
    </row>
    <row r="178" spans="1:2" x14ac:dyDescent="0.3">
      <c r="A178">
        <v>1409070255</v>
      </c>
      <c r="B178">
        <v>8.91</v>
      </c>
    </row>
    <row r="179" spans="1:2" x14ac:dyDescent="0.3">
      <c r="A179">
        <v>1012023152</v>
      </c>
      <c r="B179">
        <v>5.69</v>
      </c>
    </row>
    <row r="180" spans="1:2" x14ac:dyDescent="0.3">
      <c r="A180">
        <v>1104025466</v>
      </c>
      <c r="B180">
        <v>7.32</v>
      </c>
    </row>
    <row r="181" spans="1:2" x14ac:dyDescent="0.3">
      <c r="A181">
        <v>1102024057</v>
      </c>
      <c r="B181">
        <v>9.86</v>
      </c>
    </row>
    <row r="182" spans="1:2" x14ac:dyDescent="0.3">
      <c r="A182">
        <v>1411071506</v>
      </c>
      <c r="B182">
        <v>5.01</v>
      </c>
    </row>
    <row r="183" spans="1:2" x14ac:dyDescent="0.3">
      <c r="A183">
        <v>1312063714</v>
      </c>
      <c r="B183">
        <v>7.77</v>
      </c>
    </row>
    <row r="184" spans="1:2" x14ac:dyDescent="0.3">
      <c r="A184">
        <v>1111030503</v>
      </c>
      <c r="B184">
        <v>5.8</v>
      </c>
    </row>
    <row r="185" spans="1:2" x14ac:dyDescent="0.3">
      <c r="A185">
        <v>1011022814</v>
      </c>
      <c r="B185">
        <v>9.1</v>
      </c>
    </row>
    <row r="186" spans="1:2" x14ac:dyDescent="0.3">
      <c r="A186">
        <v>1011022818</v>
      </c>
      <c r="B186">
        <v>9.93</v>
      </c>
    </row>
    <row r="187" spans="1:2" x14ac:dyDescent="0.3">
      <c r="A187">
        <v>1410071026</v>
      </c>
      <c r="B187">
        <v>5.0999999999999996</v>
      </c>
    </row>
    <row r="188" spans="1:2" x14ac:dyDescent="0.3">
      <c r="A188">
        <v>1101023619</v>
      </c>
      <c r="B188">
        <v>8.0399999999999991</v>
      </c>
    </row>
    <row r="189" spans="1:2" x14ac:dyDescent="0.3">
      <c r="A189">
        <v>1301052347</v>
      </c>
      <c r="B189">
        <v>7.01</v>
      </c>
    </row>
    <row r="190" spans="1:2" x14ac:dyDescent="0.3">
      <c r="A190">
        <v>1101023839</v>
      </c>
      <c r="B190">
        <v>9.2799999999999994</v>
      </c>
    </row>
    <row r="191" spans="1:2" x14ac:dyDescent="0.3">
      <c r="A191">
        <v>1012023010</v>
      </c>
      <c r="B191">
        <v>8</v>
      </c>
    </row>
    <row r="192" spans="1:2" x14ac:dyDescent="0.3">
      <c r="A192">
        <v>1001268402</v>
      </c>
      <c r="B192">
        <v>7.7</v>
      </c>
    </row>
    <row r="193" spans="1:2" x14ac:dyDescent="0.3">
      <c r="A193">
        <v>1112030816</v>
      </c>
      <c r="B193">
        <v>7.1</v>
      </c>
    </row>
    <row r="194" spans="1:2" x14ac:dyDescent="0.3">
      <c r="A194">
        <v>1110029732</v>
      </c>
      <c r="B194">
        <v>6.93</v>
      </c>
    </row>
    <row r="195" spans="1:2" x14ac:dyDescent="0.3">
      <c r="A195">
        <v>1211051232</v>
      </c>
      <c r="B195">
        <v>9.27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8E21-C423-4FA3-BF6C-C80B4F4635A2}">
  <dimension ref="A1:K195"/>
  <sheetViews>
    <sheetView workbookViewId="0">
      <selection activeCell="E20" sqref="E20"/>
    </sheetView>
  </sheetViews>
  <sheetFormatPr defaultRowHeight="14.4" x14ac:dyDescent="0.3"/>
  <cols>
    <col min="1" max="1" width="13.77734375" bestFit="1" customWidth="1"/>
    <col min="2" max="2" width="23.5546875" bestFit="1" customWidth="1"/>
    <col min="3" max="3" width="19.77734375" customWidth="1"/>
    <col min="4" max="4" width="14.6640625" bestFit="1" customWidth="1"/>
    <col min="5" max="5" width="9.33203125" bestFit="1" customWidth="1"/>
    <col min="6" max="6" width="18.44140625" bestFit="1" customWidth="1"/>
    <col min="7" max="7" width="14.33203125" bestFit="1" customWidth="1"/>
    <col min="8" max="8" width="16.109375" bestFit="1" customWidth="1"/>
    <col min="9" max="9" width="12.109375" customWidth="1"/>
    <col min="10" max="10" width="12.109375" bestFit="1" customWidth="1"/>
    <col min="11" max="11" width="7.88671875" bestFit="1" customWidth="1"/>
  </cols>
  <sheetData>
    <row r="1" spans="1:11" x14ac:dyDescent="0.3">
      <c r="A1" t="s">
        <v>198</v>
      </c>
      <c r="B1" t="s">
        <v>199</v>
      </c>
      <c r="C1" t="s">
        <v>200</v>
      </c>
      <c r="D1" t="s">
        <v>201</v>
      </c>
      <c r="E1" t="s">
        <v>202</v>
      </c>
      <c r="F1" t="s">
        <v>203</v>
      </c>
      <c r="G1" t="s">
        <v>204</v>
      </c>
      <c r="H1" t="s">
        <v>205</v>
      </c>
      <c r="I1" s="4" t="s">
        <v>226</v>
      </c>
      <c r="J1" s="4" t="s">
        <v>227</v>
      </c>
      <c r="K1" s="4" t="s">
        <v>232</v>
      </c>
    </row>
    <row r="2" spans="1:11" x14ac:dyDescent="0.3">
      <c r="A2">
        <v>1102024149</v>
      </c>
      <c r="B2" t="s">
        <v>4</v>
      </c>
      <c r="C2" t="s">
        <v>206</v>
      </c>
      <c r="D2" s="3">
        <v>29492</v>
      </c>
      <c r="E2" t="s">
        <v>212</v>
      </c>
      <c r="F2" t="s">
        <v>214</v>
      </c>
      <c r="G2" t="s">
        <v>219</v>
      </c>
      <c r="H2" t="s">
        <v>124</v>
      </c>
      <c r="I2">
        <v>44</v>
      </c>
      <c r="J2" t="s">
        <v>228</v>
      </c>
      <c r="K2" t="str">
        <f>IF(Employees[[#This Row],[Gender]]="Female","👩🏻F","👨🏻M")</f>
        <v>👩🏻F</v>
      </c>
    </row>
    <row r="3" spans="1:11" x14ac:dyDescent="0.3">
      <c r="A3">
        <v>1001109612</v>
      </c>
      <c r="B3" t="s">
        <v>5</v>
      </c>
      <c r="C3" t="s">
        <v>206</v>
      </c>
      <c r="D3" s="3">
        <v>30446</v>
      </c>
      <c r="E3" t="s">
        <v>212</v>
      </c>
      <c r="F3" t="s">
        <v>214</v>
      </c>
      <c r="G3" t="s">
        <v>219</v>
      </c>
      <c r="H3" t="s">
        <v>124</v>
      </c>
      <c r="I3">
        <v>41</v>
      </c>
      <c r="J3" t="s">
        <v>228</v>
      </c>
      <c r="K3" t="str">
        <f>IF(Employees[[#This Row],[Gender]]="Female","👩🏻F","👨🏻M")</f>
        <v>👩🏻F</v>
      </c>
    </row>
    <row r="4" spans="1:11" x14ac:dyDescent="0.3">
      <c r="A4">
        <v>1000974650</v>
      </c>
      <c r="B4" t="s">
        <v>6</v>
      </c>
      <c r="C4" t="s">
        <v>207</v>
      </c>
      <c r="D4" s="3">
        <v>27744</v>
      </c>
      <c r="E4" t="s">
        <v>213</v>
      </c>
      <c r="F4" t="s">
        <v>214</v>
      </c>
      <c r="G4" t="s">
        <v>220</v>
      </c>
      <c r="H4" t="s">
        <v>123</v>
      </c>
      <c r="I4">
        <v>49</v>
      </c>
      <c r="J4" t="s">
        <v>229</v>
      </c>
      <c r="K4" t="str">
        <f>IF(Employees[[#This Row],[Gender]]="Female","👩🏻F","👨🏻M")</f>
        <v>👨🏻M</v>
      </c>
    </row>
    <row r="5" spans="1:11" x14ac:dyDescent="0.3">
      <c r="A5">
        <v>1206043417</v>
      </c>
      <c r="B5" t="s">
        <v>7</v>
      </c>
      <c r="C5" t="s">
        <v>208</v>
      </c>
      <c r="D5" s="3">
        <v>25364</v>
      </c>
      <c r="E5" t="s">
        <v>213</v>
      </c>
      <c r="F5" t="s">
        <v>214</v>
      </c>
      <c r="G5" t="s">
        <v>220</v>
      </c>
      <c r="H5" t="s">
        <v>126</v>
      </c>
      <c r="I5">
        <v>55</v>
      </c>
      <c r="J5" t="s">
        <v>229</v>
      </c>
      <c r="K5" t="str">
        <f>IF(Employees[[#This Row],[Gender]]="Female","👩🏻F","👨🏻M")</f>
        <v>👨🏻M</v>
      </c>
    </row>
    <row r="6" spans="1:11" x14ac:dyDescent="0.3">
      <c r="A6">
        <v>1307060188</v>
      </c>
      <c r="B6" t="s">
        <v>8</v>
      </c>
      <c r="C6" t="s">
        <v>206</v>
      </c>
      <c r="D6" s="3">
        <v>26391</v>
      </c>
      <c r="E6" t="s">
        <v>212</v>
      </c>
      <c r="F6" t="s">
        <v>214</v>
      </c>
      <c r="G6" t="s">
        <v>220</v>
      </c>
      <c r="H6" t="s">
        <v>124</v>
      </c>
      <c r="I6">
        <v>52</v>
      </c>
      <c r="J6" t="s">
        <v>229</v>
      </c>
      <c r="K6" t="str">
        <f>IF(Employees[[#This Row],[Gender]]="Female","👩🏻F","👨🏻M")</f>
        <v>👩🏻F</v>
      </c>
    </row>
    <row r="7" spans="1:11" x14ac:dyDescent="0.3">
      <c r="A7">
        <v>1011022932</v>
      </c>
      <c r="B7" t="s">
        <v>9</v>
      </c>
      <c r="C7" t="s">
        <v>206</v>
      </c>
      <c r="D7" s="3">
        <v>28363</v>
      </c>
      <c r="E7" t="s">
        <v>212</v>
      </c>
      <c r="F7" t="s">
        <v>214</v>
      </c>
      <c r="G7" t="s">
        <v>219</v>
      </c>
      <c r="H7" t="s">
        <v>124</v>
      </c>
      <c r="I7">
        <v>47</v>
      </c>
      <c r="J7" t="s">
        <v>229</v>
      </c>
      <c r="K7" t="str">
        <f>IF(Employees[[#This Row],[Gender]]="Female","👩🏻F","👨🏻M")</f>
        <v>👩🏻F</v>
      </c>
    </row>
    <row r="8" spans="1:11" x14ac:dyDescent="0.3">
      <c r="A8">
        <v>1101023619</v>
      </c>
      <c r="B8" t="s">
        <v>6</v>
      </c>
      <c r="C8" t="s">
        <v>206</v>
      </c>
      <c r="D8" s="3">
        <v>31084</v>
      </c>
      <c r="E8" t="s">
        <v>212</v>
      </c>
      <c r="F8" t="s">
        <v>214</v>
      </c>
      <c r="G8" t="s">
        <v>219</v>
      </c>
      <c r="H8" t="s">
        <v>124</v>
      </c>
      <c r="I8">
        <v>40</v>
      </c>
      <c r="J8" t="s">
        <v>228</v>
      </c>
      <c r="K8" t="str">
        <f>IF(Employees[[#This Row],[Gender]]="Female","👩🏻F","👨🏻M")</f>
        <v>👩🏻F</v>
      </c>
    </row>
    <row r="9" spans="1:11" x14ac:dyDescent="0.3">
      <c r="A9">
        <v>1107027575</v>
      </c>
      <c r="B9" t="s">
        <v>10</v>
      </c>
      <c r="C9" t="s">
        <v>206</v>
      </c>
      <c r="D9" s="3">
        <v>31702</v>
      </c>
      <c r="E9" t="s">
        <v>213</v>
      </c>
      <c r="F9" t="s">
        <v>214</v>
      </c>
      <c r="G9" t="s">
        <v>219</v>
      </c>
      <c r="H9" t="s">
        <v>124</v>
      </c>
      <c r="I9">
        <v>38</v>
      </c>
      <c r="J9" t="s">
        <v>228</v>
      </c>
      <c r="K9" t="str">
        <f>IF(Employees[[#This Row],[Gender]]="Female","👩🏻F","👨🏻M")</f>
        <v>👨🏻M</v>
      </c>
    </row>
    <row r="10" spans="1:11" x14ac:dyDescent="0.3">
      <c r="A10">
        <v>1102024115</v>
      </c>
      <c r="B10" t="s">
        <v>11</v>
      </c>
      <c r="C10" t="s">
        <v>208</v>
      </c>
      <c r="D10" s="3">
        <v>25481</v>
      </c>
      <c r="E10" t="s">
        <v>213</v>
      </c>
      <c r="F10" t="s">
        <v>214</v>
      </c>
      <c r="G10" t="s">
        <v>220</v>
      </c>
      <c r="H10" t="s">
        <v>126</v>
      </c>
      <c r="I10">
        <v>55</v>
      </c>
      <c r="J10" t="s">
        <v>229</v>
      </c>
      <c r="K10" t="str">
        <f>IF(Employees[[#This Row],[Gender]]="Female","👩🏻F","👨🏻M")</f>
        <v>👨🏻M</v>
      </c>
    </row>
    <row r="11" spans="1:11" x14ac:dyDescent="0.3">
      <c r="A11">
        <v>1105026041</v>
      </c>
      <c r="B11" t="s">
        <v>12</v>
      </c>
      <c r="C11" t="s">
        <v>206</v>
      </c>
      <c r="D11" s="3">
        <v>24879</v>
      </c>
      <c r="E11" t="s">
        <v>212</v>
      </c>
      <c r="F11" t="s">
        <v>214</v>
      </c>
      <c r="G11" t="s">
        <v>219</v>
      </c>
      <c r="H11" t="s">
        <v>124</v>
      </c>
      <c r="I11">
        <v>57</v>
      </c>
      <c r="J11" t="s">
        <v>230</v>
      </c>
      <c r="K11" t="str">
        <f>IF(Employees[[#This Row],[Gender]]="Female","👩🏻F","👨🏻M")</f>
        <v>👩🏻F</v>
      </c>
    </row>
    <row r="12" spans="1:11" x14ac:dyDescent="0.3">
      <c r="A12">
        <v>1102024121</v>
      </c>
      <c r="B12" t="s">
        <v>13</v>
      </c>
      <c r="C12" t="s">
        <v>206</v>
      </c>
      <c r="D12" s="3">
        <v>32695</v>
      </c>
      <c r="E12" t="s">
        <v>212</v>
      </c>
      <c r="F12" t="s">
        <v>214</v>
      </c>
      <c r="G12" t="s">
        <v>219</v>
      </c>
      <c r="H12" t="s">
        <v>124</v>
      </c>
      <c r="I12">
        <v>35</v>
      </c>
      <c r="J12" t="s">
        <v>231</v>
      </c>
      <c r="K12" t="str">
        <f>IF(Employees[[#This Row],[Gender]]="Female","👩🏻F","👨🏻M")</f>
        <v>👩🏻F</v>
      </c>
    </row>
    <row r="13" spans="1:11" x14ac:dyDescent="0.3">
      <c r="A13">
        <v>1302053333</v>
      </c>
      <c r="B13" t="s">
        <v>14</v>
      </c>
      <c r="C13" t="s">
        <v>206</v>
      </c>
      <c r="D13" s="3">
        <v>25941</v>
      </c>
      <c r="E13" t="s">
        <v>213</v>
      </c>
      <c r="F13" t="s">
        <v>214</v>
      </c>
      <c r="G13" t="s">
        <v>219</v>
      </c>
      <c r="H13" t="s">
        <v>124</v>
      </c>
      <c r="I13">
        <v>54</v>
      </c>
      <c r="J13" t="s">
        <v>229</v>
      </c>
      <c r="K13" t="str">
        <f>IF(Employees[[#This Row],[Gender]]="Female","👩🏻F","👨🏻M")</f>
        <v>👨🏻M</v>
      </c>
    </row>
    <row r="14" spans="1:11" x14ac:dyDescent="0.3">
      <c r="A14">
        <v>1302053362</v>
      </c>
      <c r="B14" t="s">
        <v>15</v>
      </c>
      <c r="C14" t="s">
        <v>206</v>
      </c>
      <c r="D14" s="3">
        <v>34248</v>
      </c>
      <c r="E14" t="s">
        <v>212</v>
      </c>
      <c r="F14" t="s">
        <v>214</v>
      </c>
      <c r="G14" t="s">
        <v>221</v>
      </c>
      <c r="H14" t="s">
        <v>124</v>
      </c>
      <c r="I14">
        <v>31</v>
      </c>
      <c r="J14" t="s">
        <v>231</v>
      </c>
      <c r="K14" t="str">
        <f>IF(Employees[[#This Row],[Gender]]="Female","👩🏻F","👨🏻M")</f>
        <v>👩🏻F</v>
      </c>
    </row>
    <row r="15" spans="1:11" x14ac:dyDescent="0.3">
      <c r="A15">
        <v>1405067565</v>
      </c>
      <c r="B15" t="s">
        <v>16</v>
      </c>
      <c r="C15" t="s">
        <v>206</v>
      </c>
      <c r="D15" s="3">
        <v>30758</v>
      </c>
      <c r="E15" t="s">
        <v>213</v>
      </c>
      <c r="F15" t="s">
        <v>214</v>
      </c>
      <c r="G15" t="s">
        <v>221</v>
      </c>
      <c r="H15" t="s">
        <v>124</v>
      </c>
      <c r="I15">
        <v>40</v>
      </c>
      <c r="J15" t="s">
        <v>228</v>
      </c>
      <c r="K15" t="str">
        <f>IF(Employees[[#This Row],[Gender]]="Female","👩🏻F","👨🏻M")</f>
        <v>👨🏻M</v>
      </c>
    </row>
    <row r="16" spans="1:11" x14ac:dyDescent="0.3">
      <c r="A16">
        <v>1106026579</v>
      </c>
      <c r="B16" t="s">
        <v>17</v>
      </c>
      <c r="C16" t="s">
        <v>207</v>
      </c>
      <c r="D16" s="3">
        <v>30821</v>
      </c>
      <c r="E16" t="s">
        <v>213</v>
      </c>
      <c r="F16" t="s">
        <v>214</v>
      </c>
      <c r="G16" t="s">
        <v>219</v>
      </c>
      <c r="H16" t="s">
        <v>122</v>
      </c>
      <c r="I16">
        <v>40</v>
      </c>
      <c r="J16" t="s">
        <v>228</v>
      </c>
      <c r="K16" t="str">
        <f>IF(Employees[[#This Row],[Gender]]="Female","👩🏻F","👨🏻M")</f>
        <v>👨🏻M</v>
      </c>
    </row>
    <row r="17" spans="1:11" x14ac:dyDescent="0.3">
      <c r="A17">
        <v>1107027450</v>
      </c>
      <c r="B17" t="s">
        <v>18</v>
      </c>
      <c r="C17" t="s">
        <v>206</v>
      </c>
      <c r="D17" s="3">
        <v>33344</v>
      </c>
      <c r="E17" t="s">
        <v>212</v>
      </c>
      <c r="F17" t="s">
        <v>214</v>
      </c>
      <c r="G17" t="s">
        <v>221</v>
      </c>
      <c r="H17" t="s">
        <v>124</v>
      </c>
      <c r="I17">
        <v>33</v>
      </c>
      <c r="J17" t="s">
        <v>231</v>
      </c>
      <c r="K17" t="str">
        <f>IF(Employees[[#This Row],[Gender]]="Female","👩🏻F","👨🏻M")</f>
        <v>👩🏻F</v>
      </c>
    </row>
    <row r="18" spans="1:11" x14ac:dyDescent="0.3">
      <c r="A18">
        <v>1408069481</v>
      </c>
      <c r="B18" t="s">
        <v>19</v>
      </c>
      <c r="C18" t="s">
        <v>206</v>
      </c>
      <c r="D18" s="3">
        <v>33736</v>
      </c>
      <c r="E18" t="s">
        <v>212</v>
      </c>
      <c r="F18" t="s">
        <v>214</v>
      </c>
      <c r="G18" t="s">
        <v>221</v>
      </c>
      <c r="H18" t="s">
        <v>124</v>
      </c>
      <c r="I18">
        <v>32</v>
      </c>
      <c r="J18" t="s">
        <v>231</v>
      </c>
      <c r="K18" t="str">
        <f>IF(Employees[[#This Row],[Gender]]="Female","👩🏻F","👨🏻M")</f>
        <v>👩🏻F</v>
      </c>
    </row>
    <row r="19" spans="1:11" x14ac:dyDescent="0.3">
      <c r="A19">
        <v>1011022818</v>
      </c>
      <c r="B19" t="s">
        <v>20</v>
      </c>
      <c r="C19" t="s">
        <v>206</v>
      </c>
      <c r="D19" s="3">
        <v>29860</v>
      </c>
      <c r="E19" t="s">
        <v>213</v>
      </c>
      <c r="F19" t="s">
        <v>214</v>
      </c>
      <c r="G19" t="s">
        <v>221</v>
      </c>
      <c r="H19" t="s">
        <v>124</v>
      </c>
      <c r="I19">
        <v>43</v>
      </c>
      <c r="J19" t="s">
        <v>228</v>
      </c>
      <c r="K19" t="str">
        <f>IF(Employees[[#This Row],[Gender]]="Female","👩🏻F","👨🏻M")</f>
        <v>👨🏻M</v>
      </c>
    </row>
    <row r="20" spans="1:11" x14ac:dyDescent="0.3">
      <c r="A20">
        <v>1201031308</v>
      </c>
      <c r="B20" t="s">
        <v>21</v>
      </c>
      <c r="C20" t="s">
        <v>207</v>
      </c>
      <c r="D20" s="3">
        <v>27134</v>
      </c>
      <c r="E20" t="s">
        <v>212</v>
      </c>
      <c r="F20" t="s">
        <v>214</v>
      </c>
      <c r="G20" t="s">
        <v>220</v>
      </c>
      <c r="H20" t="s">
        <v>122</v>
      </c>
      <c r="I20">
        <v>50</v>
      </c>
      <c r="J20" t="s">
        <v>229</v>
      </c>
      <c r="K20" t="str">
        <f>IF(Employees[[#This Row],[Gender]]="Female","👩🏻F","👨🏻M")</f>
        <v>👩🏻F</v>
      </c>
    </row>
    <row r="21" spans="1:11" x14ac:dyDescent="0.3">
      <c r="A21">
        <v>1001944783</v>
      </c>
      <c r="B21" t="s">
        <v>22</v>
      </c>
      <c r="C21" t="s">
        <v>208</v>
      </c>
      <c r="D21" s="3">
        <v>28130</v>
      </c>
      <c r="E21" t="s">
        <v>213</v>
      </c>
      <c r="F21" t="s">
        <v>214</v>
      </c>
      <c r="G21" t="s">
        <v>219</v>
      </c>
      <c r="H21" t="s">
        <v>120</v>
      </c>
      <c r="I21">
        <v>48</v>
      </c>
      <c r="J21" t="s">
        <v>229</v>
      </c>
      <c r="K21" t="str">
        <f>IF(Employees[[#This Row],[Gender]]="Female","👩🏻F","👨🏻M")</f>
        <v>👨🏻M</v>
      </c>
    </row>
    <row r="22" spans="1:11" x14ac:dyDescent="0.3">
      <c r="A22">
        <v>1405067298</v>
      </c>
      <c r="B22" t="s">
        <v>23</v>
      </c>
      <c r="C22" t="s">
        <v>208</v>
      </c>
      <c r="D22" s="3">
        <v>30402</v>
      </c>
      <c r="E22" t="s">
        <v>212</v>
      </c>
      <c r="F22" t="s">
        <v>214</v>
      </c>
      <c r="G22" t="s">
        <v>219</v>
      </c>
      <c r="H22" t="s">
        <v>120</v>
      </c>
      <c r="I22">
        <v>41</v>
      </c>
      <c r="J22" t="s">
        <v>228</v>
      </c>
      <c r="K22" t="str">
        <f>IF(Employees[[#This Row],[Gender]]="Female","👩🏻F","👨🏻M")</f>
        <v>👩🏻F</v>
      </c>
    </row>
    <row r="23" spans="1:11" x14ac:dyDescent="0.3">
      <c r="A23">
        <v>1103024456</v>
      </c>
      <c r="B23" t="s">
        <v>24</v>
      </c>
      <c r="C23" t="s">
        <v>208</v>
      </c>
      <c r="D23" s="3">
        <v>33200</v>
      </c>
      <c r="E23" t="s">
        <v>212</v>
      </c>
      <c r="F23" t="s">
        <v>214</v>
      </c>
      <c r="G23" t="s">
        <v>219</v>
      </c>
      <c r="H23" t="s">
        <v>120</v>
      </c>
      <c r="I23">
        <v>34</v>
      </c>
      <c r="J23" t="s">
        <v>231</v>
      </c>
      <c r="K23" t="str">
        <f>IF(Employees[[#This Row],[Gender]]="Female","👩🏻F","👨🏻M")</f>
        <v>👩🏻F</v>
      </c>
    </row>
    <row r="24" spans="1:11" x14ac:dyDescent="0.3">
      <c r="A24">
        <v>1307059817</v>
      </c>
      <c r="B24" t="s">
        <v>25</v>
      </c>
      <c r="C24" t="s">
        <v>208</v>
      </c>
      <c r="D24" s="3">
        <v>34107</v>
      </c>
      <c r="E24" t="s">
        <v>212</v>
      </c>
      <c r="F24" t="s">
        <v>214</v>
      </c>
      <c r="G24" t="s">
        <v>221</v>
      </c>
      <c r="H24" t="s">
        <v>120</v>
      </c>
      <c r="I24">
        <v>31</v>
      </c>
      <c r="J24" t="s">
        <v>231</v>
      </c>
      <c r="K24" t="str">
        <f>IF(Employees[[#This Row],[Gender]]="Female","👩🏻F","👨🏻M")</f>
        <v>👩🏻F</v>
      </c>
    </row>
    <row r="25" spans="1:11" x14ac:dyDescent="0.3">
      <c r="A25">
        <v>1111030684</v>
      </c>
      <c r="B25" t="s">
        <v>26</v>
      </c>
      <c r="C25" t="s">
        <v>208</v>
      </c>
      <c r="D25" s="3">
        <v>34423</v>
      </c>
      <c r="E25" t="s">
        <v>212</v>
      </c>
      <c r="F25" t="s">
        <v>214</v>
      </c>
      <c r="G25" t="s">
        <v>221</v>
      </c>
      <c r="H25" t="s">
        <v>120</v>
      </c>
      <c r="I25">
        <v>30</v>
      </c>
      <c r="J25" t="s">
        <v>231</v>
      </c>
      <c r="K25" t="str">
        <f>IF(Employees[[#This Row],[Gender]]="Female","👩🏻F","👨🏻M")</f>
        <v>👩🏻F</v>
      </c>
    </row>
    <row r="26" spans="1:11" x14ac:dyDescent="0.3">
      <c r="A26">
        <v>1409070147</v>
      </c>
      <c r="B26" t="s">
        <v>27</v>
      </c>
      <c r="C26" t="s">
        <v>207</v>
      </c>
      <c r="D26" s="3">
        <v>28821</v>
      </c>
      <c r="E26" t="s">
        <v>212</v>
      </c>
      <c r="F26" t="s">
        <v>214</v>
      </c>
      <c r="G26" t="s">
        <v>220</v>
      </c>
      <c r="H26" t="s">
        <v>123</v>
      </c>
      <c r="I26">
        <v>46</v>
      </c>
      <c r="J26" t="s">
        <v>229</v>
      </c>
      <c r="K26" t="str">
        <f>IF(Employees[[#This Row],[Gender]]="Female","👩🏻F","👨🏻M")</f>
        <v>👩🏻F</v>
      </c>
    </row>
    <row r="27" spans="1:11" x14ac:dyDescent="0.3">
      <c r="A27">
        <v>1499902991</v>
      </c>
      <c r="B27" t="s">
        <v>28</v>
      </c>
      <c r="C27" t="s">
        <v>208</v>
      </c>
      <c r="D27" s="3">
        <v>28190</v>
      </c>
      <c r="E27" t="s">
        <v>213</v>
      </c>
      <c r="F27" t="s">
        <v>214</v>
      </c>
      <c r="G27" t="s">
        <v>221</v>
      </c>
      <c r="H27" t="s">
        <v>120</v>
      </c>
      <c r="I27">
        <v>47</v>
      </c>
      <c r="J27" t="s">
        <v>229</v>
      </c>
      <c r="K27" t="str">
        <f>IF(Employees[[#This Row],[Gender]]="Female","👩🏻F","👨🏻M")</f>
        <v>👨🏻M</v>
      </c>
    </row>
    <row r="28" spans="1:11" x14ac:dyDescent="0.3">
      <c r="A28">
        <v>812011761</v>
      </c>
      <c r="B28" t="s">
        <v>29</v>
      </c>
      <c r="C28" t="s">
        <v>208</v>
      </c>
      <c r="D28" s="3">
        <v>31915</v>
      </c>
      <c r="E28" t="s">
        <v>213</v>
      </c>
      <c r="F28" t="s">
        <v>214</v>
      </c>
      <c r="G28" t="s">
        <v>221</v>
      </c>
      <c r="H28" t="s">
        <v>120</v>
      </c>
      <c r="I28">
        <v>37</v>
      </c>
      <c r="J28" t="s">
        <v>228</v>
      </c>
      <c r="K28" t="str">
        <f>IF(Employees[[#This Row],[Gender]]="Female","👩🏻F","👨🏻M")</f>
        <v>👨🏻M</v>
      </c>
    </row>
    <row r="29" spans="1:11" x14ac:dyDescent="0.3">
      <c r="A29">
        <v>1101023457</v>
      </c>
      <c r="B29" t="s">
        <v>30</v>
      </c>
      <c r="C29" t="s">
        <v>208</v>
      </c>
      <c r="D29" s="3">
        <v>25045</v>
      </c>
      <c r="E29" t="s">
        <v>213</v>
      </c>
      <c r="F29" t="s">
        <v>214</v>
      </c>
      <c r="G29" t="s">
        <v>221</v>
      </c>
      <c r="H29" t="s">
        <v>120</v>
      </c>
      <c r="I29">
        <v>56</v>
      </c>
      <c r="J29" t="s">
        <v>230</v>
      </c>
      <c r="K29" t="str">
        <f>IF(Employees[[#This Row],[Gender]]="Female","👩🏻F","👨🏻M")</f>
        <v>👨🏻M</v>
      </c>
    </row>
    <row r="30" spans="1:11" x14ac:dyDescent="0.3">
      <c r="A30">
        <v>711007713</v>
      </c>
      <c r="B30" t="s">
        <v>31</v>
      </c>
      <c r="C30" t="s">
        <v>208</v>
      </c>
      <c r="D30" s="3">
        <v>26462</v>
      </c>
      <c r="E30" t="s">
        <v>212</v>
      </c>
      <c r="F30" t="s">
        <v>214</v>
      </c>
      <c r="G30" t="s">
        <v>221</v>
      </c>
      <c r="H30" t="s">
        <v>120</v>
      </c>
      <c r="I30">
        <v>52</v>
      </c>
      <c r="J30" t="s">
        <v>229</v>
      </c>
      <c r="K30" t="str">
        <f>IF(Employees[[#This Row],[Gender]]="Female","👩🏻F","👨🏻M")</f>
        <v>👩🏻F</v>
      </c>
    </row>
    <row r="31" spans="1:11" x14ac:dyDescent="0.3">
      <c r="A31">
        <v>1304055947</v>
      </c>
      <c r="B31" t="s">
        <v>32</v>
      </c>
      <c r="C31" t="s">
        <v>207</v>
      </c>
      <c r="D31" s="3">
        <v>30092</v>
      </c>
      <c r="E31" t="s">
        <v>212</v>
      </c>
      <c r="F31" t="s">
        <v>214</v>
      </c>
      <c r="G31" t="s">
        <v>219</v>
      </c>
      <c r="H31" t="s">
        <v>122</v>
      </c>
      <c r="I31">
        <v>42</v>
      </c>
      <c r="J31" t="s">
        <v>228</v>
      </c>
      <c r="K31" t="str">
        <f>IF(Employees[[#This Row],[Gender]]="Female","👩🏻F","👨🏻M")</f>
        <v>👩🏻F</v>
      </c>
    </row>
    <row r="32" spans="1:11" x14ac:dyDescent="0.3">
      <c r="A32">
        <v>1106026572</v>
      </c>
      <c r="B32" t="s">
        <v>33</v>
      </c>
      <c r="C32" t="s">
        <v>207</v>
      </c>
      <c r="D32" s="3">
        <v>25318</v>
      </c>
      <c r="E32" t="s">
        <v>213</v>
      </c>
      <c r="F32" t="s">
        <v>214</v>
      </c>
      <c r="G32" t="s">
        <v>219</v>
      </c>
      <c r="H32" t="s">
        <v>122</v>
      </c>
      <c r="I32">
        <v>55</v>
      </c>
      <c r="J32" t="s">
        <v>229</v>
      </c>
      <c r="K32" t="str">
        <f>IF(Employees[[#This Row],[Gender]]="Female","👩🏻F","👨🏻M")</f>
        <v>👨🏻M</v>
      </c>
    </row>
    <row r="33" spans="1:11" x14ac:dyDescent="0.3">
      <c r="A33">
        <v>1209049326</v>
      </c>
      <c r="B33" t="s">
        <v>34</v>
      </c>
      <c r="C33" t="s">
        <v>207</v>
      </c>
      <c r="D33" s="3">
        <v>25208</v>
      </c>
      <c r="E33" t="s">
        <v>213</v>
      </c>
      <c r="F33" t="s">
        <v>214</v>
      </c>
      <c r="G33" t="s">
        <v>221</v>
      </c>
      <c r="H33" t="s">
        <v>122</v>
      </c>
      <c r="I33">
        <v>56</v>
      </c>
      <c r="J33" t="s">
        <v>230</v>
      </c>
      <c r="K33" t="str">
        <f>IF(Employees[[#This Row],[Gender]]="Female","👩🏻F","👨🏻M")</f>
        <v>👨🏻M</v>
      </c>
    </row>
    <row r="34" spans="1:11" x14ac:dyDescent="0.3">
      <c r="A34">
        <v>1412071660</v>
      </c>
      <c r="B34" t="s">
        <v>35</v>
      </c>
      <c r="C34" t="s">
        <v>207</v>
      </c>
      <c r="D34" s="3">
        <v>34329</v>
      </c>
      <c r="E34" t="s">
        <v>213</v>
      </c>
      <c r="F34" t="s">
        <v>214</v>
      </c>
      <c r="G34" t="s">
        <v>221</v>
      </c>
      <c r="H34" t="s">
        <v>122</v>
      </c>
      <c r="I34">
        <v>31</v>
      </c>
      <c r="J34" t="s">
        <v>231</v>
      </c>
      <c r="K34" t="str">
        <f>IF(Employees[[#This Row],[Gender]]="Female","👩🏻F","👨🏻M")</f>
        <v>👨🏻M</v>
      </c>
    </row>
    <row r="35" spans="1:11" x14ac:dyDescent="0.3">
      <c r="A35">
        <v>1312063714</v>
      </c>
      <c r="B35" t="s">
        <v>36</v>
      </c>
      <c r="C35" t="s">
        <v>207</v>
      </c>
      <c r="D35" s="3">
        <v>35206</v>
      </c>
      <c r="E35" t="s">
        <v>212</v>
      </c>
      <c r="F35" t="s">
        <v>214</v>
      </c>
      <c r="G35" t="s">
        <v>221</v>
      </c>
      <c r="H35" t="s">
        <v>122</v>
      </c>
      <c r="I35">
        <v>28</v>
      </c>
      <c r="J35" t="s">
        <v>231</v>
      </c>
      <c r="K35" t="str">
        <f>IF(Employees[[#This Row],[Gender]]="Female","👩🏻F","👨🏻M")</f>
        <v>👩🏻F</v>
      </c>
    </row>
    <row r="36" spans="1:11" x14ac:dyDescent="0.3">
      <c r="A36">
        <v>1211050782</v>
      </c>
      <c r="B36" t="s">
        <v>179</v>
      </c>
      <c r="C36" t="s">
        <v>207</v>
      </c>
      <c r="D36" s="3">
        <v>25826</v>
      </c>
      <c r="E36" t="s">
        <v>212</v>
      </c>
      <c r="F36" t="s">
        <v>214</v>
      </c>
      <c r="G36" t="s">
        <v>221</v>
      </c>
      <c r="H36" t="s">
        <v>122</v>
      </c>
      <c r="I36">
        <v>54</v>
      </c>
      <c r="J36" t="s">
        <v>229</v>
      </c>
      <c r="K36" t="str">
        <f>IF(Employees[[#This Row],[Gender]]="Female","👩🏻F","👨🏻M")</f>
        <v>👩🏻F</v>
      </c>
    </row>
    <row r="37" spans="1:11" x14ac:dyDescent="0.3">
      <c r="A37">
        <v>1001495124</v>
      </c>
      <c r="B37" t="s">
        <v>180</v>
      </c>
      <c r="C37" t="s">
        <v>208</v>
      </c>
      <c r="D37" s="3">
        <v>21813</v>
      </c>
      <c r="E37" t="s">
        <v>212</v>
      </c>
      <c r="F37" t="s">
        <v>215</v>
      </c>
      <c r="G37" t="s">
        <v>0</v>
      </c>
      <c r="H37" t="s">
        <v>1</v>
      </c>
      <c r="I37">
        <v>65</v>
      </c>
      <c r="J37" t="s">
        <v>230</v>
      </c>
      <c r="K37" t="str">
        <f>IF(Employees[[#This Row],[Gender]]="Female","👩🏻F","👨🏻M")</f>
        <v>👩🏻F</v>
      </c>
    </row>
    <row r="38" spans="1:11" x14ac:dyDescent="0.3">
      <c r="A38">
        <v>1112030816</v>
      </c>
      <c r="B38" t="s">
        <v>135</v>
      </c>
      <c r="C38" t="s">
        <v>206</v>
      </c>
      <c r="D38" s="3">
        <v>19965</v>
      </c>
      <c r="E38" t="s">
        <v>212</v>
      </c>
      <c r="F38" t="s">
        <v>215</v>
      </c>
      <c r="G38" t="s">
        <v>0</v>
      </c>
      <c r="H38" t="s">
        <v>1</v>
      </c>
      <c r="I38">
        <v>70</v>
      </c>
      <c r="J38" t="s">
        <v>230</v>
      </c>
      <c r="K38" t="str">
        <f>IF(Employees[[#This Row],[Gender]]="Female","👩🏻F","👨🏻M")</f>
        <v>👩🏻F</v>
      </c>
    </row>
    <row r="39" spans="1:11" x14ac:dyDescent="0.3">
      <c r="A39">
        <v>1403065721</v>
      </c>
      <c r="B39" t="s">
        <v>136</v>
      </c>
      <c r="C39" t="s">
        <v>206</v>
      </c>
      <c r="D39" s="3">
        <v>24971</v>
      </c>
      <c r="E39" t="s">
        <v>212</v>
      </c>
      <c r="F39" t="s">
        <v>215</v>
      </c>
      <c r="G39" t="s">
        <v>0</v>
      </c>
      <c r="H39" t="s">
        <v>1</v>
      </c>
      <c r="I39">
        <v>56</v>
      </c>
      <c r="J39" t="s">
        <v>230</v>
      </c>
      <c r="K39" t="str">
        <f>IF(Employees[[#This Row],[Gender]]="Female","👩🏻F","👨🏻M")</f>
        <v>👩🏻F</v>
      </c>
    </row>
    <row r="40" spans="1:11" x14ac:dyDescent="0.3">
      <c r="A40">
        <v>1209048771</v>
      </c>
      <c r="B40" t="s">
        <v>137</v>
      </c>
      <c r="C40" t="s">
        <v>207</v>
      </c>
      <c r="D40" s="3">
        <v>20398</v>
      </c>
      <c r="E40" t="s">
        <v>213</v>
      </c>
      <c r="F40" t="s">
        <v>215</v>
      </c>
      <c r="G40" t="s">
        <v>0</v>
      </c>
      <c r="H40" t="s">
        <v>1</v>
      </c>
      <c r="I40">
        <v>69</v>
      </c>
      <c r="J40" t="s">
        <v>230</v>
      </c>
      <c r="K40" t="str">
        <f>IF(Employees[[#This Row],[Gender]]="Female","👩🏻F","👨🏻M")</f>
        <v>👨🏻M</v>
      </c>
    </row>
    <row r="41" spans="1:11" x14ac:dyDescent="0.3">
      <c r="A41">
        <v>1009021646</v>
      </c>
      <c r="B41" t="s">
        <v>37</v>
      </c>
      <c r="C41" t="s">
        <v>207</v>
      </c>
      <c r="D41" s="3">
        <v>22356</v>
      </c>
      <c r="E41" t="s">
        <v>212</v>
      </c>
      <c r="F41" t="s">
        <v>215</v>
      </c>
      <c r="G41" t="s">
        <v>0</v>
      </c>
      <c r="H41" t="s">
        <v>1</v>
      </c>
      <c r="I41">
        <v>63</v>
      </c>
      <c r="J41" t="s">
        <v>230</v>
      </c>
      <c r="K41" t="str">
        <f>IF(Employees[[#This Row],[Gender]]="Female","👩🏻F","👨🏻M")</f>
        <v>👩🏻F</v>
      </c>
    </row>
    <row r="42" spans="1:11" x14ac:dyDescent="0.3">
      <c r="A42">
        <v>1499902910</v>
      </c>
      <c r="B42" t="s">
        <v>138</v>
      </c>
      <c r="C42" t="s">
        <v>208</v>
      </c>
      <c r="D42" s="3">
        <v>25430</v>
      </c>
      <c r="E42" t="s">
        <v>213</v>
      </c>
      <c r="F42" t="s">
        <v>215</v>
      </c>
      <c r="G42" t="s">
        <v>0</v>
      </c>
      <c r="H42" t="s">
        <v>1</v>
      </c>
      <c r="I42">
        <v>55</v>
      </c>
      <c r="J42" t="s">
        <v>229</v>
      </c>
      <c r="K42" t="str">
        <f>IF(Employees[[#This Row],[Gender]]="Female","👩🏻F","👨🏻M")</f>
        <v>👨🏻M</v>
      </c>
    </row>
    <row r="43" spans="1:11" x14ac:dyDescent="0.3">
      <c r="A43">
        <v>1306059197</v>
      </c>
      <c r="B43" t="s">
        <v>38</v>
      </c>
      <c r="C43" t="s">
        <v>206</v>
      </c>
      <c r="D43" s="3">
        <v>26920</v>
      </c>
      <c r="E43" t="s">
        <v>213</v>
      </c>
      <c r="F43" t="s">
        <v>215</v>
      </c>
      <c r="G43" t="s">
        <v>0</v>
      </c>
      <c r="H43" t="s">
        <v>1</v>
      </c>
      <c r="I43">
        <v>51</v>
      </c>
      <c r="J43" t="s">
        <v>229</v>
      </c>
      <c r="K43" t="str">
        <f>IF(Employees[[#This Row],[Gender]]="Female","👩🏻F","👨🏻M")</f>
        <v>👨🏻M</v>
      </c>
    </row>
    <row r="44" spans="1:11" x14ac:dyDescent="0.3">
      <c r="A44">
        <v>1192991000</v>
      </c>
      <c r="B44" t="s">
        <v>139</v>
      </c>
      <c r="C44" t="s">
        <v>206</v>
      </c>
      <c r="D44" s="3">
        <v>20215</v>
      </c>
      <c r="E44" t="s">
        <v>213</v>
      </c>
      <c r="F44" t="s">
        <v>3</v>
      </c>
      <c r="G44" t="s">
        <v>0</v>
      </c>
      <c r="H44" t="s">
        <v>134</v>
      </c>
      <c r="I44">
        <v>69</v>
      </c>
      <c r="J44" t="s">
        <v>230</v>
      </c>
      <c r="K44" t="str">
        <f>IF(Employees[[#This Row],[Gender]]="Female","👩🏻F","👨🏻M")</f>
        <v>👨🏻M</v>
      </c>
    </row>
    <row r="45" spans="1:11" x14ac:dyDescent="0.3">
      <c r="A45">
        <v>1101023754</v>
      </c>
      <c r="B45" t="s">
        <v>140</v>
      </c>
      <c r="C45" t="s">
        <v>206</v>
      </c>
      <c r="D45" s="3">
        <v>23991</v>
      </c>
      <c r="E45" t="s">
        <v>213</v>
      </c>
      <c r="F45" t="s">
        <v>3</v>
      </c>
      <c r="G45" t="s">
        <v>220</v>
      </c>
      <c r="H45" t="s">
        <v>134</v>
      </c>
      <c r="I45">
        <v>59</v>
      </c>
      <c r="J45" t="s">
        <v>230</v>
      </c>
      <c r="K45" t="str">
        <f>IF(Employees[[#This Row],[Gender]]="Female","👩🏻F","👨🏻M")</f>
        <v>👨🏻M</v>
      </c>
    </row>
    <row r="46" spans="1:11" x14ac:dyDescent="0.3">
      <c r="A46">
        <v>1106026933</v>
      </c>
      <c r="B46" t="s">
        <v>39</v>
      </c>
      <c r="C46" t="s">
        <v>208</v>
      </c>
      <c r="D46" s="3">
        <v>24960</v>
      </c>
      <c r="E46" t="s">
        <v>213</v>
      </c>
      <c r="F46" t="s">
        <v>3</v>
      </c>
      <c r="G46" t="s">
        <v>220</v>
      </c>
      <c r="H46" t="s">
        <v>126</v>
      </c>
      <c r="I46">
        <v>56</v>
      </c>
      <c r="J46" t="s">
        <v>230</v>
      </c>
      <c r="K46" t="str">
        <f>IF(Employees[[#This Row],[Gender]]="Female","👩🏻F","👨🏻M")</f>
        <v>👨🏻M</v>
      </c>
    </row>
    <row r="47" spans="1:11" x14ac:dyDescent="0.3">
      <c r="A47">
        <v>1001175250</v>
      </c>
      <c r="B47" t="s">
        <v>141</v>
      </c>
      <c r="C47" t="s">
        <v>206</v>
      </c>
      <c r="D47" s="3">
        <v>25293</v>
      </c>
      <c r="E47" t="s">
        <v>213</v>
      </c>
      <c r="F47" t="s">
        <v>3</v>
      </c>
      <c r="G47" t="s">
        <v>220</v>
      </c>
      <c r="H47" t="s">
        <v>134</v>
      </c>
      <c r="I47">
        <v>55</v>
      </c>
      <c r="J47" t="s">
        <v>229</v>
      </c>
      <c r="K47" t="str">
        <f>IF(Employees[[#This Row],[Gender]]="Female","👩🏻F","👨🏻M")</f>
        <v>👨🏻M</v>
      </c>
    </row>
    <row r="48" spans="1:11" x14ac:dyDescent="0.3">
      <c r="A48">
        <v>1307060199</v>
      </c>
      <c r="B48" t="s">
        <v>40</v>
      </c>
      <c r="C48" t="s">
        <v>208</v>
      </c>
      <c r="D48" s="3">
        <v>29344</v>
      </c>
      <c r="E48" t="s">
        <v>213</v>
      </c>
      <c r="F48" t="s">
        <v>3</v>
      </c>
      <c r="G48" t="s">
        <v>222</v>
      </c>
      <c r="H48" t="s">
        <v>133</v>
      </c>
      <c r="I48">
        <v>44</v>
      </c>
      <c r="J48" t="s">
        <v>228</v>
      </c>
      <c r="K48" t="str">
        <f>IF(Employees[[#This Row],[Gender]]="Female","👩🏻F","👨🏻M")</f>
        <v>👨🏻M</v>
      </c>
    </row>
    <row r="49" spans="1:11" x14ac:dyDescent="0.3">
      <c r="A49">
        <v>1010022337</v>
      </c>
      <c r="B49" t="s">
        <v>142</v>
      </c>
      <c r="C49" t="s">
        <v>208</v>
      </c>
      <c r="D49" s="3">
        <v>33394</v>
      </c>
      <c r="E49" t="s">
        <v>212</v>
      </c>
      <c r="F49" t="s">
        <v>3</v>
      </c>
      <c r="G49" t="s">
        <v>222</v>
      </c>
      <c r="H49" t="s">
        <v>133</v>
      </c>
      <c r="I49">
        <v>33</v>
      </c>
      <c r="J49" t="s">
        <v>231</v>
      </c>
      <c r="K49" t="str">
        <f>IF(Employees[[#This Row],[Gender]]="Female","👩🏻F","👨🏻M")</f>
        <v>👩🏻F</v>
      </c>
    </row>
    <row r="50" spans="1:11" x14ac:dyDescent="0.3">
      <c r="A50">
        <v>1111030266</v>
      </c>
      <c r="B50" t="s">
        <v>143</v>
      </c>
      <c r="C50" t="s">
        <v>208</v>
      </c>
      <c r="D50" s="3">
        <v>28636</v>
      </c>
      <c r="E50" t="s">
        <v>212</v>
      </c>
      <c r="F50" t="s">
        <v>3</v>
      </c>
      <c r="G50" t="s">
        <v>222</v>
      </c>
      <c r="H50" t="s">
        <v>133</v>
      </c>
      <c r="I50">
        <v>46</v>
      </c>
      <c r="J50" t="s">
        <v>229</v>
      </c>
      <c r="K50" t="str">
        <f>IF(Employees[[#This Row],[Gender]]="Female","👩🏻F","👨🏻M")</f>
        <v>👩🏻F</v>
      </c>
    </row>
    <row r="51" spans="1:11" x14ac:dyDescent="0.3">
      <c r="A51">
        <v>1412071562</v>
      </c>
      <c r="B51" t="s">
        <v>41</v>
      </c>
      <c r="C51" t="s">
        <v>206</v>
      </c>
      <c r="D51" s="3">
        <v>25413</v>
      </c>
      <c r="E51" t="s">
        <v>213</v>
      </c>
      <c r="F51" t="s">
        <v>3</v>
      </c>
      <c r="G51" t="s">
        <v>222</v>
      </c>
      <c r="H51" t="s">
        <v>133</v>
      </c>
      <c r="I51">
        <v>55</v>
      </c>
      <c r="J51" t="s">
        <v>229</v>
      </c>
      <c r="K51" t="str">
        <f>IF(Employees[[#This Row],[Gender]]="Female","👩🏻F","👨🏻M")</f>
        <v>👨🏻M</v>
      </c>
    </row>
    <row r="52" spans="1:11" x14ac:dyDescent="0.3">
      <c r="A52">
        <v>1011022863</v>
      </c>
      <c r="B52" t="s">
        <v>144</v>
      </c>
      <c r="C52" t="s">
        <v>207</v>
      </c>
      <c r="D52" s="3">
        <v>22410</v>
      </c>
      <c r="E52" t="s">
        <v>213</v>
      </c>
      <c r="F52" t="s">
        <v>3</v>
      </c>
      <c r="G52" t="s">
        <v>220</v>
      </c>
      <c r="H52" t="s">
        <v>123</v>
      </c>
      <c r="I52">
        <v>63</v>
      </c>
      <c r="J52" t="s">
        <v>230</v>
      </c>
      <c r="K52" t="str">
        <f>IF(Employees[[#This Row],[Gender]]="Female","👩🏻F","👨🏻M")</f>
        <v>👨🏻M</v>
      </c>
    </row>
    <row r="53" spans="1:11" x14ac:dyDescent="0.3">
      <c r="A53">
        <v>1108028108</v>
      </c>
      <c r="B53" t="s">
        <v>42</v>
      </c>
      <c r="C53" t="s">
        <v>207</v>
      </c>
      <c r="D53" s="3">
        <v>33350</v>
      </c>
      <c r="E53" t="s">
        <v>213</v>
      </c>
      <c r="F53" t="s">
        <v>3</v>
      </c>
      <c r="G53" t="s">
        <v>222</v>
      </c>
      <c r="H53" t="s">
        <v>132</v>
      </c>
      <c r="I53">
        <v>33</v>
      </c>
      <c r="J53" t="s">
        <v>231</v>
      </c>
      <c r="K53" t="str">
        <f>IF(Employees[[#This Row],[Gender]]="Female","👩🏻F","👨🏻M")</f>
        <v>👨🏻M</v>
      </c>
    </row>
    <row r="54" spans="1:11" x14ac:dyDescent="0.3">
      <c r="A54">
        <v>1301052347</v>
      </c>
      <c r="B54" t="s">
        <v>145</v>
      </c>
      <c r="C54" t="s">
        <v>207</v>
      </c>
      <c r="D54" s="3">
        <v>30351</v>
      </c>
      <c r="E54" t="s">
        <v>212</v>
      </c>
      <c r="F54" t="s">
        <v>3</v>
      </c>
      <c r="G54" t="s">
        <v>222</v>
      </c>
      <c r="H54" t="s">
        <v>132</v>
      </c>
      <c r="I54">
        <v>42</v>
      </c>
      <c r="J54" t="s">
        <v>228</v>
      </c>
      <c r="K54" t="str">
        <f>IF(Employees[[#This Row],[Gender]]="Female","👩🏻F","👨🏻M")</f>
        <v>👩🏻F</v>
      </c>
    </row>
    <row r="55" spans="1:11" x14ac:dyDescent="0.3">
      <c r="A55">
        <v>1411071312</v>
      </c>
      <c r="B55" t="s">
        <v>43</v>
      </c>
      <c r="C55" t="s">
        <v>207</v>
      </c>
      <c r="D55" s="3">
        <v>20836</v>
      </c>
      <c r="E55" t="s">
        <v>212</v>
      </c>
      <c r="F55" t="s">
        <v>3</v>
      </c>
      <c r="G55" t="s">
        <v>222</v>
      </c>
      <c r="H55" t="s">
        <v>132</v>
      </c>
      <c r="I55">
        <v>68</v>
      </c>
      <c r="J55" t="s">
        <v>230</v>
      </c>
      <c r="K55" t="str">
        <f>IF(Employees[[#This Row],[Gender]]="Female","👩🏻F","👨🏻M")</f>
        <v>👩🏻F</v>
      </c>
    </row>
    <row r="56" spans="1:11" x14ac:dyDescent="0.3">
      <c r="A56">
        <v>904013591</v>
      </c>
      <c r="B56" t="s">
        <v>146</v>
      </c>
      <c r="C56" t="s">
        <v>207</v>
      </c>
      <c r="D56" s="3">
        <v>32386</v>
      </c>
      <c r="E56" t="s">
        <v>213</v>
      </c>
      <c r="F56" t="s">
        <v>3</v>
      </c>
      <c r="G56" t="s">
        <v>222</v>
      </c>
      <c r="H56" t="s">
        <v>132</v>
      </c>
      <c r="I56">
        <v>36</v>
      </c>
      <c r="J56" t="s">
        <v>228</v>
      </c>
      <c r="K56" t="str">
        <f>IF(Employees[[#This Row],[Gender]]="Female","👩🏻F","👨🏻M")</f>
        <v>👨🏻M</v>
      </c>
    </row>
    <row r="57" spans="1:11" x14ac:dyDescent="0.3">
      <c r="A57">
        <v>1308060959</v>
      </c>
      <c r="B57" t="s">
        <v>44</v>
      </c>
      <c r="C57" t="s">
        <v>207</v>
      </c>
      <c r="D57" s="3">
        <v>25819</v>
      </c>
      <c r="E57" t="s">
        <v>213</v>
      </c>
      <c r="F57" t="s">
        <v>3</v>
      </c>
      <c r="G57" t="s">
        <v>222</v>
      </c>
      <c r="H57" t="s">
        <v>132</v>
      </c>
      <c r="I57">
        <v>54</v>
      </c>
      <c r="J57" t="s">
        <v>229</v>
      </c>
      <c r="K57" t="str">
        <f>IF(Employees[[#This Row],[Gender]]="Female","👩🏻F","👨🏻M")</f>
        <v>👨🏻M</v>
      </c>
    </row>
    <row r="58" spans="1:11" x14ac:dyDescent="0.3">
      <c r="A58">
        <v>905013738</v>
      </c>
      <c r="B58" t="s">
        <v>147</v>
      </c>
      <c r="C58" t="s">
        <v>208</v>
      </c>
      <c r="D58" s="3">
        <v>28054</v>
      </c>
      <c r="E58" t="s">
        <v>212</v>
      </c>
      <c r="F58" t="s">
        <v>3</v>
      </c>
      <c r="G58" t="s">
        <v>223</v>
      </c>
      <c r="H58" t="s">
        <v>133</v>
      </c>
      <c r="I58">
        <v>48</v>
      </c>
      <c r="J58" t="s">
        <v>229</v>
      </c>
      <c r="K58" t="str">
        <f>IF(Employees[[#This Row],[Gender]]="Female","👩🏻F","👨🏻M")</f>
        <v>👩🏻F</v>
      </c>
    </row>
    <row r="59" spans="1:11" x14ac:dyDescent="0.3">
      <c r="A59">
        <v>1411071506</v>
      </c>
      <c r="B59" t="s">
        <v>45</v>
      </c>
      <c r="C59" t="s">
        <v>207</v>
      </c>
      <c r="D59" s="3">
        <v>27118</v>
      </c>
      <c r="E59" t="s">
        <v>213</v>
      </c>
      <c r="F59" t="s">
        <v>3</v>
      </c>
      <c r="G59" t="s">
        <v>223</v>
      </c>
      <c r="H59" t="s">
        <v>132</v>
      </c>
      <c r="I59">
        <v>50</v>
      </c>
      <c r="J59" t="s">
        <v>229</v>
      </c>
      <c r="K59" t="str">
        <f>IF(Employees[[#This Row],[Gender]]="Female","👩🏻F","👨🏻M")</f>
        <v>👨🏻M</v>
      </c>
    </row>
    <row r="60" spans="1:11" x14ac:dyDescent="0.3">
      <c r="A60">
        <v>1111030148</v>
      </c>
      <c r="B60" t="s">
        <v>148</v>
      </c>
      <c r="C60" t="s">
        <v>208</v>
      </c>
      <c r="D60" s="3">
        <v>33953</v>
      </c>
      <c r="E60" t="s">
        <v>213</v>
      </c>
      <c r="F60" t="s">
        <v>3</v>
      </c>
      <c r="G60" t="s">
        <v>223</v>
      </c>
      <c r="H60" t="s">
        <v>133</v>
      </c>
      <c r="I60">
        <v>32</v>
      </c>
      <c r="J60" t="s">
        <v>231</v>
      </c>
      <c r="K60" t="str">
        <f>IF(Employees[[#This Row],[Gender]]="Female","👩🏻F","👨🏻M")</f>
        <v>👨🏻M</v>
      </c>
    </row>
    <row r="61" spans="1:11" x14ac:dyDescent="0.3">
      <c r="A61">
        <v>1102024056</v>
      </c>
      <c r="B61" t="s">
        <v>149</v>
      </c>
      <c r="C61" t="s">
        <v>208</v>
      </c>
      <c r="D61" s="3">
        <v>33331</v>
      </c>
      <c r="E61" t="s">
        <v>212</v>
      </c>
      <c r="F61" t="s">
        <v>3</v>
      </c>
      <c r="G61" t="s">
        <v>223</v>
      </c>
      <c r="H61" t="s">
        <v>133</v>
      </c>
      <c r="I61">
        <v>33</v>
      </c>
      <c r="J61" t="s">
        <v>231</v>
      </c>
      <c r="K61" t="str">
        <f>IF(Employees[[#This Row],[Gender]]="Female","👩🏻F","👨🏻M")</f>
        <v>👩🏻F</v>
      </c>
    </row>
    <row r="62" spans="1:11" x14ac:dyDescent="0.3">
      <c r="A62">
        <v>906014183</v>
      </c>
      <c r="B62" t="s">
        <v>46</v>
      </c>
      <c r="C62" t="s">
        <v>207</v>
      </c>
      <c r="D62" s="3">
        <v>31515</v>
      </c>
      <c r="E62" t="s">
        <v>212</v>
      </c>
      <c r="F62" t="s">
        <v>3</v>
      </c>
      <c r="G62" t="s">
        <v>223</v>
      </c>
      <c r="H62" t="s">
        <v>132</v>
      </c>
      <c r="I62">
        <v>38</v>
      </c>
      <c r="J62" t="s">
        <v>228</v>
      </c>
      <c r="K62" t="str">
        <f>IF(Employees[[#This Row],[Gender]]="Female","👩🏻F","👨🏻M")</f>
        <v>👩🏻F</v>
      </c>
    </row>
    <row r="63" spans="1:11" x14ac:dyDescent="0.3">
      <c r="A63">
        <v>1108027853</v>
      </c>
      <c r="B63" t="s">
        <v>150</v>
      </c>
      <c r="C63" t="s">
        <v>208</v>
      </c>
      <c r="D63" s="3">
        <v>32766</v>
      </c>
      <c r="E63" t="s">
        <v>212</v>
      </c>
      <c r="F63" t="s">
        <v>3</v>
      </c>
      <c r="G63" t="s">
        <v>223</v>
      </c>
      <c r="H63" t="s">
        <v>133</v>
      </c>
      <c r="I63">
        <v>35</v>
      </c>
      <c r="J63" t="s">
        <v>231</v>
      </c>
      <c r="K63" t="str">
        <f>IF(Employees[[#This Row],[Gender]]="Female","👩🏻F","👨🏻M")</f>
        <v>👩🏻F</v>
      </c>
    </row>
    <row r="64" spans="1:11" x14ac:dyDescent="0.3">
      <c r="A64">
        <v>1203032255</v>
      </c>
      <c r="B64" t="s">
        <v>47</v>
      </c>
      <c r="C64" t="s">
        <v>208</v>
      </c>
      <c r="D64" s="3">
        <v>33475</v>
      </c>
      <c r="E64" t="s">
        <v>213</v>
      </c>
      <c r="F64" t="s">
        <v>3</v>
      </c>
      <c r="G64" t="s">
        <v>223</v>
      </c>
      <c r="H64" t="s">
        <v>133</v>
      </c>
      <c r="I64">
        <v>33</v>
      </c>
      <c r="J64" t="s">
        <v>231</v>
      </c>
      <c r="K64" t="str">
        <f>IF(Employees[[#This Row],[Gender]]="Female","👩🏻F","👨🏻M")</f>
        <v>👨🏻M</v>
      </c>
    </row>
    <row r="65" spans="1:11" x14ac:dyDescent="0.3">
      <c r="A65">
        <v>1212052023</v>
      </c>
      <c r="B65" t="s">
        <v>151</v>
      </c>
      <c r="C65" t="s">
        <v>207</v>
      </c>
      <c r="D65" s="3">
        <v>34150</v>
      </c>
      <c r="E65" t="s">
        <v>213</v>
      </c>
      <c r="F65" t="s">
        <v>3</v>
      </c>
      <c r="G65" t="s">
        <v>223</v>
      </c>
      <c r="H65" t="s">
        <v>132</v>
      </c>
      <c r="I65">
        <v>31</v>
      </c>
      <c r="J65" t="s">
        <v>231</v>
      </c>
      <c r="K65" t="str">
        <f>IF(Employees[[#This Row],[Gender]]="Female","👩🏻F","👨🏻M")</f>
        <v>👨🏻M</v>
      </c>
    </row>
    <row r="66" spans="1:11" x14ac:dyDescent="0.3">
      <c r="A66">
        <v>1102023965</v>
      </c>
      <c r="B66" t="s">
        <v>48</v>
      </c>
      <c r="C66" t="s">
        <v>208</v>
      </c>
      <c r="D66" s="3">
        <v>32636</v>
      </c>
      <c r="E66" t="s">
        <v>213</v>
      </c>
      <c r="F66" t="s">
        <v>3</v>
      </c>
      <c r="G66" t="s">
        <v>223</v>
      </c>
      <c r="H66" t="s">
        <v>133</v>
      </c>
      <c r="I66">
        <v>35</v>
      </c>
      <c r="J66" t="s">
        <v>231</v>
      </c>
      <c r="K66" t="str">
        <f>IF(Employees[[#This Row],[Gender]]="Female","👩🏻F","👨🏻M")</f>
        <v>👨🏻M</v>
      </c>
    </row>
    <row r="67" spans="1:11" x14ac:dyDescent="0.3">
      <c r="A67">
        <v>1410071156</v>
      </c>
      <c r="B67" t="s">
        <v>49</v>
      </c>
      <c r="C67" t="s">
        <v>208</v>
      </c>
      <c r="D67" s="3">
        <v>33426</v>
      </c>
      <c r="E67" t="s">
        <v>213</v>
      </c>
      <c r="F67" t="s">
        <v>3</v>
      </c>
      <c r="G67" t="s">
        <v>223</v>
      </c>
      <c r="H67" t="s">
        <v>133</v>
      </c>
      <c r="I67">
        <v>33</v>
      </c>
      <c r="J67" t="s">
        <v>231</v>
      </c>
      <c r="K67" t="str">
        <f>IF(Employees[[#This Row],[Gender]]="Female","👩🏻F","👨🏻M")</f>
        <v>👨🏻M</v>
      </c>
    </row>
    <row r="68" spans="1:11" x14ac:dyDescent="0.3">
      <c r="A68">
        <v>1003018246</v>
      </c>
      <c r="B68" t="s">
        <v>50</v>
      </c>
      <c r="C68" t="s">
        <v>208</v>
      </c>
      <c r="D68" s="3">
        <v>33429</v>
      </c>
      <c r="E68" t="s">
        <v>212</v>
      </c>
      <c r="F68" t="s">
        <v>3</v>
      </c>
      <c r="G68" t="s">
        <v>223</v>
      </c>
      <c r="H68" t="s">
        <v>133</v>
      </c>
      <c r="I68">
        <v>33</v>
      </c>
      <c r="J68" t="s">
        <v>231</v>
      </c>
      <c r="K68" t="str">
        <f>IF(Employees[[#This Row],[Gender]]="Female","👩🏻F","👨🏻M")</f>
        <v>👩🏻F</v>
      </c>
    </row>
    <row r="69" spans="1:11" x14ac:dyDescent="0.3">
      <c r="A69">
        <v>1407068885</v>
      </c>
      <c r="B69" t="s">
        <v>51</v>
      </c>
      <c r="C69" t="s">
        <v>208</v>
      </c>
      <c r="D69" s="3">
        <v>31725</v>
      </c>
      <c r="E69" t="s">
        <v>212</v>
      </c>
      <c r="F69" t="s">
        <v>3</v>
      </c>
      <c r="G69" t="s">
        <v>223</v>
      </c>
      <c r="H69" t="s">
        <v>133</v>
      </c>
      <c r="I69">
        <v>38</v>
      </c>
      <c r="J69" t="s">
        <v>228</v>
      </c>
      <c r="K69" t="str">
        <f>IF(Employees[[#This Row],[Gender]]="Female","👩🏻F","👨🏻M")</f>
        <v>👩🏻F</v>
      </c>
    </row>
    <row r="70" spans="1:11" x14ac:dyDescent="0.3">
      <c r="A70">
        <v>1012023013</v>
      </c>
      <c r="B70" t="s">
        <v>52</v>
      </c>
      <c r="C70" t="s">
        <v>207</v>
      </c>
      <c r="D70" s="3">
        <v>33771</v>
      </c>
      <c r="E70" t="s">
        <v>213</v>
      </c>
      <c r="F70" t="s">
        <v>3</v>
      </c>
      <c r="G70" t="s">
        <v>223</v>
      </c>
      <c r="H70" t="s">
        <v>132</v>
      </c>
      <c r="I70">
        <v>32</v>
      </c>
      <c r="J70" t="s">
        <v>231</v>
      </c>
      <c r="K70" t="str">
        <f>IF(Employees[[#This Row],[Gender]]="Female","👩🏻F","👨🏻M")</f>
        <v>👨🏻M</v>
      </c>
    </row>
    <row r="71" spans="1:11" x14ac:dyDescent="0.3">
      <c r="A71">
        <v>1105025718</v>
      </c>
      <c r="B71" t="s">
        <v>53</v>
      </c>
      <c r="C71" t="s">
        <v>208</v>
      </c>
      <c r="D71" s="3">
        <v>32558</v>
      </c>
      <c r="E71" t="s">
        <v>212</v>
      </c>
      <c r="F71" t="s">
        <v>3</v>
      </c>
      <c r="G71" t="s">
        <v>223</v>
      </c>
      <c r="H71" t="s">
        <v>133</v>
      </c>
      <c r="I71">
        <v>36</v>
      </c>
      <c r="J71" t="s">
        <v>228</v>
      </c>
      <c r="K71" t="str">
        <f>IF(Employees[[#This Row],[Gender]]="Female","👩🏻F","👨🏻M")</f>
        <v>👩🏻F</v>
      </c>
    </row>
    <row r="72" spans="1:11" x14ac:dyDescent="0.3">
      <c r="A72">
        <v>1102024173</v>
      </c>
      <c r="B72" t="s">
        <v>54</v>
      </c>
      <c r="C72" t="s">
        <v>207</v>
      </c>
      <c r="D72" s="3">
        <v>34661</v>
      </c>
      <c r="E72" t="s">
        <v>213</v>
      </c>
      <c r="F72" t="s">
        <v>3</v>
      </c>
      <c r="G72" t="s">
        <v>223</v>
      </c>
      <c r="H72" t="s">
        <v>132</v>
      </c>
      <c r="I72">
        <v>30</v>
      </c>
      <c r="J72" t="s">
        <v>231</v>
      </c>
      <c r="K72" t="str">
        <f>IF(Employees[[#This Row],[Gender]]="Female","👩🏻F","👨🏻M")</f>
        <v>👨🏻M</v>
      </c>
    </row>
    <row r="73" spans="1:11" x14ac:dyDescent="0.3">
      <c r="A73">
        <v>1110029732</v>
      </c>
      <c r="B73" t="s">
        <v>55</v>
      </c>
      <c r="C73" t="s">
        <v>208</v>
      </c>
      <c r="D73" s="3">
        <v>30735</v>
      </c>
      <c r="E73" t="s">
        <v>212</v>
      </c>
      <c r="F73" t="s">
        <v>3</v>
      </c>
      <c r="G73" t="s">
        <v>223</v>
      </c>
      <c r="H73" t="s">
        <v>133</v>
      </c>
      <c r="I73">
        <v>41</v>
      </c>
      <c r="J73" t="s">
        <v>228</v>
      </c>
      <c r="K73" t="str">
        <f>IF(Employees[[#This Row],[Gender]]="Female","👩🏻F","👨🏻M")</f>
        <v>👩🏻F</v>
      </c>
    </row>
    <row r="74" spans="1:11" x14ac:dyDescent="0.3">
      <c r="A74">
        <v>1501072093</v>
      </c>
      <c r="B74" t="s">
        <v>56</v>
      </c>
      <c r="C74" t="s">
        <v>206</v>
      </c>
      <c r="D74" s="3">
        <v>26821</v>
      </c>
      <c r="E74" t="s">
        <v>212</v>
      </c>
      <c r="F74" t="s">
        <v>3</v>
      </c>
      <c r="G74" t="s">
        <v>223</v>
      </c>
      <c r="H74" t="s">
        <v>125</v>
      </c>
      <c r="I74">
        <v>51</v>
      </c>
      <c r="J74" t="s">
        <v>229</v>
      </c>
      <c r="K74" t="str">
        <f>IF(Employees[[#This Row],[Gender]]="Female","👩🏻F","👨🏻M")</f>
        <v>👩🏻F</v>
      </c>
    </row>
    <row r="75" spans="1:11" x14ac:dyDescent="0.3">
      <c r="A75">
        <v>808010278</v>
      </c>
      <c r="B75" t="s">
        <v>57</v>
      </c>
      <c r="C75" t="s">
        <v>208</v>
      </c>
      <c r="D75" s="3">
        <v>27607</v>
      </c>
      <c r="E75" t="s">
        <v>213</v>
      </c>
      <c r="F75" t="s">
        <v>3</v>
      </c>
      <c r="G75" t="s">
        <v>223</v>
      </c>
      <c r="H75" t="s">
        <v>133</v>
      </c>
      <c r="I75">
        <v>49</v>
      </c>
      <c r="J75" t="s">
        <v>229</v>
      </c>
      <c r="K75" t="str">
        <f>IF(Employees[[#This Row],[Gender]]="Female","👩🏻F","👨🏻M")</f>
        <v>👨🏻M</v>
      </c>
    </row>
    <row r="76" spans="1:11" x14ac:dyDescent="0.3">
      <c r="A76">
        <v>1301052902</v>
      </c>
      <c r="B76" t="s">
        <v>58</v>
      </c>
      <c r="C76" t="s">
        <v>206</v>
      </c>
      <c r="D76" s="3">
        <v>33001</v>
      </c>
      <c r="E76" t="s">
        <v>213</v>
      </c>
      <c r="F76" t="s">
        <v>3</v>
      </c>
      <c r="G76" t="s">
        <v>223</v>
      </c>
      <c r="H76" t="s">
        <v>125</v>
      </c>
      <c r="I76">
        <v>34</v>
      </c>
      <c r="J76" t="s">
        <v>231</v>
      </c>
      <c r="K76" t="str">
        <f>IF(Employees[[#This Row],[Gender]]="Female","👩🏻F","👨🏻M")</f>
        <v>👨🏻M</v>
      </c>
    </row>
    <row r="77" spans="1:11" x14ac:dyDescent="0.3">
      <c r="A77">
        <v>1988299991</v>
      </c>
      <c r="B77" t="s">
        <v>59</v>
      </c>
      <c r="C77" t="s">
        <v>207</v>
      </c>
      <c r="D77" s="3">
        <v>31517</v>
      </c>
      <c r="E77" t="s">
        <v>212</v>
      </c>
      <c r="F77" t="s">
        <v>3</v>
      </c>
      <c r="G77" t="s">
        <v>223</v>
      </c>
      <c r="H77" t="s">
        <v>132</v>
      </c>
      <c r="I77">
        <v>38</v>
      </c>
      <c r="J77" t="s">
        <v>228</v>
      </c>
      <c r="K77" t="str">
        <f>IF(Employees[[#This Row],[Gender]]="Female","👩🏻F","👨🏻M")</f>
        <v>👩🏻F</v>
      </c>
    </row>
    <row r="78" spans="1:11" x14ac:dyDescent="0.3">
      <c r="A78">
        <v>1203032263</v>
      </c>
      <c r="B78" t="s">
        <v>60</v>
      </c>
      <c r="C78" t="s">
        <v>206</v>
      </c>
      <c r="D78" s="3">
        <v>28826</v>
      </c>
      <c r="E78" t="s">
        <v>212</v>
      </c>
      <c r="F78" t="s">
        <v>3</v>
      </c>
      <c r="G78" t="s">
        <v>223</v>
      </c>
      <c r="H78" t="s">
        <v>125</v>
      </c>
      <c r="I78">
        <v>46</v>
      </c>
      <c r="J78" t="s">
        <v>229</v>
      </c>
      <c r="K78" t="str">
        <f>IF(Employees[[#This Row],[Gender]]="Female","👩🏻F","👨🏻M")</f>
        <v>👩🏻F</v>
      </c>
    </row>
    <row r="79" spans="1:11" x14ac:dyDescent="0.3">
      <c r="A79">
        <v>602000312</v>
      </c>
      <c r="B79" t="s">
        <v>61</v>
      </c>
      <c r="C79" t="s">
        <v>206</v>
      </c>
      <c r="D79" s="3">
        <v>34098</v>
      </c>
      <c r="E79" t="s">
        <v>212</v>
      </c>
      <c r="F79" t="s">
        <v>3</v>
      </c>
      <c r="G79" t="s">
        <v>223</v>
      </c>
      <c r="H79" t="s">
        <v>125</v>
      </c>
      <c r="I79">
        <v>31</v>
      </c>
      <c r="J79" t="s">
        <v>231</v>
      </c>
      <c r="K79" t="str">
        <f>IF(Employees[[#This Row],[Gender]]="Female","👩🏻F","👨🏻M")</f>
        <v>👩🏻F</v>
      </c>
    </row>
    <row r="80" spans="1:11" x14ac:dyDescent="0.3">
      <c r="A80">
        <v>1101023540</v>
      </c>
      <c r="B80" t="s">
        <v>62</v>
      </c>
      <c r="C80" t="s">
        <v>207</v>
      </c>
      <c r="D80" s="3">
        <v>34167</v>
      </c>
      <c r="E80" t="s">
        <v>212</v>
      </c>
      <c r="F80" t="s">
        <v>3</v>
      </c>
      <c r="G80" t="s">
        <v>223</v>
      </c>
      <c r="H80" t="s">
        <v>132</v>
      </c>
      <c r="I80">
        <v>31</v>
      </c>
      <c r="J80" t="s">
        <v>231</v>
      </c>
      <c r="K80" t="str">
        <f>IF(Employees[[#This Row],[Gender]]="Female","👩🏻F","👨🏻M")</f>
        <v>👩🏻F</v>
      </c>
    </row>
    <row r="81" spans="1:11" x14ac:dyDescent="0.3">
      <c r="A81">
        <v>1406068403</v>
      </c>
      <c r="B81" t="s">
        <v>63</v>
      </c>
      <c r="C81" t="s">
        <v>207</v>
      </c>
      <c r="D81" s="3">
        <v>34065</v>
      </c>
      <c r="E81" t="s">
        <v>213</v>
      </c>
      <c r="F81" t="s">
        <v>3</v>
      </c>
      <c r="G81" t="s">
        <v>223</v>
      </c>
      <c r="H81" t="s">
        <v>133</v>
      </c>
      <c r="I81">
        <v>31</v>
      </c>
      <c r="J81" t="s">
        <v>231</v>
      </c>
      <c r="K81" t="str">
        <f>IF(Employees[[#This Row],[Gender]]="Female","👩🏻F","👨🏻M")</f>
        <v>👨🏻M</v>
      </c>
    </row>
    <row r="82" spans="1:11" x14ac:dyDescent="0.3">
      <c r="A82">
        <v>1104025466</v>
      </c>
      <c r="B82" t="s">
        <v>64</v>
      </c>
      <c r="C82" t="s">
        <v>207</v>
      </c>
      <c r="D82" s="3">
        <v>34093</v>
      </c>
      <c r="E82" t="s">
        <v>213</v>
      </c>
      <c r="F82" t="s">
        <v>3</v>
      </c>
      <c r="G82" t="s">
        <v>223</v>
      </c>
      <c r="H82" t="s">
        <v>132</v>
      </c>
      <c r="I82">
        <v>31</v>
      </c>
      <c r="J82" t="s">
        <v>231</v>
      </c>
      <c r="K82" t="str">
        <f>IF(Employees[[#This Row],[Gender]]="Female","👩🏻F","👨🏻M")</f>
        <v>👨🏻M</v>
      </c>
    </row>
    <row r="83" spans="1:11" x14ac:dyDescent="0.3">
      <c r="A83">
        <v>1001956578</v>
      </c>
      <c r="B83" t="s">
        <v>65</v>
      </c>
      <c r="C83" t="s">
        <v>207</v>
      </c>
      <c r="D83" s="3">
        <v>30774</v>
      </c>
      <c r="E83" t="s">
        <v>212</v>
      </c>
      <c r="F83" t="s">
        <v>3</v>
      </c>
      <c r="G83" t="s">
        <v>223</v>
      </c>
      <c r="H83" t="s">
        <v>132</v>
      </c>
      <c r="I83">
        <v>40</v>
      </c>
      <c r="J83" t="s">
        <v>228</v>
      </c>
      <c r="K83" t="str">
        <f>IF(Employees[[#This Row],[Gender]]="Female","👩🏻F","👨🏻M")</f>
        <v>👩🏻F</v>
      </c>
    </row>
    <row r="84" spans="1:11" x14ac:dyDescent="0.3">
      <c r="A84">
        <v>1103024679</v>
      </c>
      <c r="B84" t="s">
        <v>66</v>
      </c>
      <c r="C84" t="s">
        <v>206</v>
      </c>
      <c r="D84" s="3">
        <v>31710</v>
      </c>
      <c r="E84" t="s">
        <v>212</v>
      </c>
      <c r="F84" t="s">
        <v>216</v>
      </c>
      <c r="G84" t="s">
        <v>220</v>
      </c>
      <c r="H84" t="s">
        <v>134</v>
      </c>
      <c r="I84">
        <v>38</v>
      </c>
      <c r="J84" t="s">
        <v>228</v>
      </c>
      <c r="K84" t="str">
        <f>IF(Employees[[#This Row],[Gender]]="Female","👩🏻F","👨🏻M")</f>
        <v>👩🏻F</v>
      </c>
    </row>
    <row r="85" spans="1:11" x14ac:dyDescent="0.3">
      <c r="A85">
        <v>1307060077</v>
      </c>
      <c r="B85" t="s">
        <v>67</v>
      </c>
      <c r="C85" t="s">
        <v>206</v>
      </c>
      <c r="D85" s="3">
        <v>31722</v>
      </c>
      <c r="E85" t="s">
        <v>213</v>
      </c>
      <c r="F85" t="s">
        <v>216</v>
      </c>
      <c r="G85" t="s">
        <v>220</v>
      </c>
      <c r="H85" t="s">
        <v>134</v>
      </c>
      <c r="I85">
        <v>38</v>
      </c>
      <c r="J85" t="s">
        <v>228</v>
      </c>
      <c r="K85" t="str">
        <f>IF(Employees[[#This Row],[Gender]]="Female","👩🏻F","👨🏻M")</f>
        <v>👨🏻M</v>
      </c>
    </row>
    <row r="86" spans="1:11" x14ac:dyDescent="0.3">
      <c r="A86">
        <v>1104025179</v>
      </c>
      <c r="B86" t="s">
        <v>68</v>
      </c>
      <c r="C86" t="s">
        <v>206</v>
      </c>
      <c r="D86" s="3">
        <v>20509</v>
      </c>
      <c r="E86" t="s">
        <v>212</v>
      </c>
      <c r="F86" t="s">
        <v>216</v>
      </c>
      <c r="G86" t="s">
        <v>224</v>
      </c>
      <c r="H86" t="s">
        <v>130</v>
      </c>
      <c r="I86">
        <v>69</v>
      </c>
      <c r="J86" t="s">
        <v>230</v>
      </c>
      <c r="K86" t="str">
        <f>IF(Employees[[#This Row],[Gender]]="Female","👩🏻F","👨🏻M")</f>
        <v>👩🏻F</v>
      </c>
    </row>
    <row r="87" spans="1:11" x14ac:dyDescent="0.3">
      <c r="A87">
        <v>1006020066</v>
      </c>
      <c r="B87" t="s">
        <v>69</v>
      </c>
      <c r="C87" t="s">
        <v>208</v>
      </c>
      <c r="D87" s="3">
        <v>21262</v>
      </c>
      <c r="E87" t="s">
        <v>212</v>
      </c>
      <c r="F87" t="s">
        <v>216</v>
      </c>
      <c r="G87" t="s">
        <v>0</v>
      </c>
      <c r="H87" t="s">
        <v>126</v>
      </c>
      <c r="I87">
        <v>66</v>
      </c>
      <c r="J87" t="s">
        <v>230</v>
      </c>
      <c r="K87" t="str">
        <f>IF(Employees[[#This Row],[Gender]]="Female","👩🏻F","👨🏻M")</f>
        <v>👩🏻F</v>
      </c>
    </row>
    <row r="88" spans="1:11" x14ac:dyDescent="0.3">
      <c r="A88">
        <v>1303054329</v>
      </c>
      <c r="B88" t="s">
        <v>70</v>
      </c>
      <c r="C88" t="s">
        <v>206</v>
      </c>
      <c r="D88" s="3">
        <v>26039</v>
      </c>
      <c r="E88" t="s">
        <v>212</v>
      </c>
      <c r="F88" t="s">
        <v>216</v>
      </c>
      <c r="G88" t="s">
        <v>224</v>
      </c>
      <c r="H88" t="s">
        <v>130</v>
      </c>
      <c r="I88">
        <v>53</v>
      </c>
      <c r="J88" t="s">
        <v>229</v>
      </c>
      <c r="K88" t="str">
        <f>IF(Employees[[#This Row],[Gender]]="Female","👩🏻F","👨🏻M")</f>
        <v>👩🏻F</v>
      </c>
    </row>
    <row r="89" spans="1:11" x14ac:dyDescent="0.3">
      <c r="A89">
        <v>1308060622</v>
      </c>
      <c r="B89" t="s">
        <v>71</v>
      </c>
      <c r="C89" t="s">
        <v>206</v>
      </c>
      <c r="D89" s="3">
        <v>27528</v>
      </c>
      <c r="E89" t="s">
        <v>212</v>
      </c>
      <c r="F89" t="s">
        <v>216</v>
      </c>
      <c r="G89" t="s">
        <v>224</v>
      </c>
      <c r="H89" t="s">
        <v>124</v>
      </c>
      <c r="I89">
        <v>49</v>
      </c>
      <c r="J89" t="s">
        <v>229</v>
      </c>
      <c r="K89" t="str">
        <f>IF(Employees[[#This Row],[Gender]]="Female","👩🏻F","👨🏻M")</f>
        <v>👩🏻F</v>
      </c>
    </row>
    <row r="90" spans="1:11" x14ac:dyDescent="0.3">
      <c r="A90">
        <v>1407069061</v>
      </c>
      <c r="B90" t="s">
        <v>72</v>
      </c>
      <c r="C90" t="s">
        <v>206</v>
      </c>
      <c r="D90" s="3">
        <v>26890</v>
      </c>
      <c r="E90" t="s">
        <v>212</v>
      </c>
      <c r="F90" t="s">
        <v>216</v>
      </c>
      <c r="G90" t="s">
        <v>224</v>
      </c>
      <c r="H90" t="s">
        <v>124</v>
      </c>
      <c r="I90">
        <v>51</v>
      </c>
      <c r="J90" t="s">
        <v>229</v>
      </c>
      <c r="K90" t="str">
        <f>IF(Employees[[#This Row],[Gender]]="Female","👩🏻F","👨🏻M")</f>
        <v>👩🏻F</v>
      </c>
    </row>
    <row r="91" spans="1:11" x14ac:dyDescent="0.3">
      <c r="A91">
        <v>1301052449</v>
      </c>
      <c r="B91" t="s">
        <v>73</v>
      </c>
      <c r="C91" t="s">
        <v>206</v>
      </c>
      <c r="D91" s="3">
        <v>30181</v>
      </c>
      <c r="E91" t="s">
        <v>213</v>
      </c>
      <c r="F91" t="s">
        <v>216</v>
      </c>
      <c r="G91" t="s">
        <v>224</v>
      </c>
      <c r="H91" t="s">
        <v>130</v>
      </c>
      <c r="I91">
        <v>42</v>
      </c>
      <c r="J91" t="s">
        <v>228</v>
      </c>
      <c r="K91" t="str">
        <f>IF(Employees[[#This Row],[Gender]]="Female","👩🏻F","👨🏻M")</f>
        <v>👨🏻M</v>
      </c>
    </row>
    <row r="92" spans="1:11" x14ac:dyDescent="0.3">
      <c r="A92">
        <v>1403066194</v>
      </c>
      <c r="B92" t="s">
        <v>74</v>
      </c>
      <c r="C92" t="s">
        <v>206</v>
      </c>
      <c r="D92" s="3">
        <v>27693</v>
      </c>
      <c r="E92" t="s">
        <v>212</v>
      </c>
      <c r="F92" t="s">
        <v>216</v>
      </c>
      <c r="G92" t="s">
        <v>224</v>
      </c>
      <c r="H92" t="s">
        <v>124</v>
      </c>
      <c r="I92">
        <v>49</v>
      </c>
      <c r="J92" t="s">
        <v>229</v>
      </c>
      <c r="K92" t="str">
        <f>IF(Employees[[#This Row],[Gender]]="Female","👩🏻F","👨🏻M")</f>
        <v>👩🏻F</v>
      </c>
    </row>
    <row r="93" spans="1:11" x14ac:dyDescent="0.3">
      <c r="A93">
        <v>1109029531</v>
      </c>
      <c r="B93" t="s">
        <v>75</v>
      </c>
      <c r="C93" t="s">
        <v>206</v>
      </c>
      <c r="D93" s="3">
        <v>23380</v>
      </c>
      <c r="E93" t="s">
        <v>212</v>
      </c>
      <c r="F93" t="s">
        <v>216</v>
      </c>
      <c r="G93" t="s">
        <v>224</v>
      </c>
      <c r="H93" t="s">
        <v>124</v>
      </c>
      <c r="I93">
        <v>61</v>
      </c>
      <c r="J93" t="s">
        <v>230</v>
      </c>
      <c r="K93" t="str">
        <f>IF(Employees[[#This Row],[Gender]]="Female","👩🏻F","👨🏻M")</f>
        <v>👩🏻F</v>
      </c>
    </row>
    <row r="94" spans="1:11" x14ac:dyDescent="0.3">
      <c r="A94">
        <v>1411071406</v>
      </c>
      <c r="B94" t="s">
        <v>76</v>
      </c>
      <c r="C94" t="s">
        <v>206</v>
      </c>
      <c r="D94" s="3">
        <v>26161</v>
      </c>
      <c r="E94" t="s">
        <v>212</v>
      </c>
      <c r="F94" t="s">
        <v>216</v>
      </c>
      <c r="G94" t="s">
        <v>224</v>
      </c>
      <c r="H94" t="s">
        <v>130</v>
      </c>
      <c r="I94">
        <v>53</v>
      </c>
      <c r="J94" t="s">
        <v>229</v>
      </c>
      <c r="K94" t="str">
        <f>IF(Employees[[#This Row],[Gender]]="Female","👩🏻F","👨🏻M")</f>
        <v>👩🏻F</v>
      </c>
    </row>
    <row r="95" spans="1:11" x14ac:dyDescent="0.3">
      <c r="A95">
        <v>1107027351</v>
      </c>
      <c r="B95" t="s">
        <v>77</v>
      </c>
      <c r="C95" t="s">
        <v>207</v>
      </c>
      <c r="D95" s="3">
        <v>31692</v>
      </c>
      <c r="E95" t="s">
        <v>213</v>
      </c>
      <c r="F95" t="s">
        <v>216</v>
      </c>
      <c r="G95" t="s">
        <v>220</v>
      </c>
      <c r="H95" t="s">
        <v>123</v>
      </c>
      <c r="I95">
        <v>38</v>
      </c>
      <c r="J95" t="s">
        <v>228</v>
      </c>
      <c r="K95" t="str">
        <f>IF(Employees[[#This Row],[Gender]]="Female","👩🏻F","👨🏻M")</f>
        <v>👨🏻M</v>
      </c>
    </row>
    <row r="96" spans="1:11" x14ac:dyDescent="0.3">
      <c r="A96">
        <v>1106026462</v>
      </c>
      <c r="B96" t="s">
        <v>78</v>
      </c>
      <c r="C96" t="s">
        <v>206</v>
      </c>
      <c r="D96" s="3">
        <v>26048</v>
      </c>
      <c r="E96" t="s">
        <v>213</v>
      </c>
      <c r="F96" t="s">
        <v>216</v>
      </c>
      <c r="G96" t="s">
        <v>224</v>
      </c>
      <c r="H96" t="s">
        <v>130</v>
      </c>
      <c r="I96">
        <v>53</v>
      </c>
      <c r="J96" t="s">
        <v>229</v>
      </c>
      <c r="K96" t="str">
        <f>IF(Employees[[#This Row],[Gender]]="Female","👩🏻F","👨🏻M")</f>
        <v>👨🏻M</v>
      </c>
    </row>
    <row r="97" spans="1:11" x14ac:dyDescent="0.3">
      <c r="A97">
        <v>1106026896</v>
      </c>
      <c r="B97" t="s">
        <v>79</v>
      </c>
      <c r="C97" t="s">
        <v>206</v>
      </c>
      <c r="D97" s="3">
        <v>32945</v>
      </c>
      <c r="E97" t="s">
        <v>213</v>
      </c>
      <c r="F97" t="s">
        <v>216</v>
      </c>
      <c r="G97" t="s">
        <v>225</v>
      </c>
      <c r="H97" t="s">
        <v>130</v>
      </c>
      <c r="I97">
        <v>34</v>
      </c>
      <c r="J97" t="s">
        <v>231</v>
      </c>
      <c r="K97" t="str">
        <f>IF(Employees[[#This Row],[Gender]]="Female","👩🏻F","👨🏻M")</f>
        <v>👨🏻M</v>
      </c>
    </row>
    <row r="98" spans="1:11" x14ac:dyDescent="0.3">
      <c r="A98">
        <v>1406068241</v>
      </c>
      <c r="B98" t="s">
        <v>80</v>
      </c>
      <c r="C98" t="s">
        <v>206</v>
      </c>
      <c r="D98" s="3">
        <v>31816</v>
      </c>
      <c r="E98" t="s">
        <v>213</v>
      </c>
      <c r="F98" t="s">
        <v>216</v>
      </c>
      <c r="G98" t="s">
        <v>225</v>
      </c>
      <c r="H98" t="s">
        <v>124</v>
      </c>
      <c r="I98">
        <v>38</v>
      </c>
      <c r="J98" t="s">
        <v>228</v>
      </c>
      <c r="K98" t="str">
        <f>IF(Employees[[#This Row],[Gender]]="Female","👩🏻F","👨🏻M")</f>
        <v>👨🏻M</v>
      </c>
    </row>
    <row r="99" spans="1:11" x14ac:dyDescent="0.3">
      <c r="A99">
        <v>1011022883</v>
      </c>
      <c r="B99" t="s">
        <v>81</v>
      </c>
      <c r="C99" t="s">
        <v>206</v>
      </c>
      <c r="D99" s="3">
        <v>34238</v>
      </c>
      <c r="E99" t="s">
        <v>212</v>
      </c>
      <c r="F99" t="s">
        <v>216</v>
      </c>
      <c r="G99" t="s">
        <v>225</v>
      </c>
      <c r="H99" t="s">
        <v>124</v>
      </c>
      <c r="I99">
        <v>31</v>
      </c>
      <c r="J99" t="s">
        <v>231</v>
      </c>
      <c r="K99" t="str">
        <f>IF(Employees[[#This Row],[Gender]]="Female","👩🏻F","👨🏻M")</f>
        <v>👩🏻F</v>
      </c>
    </row>
    <row r="100" spans="1:11" x14ac:dyDescent="0.3">
      <c r="A100">
        <v>1011022814</v>
      </c>
      <c r="B100" t="s">
        <v>82</v>
      </c>
      <c r="C100" t="s">
        <v>206</v>
      </c>
      <c r="D100" s="3">
        <v>33302</v>
      </c>
      <c r="E100" t="s">
        <v>212</v>
      </c>
      <c r="F100" t="s">
        <v>216</v>
      </c>
      <c r="G100" t="s">
        <v>225</v>
      </c>
      <c r="H100" t="s">
        <v>130</v>
      </c>
      <c r="I100">
        <v>33</v>
      </c>
      <c r="J100" t="s">
        <v>231</v>
      </c>
      <c r="K100" t="str">
        <f>IF(Employees[[#This Row],[Gender]]="Female","👩🏻F","👨🏻M")</f>
        <v>👩🏻F</v>
      </c>
    </row>
    <row r="101" spans="1:11" x14ac:dyDescent="0.3">
      <c r="A101">
        <v>1211050793</v>
      </c>
      <c r="B101" t="s">
        <v>83</v>
      </c>
      <c r="C101" t="s">
        <v>206</v>
      </c>
      <c r="D101" s="3">
        <v>31979</v>
      </c>
      <c r="E101" t="s">
        <v>213</v>
      </c>
      <c r="F101" t="s">
        <v>216</v>
      </c>
      <c r="G101" t="s">
        <v>225</v>
      </c>
      <c r="H101" t="s">
        <v>124</v>
      </c>
      <c r="I101">
        <v>37</v>
      </c>
      <c r="J101" t="s">
        <v>228</v>
      </c>
      <c r="K101" t="str">
        <f>IF(Employees[[#This Row],[Gender]]="Female","👩🏻F","👨🏻M")</f>
        <v>👨🏻M</v>
      </c>
    </row>
    <row r="102" spans="1:11" x14ac:dyDescent="0.3">
      <c r="A102">
        <v>1311063114</v>
      </c>
      <c r="B102" t="s">
        <v>84</v>
      </c>
      <c r="C102" t="s">
        <v>206</v>
      </c>
      <c r="D102" s="3">
        <v>32174</v>
      </c>
      <c r="E102" t="s">
        <v>213</v>
      </c>
      <c r="F102" t="s">
        <v>216</v>
      </c>
      <c r="G102" t="s">
        <v>225</v>
      </c>
      <c r="H102" t="s">
        <v>130</v>
      </c>
      <c r="I102">
        <v>37</v>
      </c>
      <c r="J102" t="s">
        <v>228</v>
      </c>
      <c r="K102" t="str">
        <f>IF(Employees[[#This Row],[Gender]]="Female","👩🏻F","👨🏻M")</f>
        <v>👨🏻M</v>
      </c>
    </row>
    <row r="103" spans="1:11" x14ac:dyDescent="0.3">
      <c r="A103">
        <v>1411071212</v>
      </c>
      <c r="B103" t="s">
        <v>85</v>
      </c>
      <c r="C103" t="s">
        <v>207</v>
      </c>
      <c r="D103" s="3">
        <v>27300</v>
      </c>
      <c r="E103" t="s">
        <v>213</v>
      </c>
      <c r="F103" t="s">
        <v>216</v>
      </c>
      <c r="G103" t="s">
        <v>224</v>
      </c>
      <c r="H103" t="s">
        <v>121</v>
      </c>
      <c r="I103">
        <v>50</v>
      </c>
      <c r="J103" t="s">
        <v>229</v>
      </c>
      <c r="K103" t="str">
        <f>IF(Employees[[#This Row],[Gender]]="Female","👩🏻F","👨🏻M")</f>
        <v>👨🏻M</v>
      </c>
    </row>
    <row r="104" spans="1:11" x14ac:dyDescent="0.3">
      <c r="A104">
        <v>1107027392</v>
      </c>
      <c r="B104" t="s">
        <v>86</v>
      </c>
      <c r="C104" t="s">
        <v>206</v>
      </c>
      <c r="D104" s="3">
        <v>34489</v>
      </c>
      <c r="E104" t="s">
        <v>212</v>
      </c>
      <c r="F104" t="s">
        <v>216</v>
      </c>
      <c r="G104" t="s">
        <v>225</v>
      </c>
      <c r="H104" t="s">
        <v>124</v>
      </c>
      <c r="I104">
        <v>30</v>
      </c>
      <c r="J104" t="s">
        <v>231</v>
      </c>
      <c r="K104" t="str">
        <f>IF(Employees[[#This Row],[Gender]]="Female","👩🏻F","👨🏻M")</f>
        <v>👩🏻F</v>
      </c>
    </row>
    <row r="105" spans="1:11" x14ac:dyDescent="0.3">
      <c r="A105">
        <v>1402065355</v>
      </c>
      <c r="B105" t="s">
        <v>87</v>
      </c>
      <c r="C105" t="s">
        <v>208</v>
      </c>
      <c r="D105" s="3">
        <v>30198</v>
      </c>
      <c r="E105" t="s">
        <v>212</v>
      </c>
      <c r="F105" t="s">
        <v>216</v>
      </c>
      <c r="G105" t="s">
        <v>220</v>
      </c>
      <c r="H105" t="s">
        <v>126</v>
      </c>
      <c r="I105">
        <v>42</v>
      </c>
      <c r="J105" t="s">
        <v>228</v>
      </c>
      <c r="K105" t="str">
        <f>IF(Employees[[#This Row],[Gender]]="Female","👩🏻F","👨🏻M")</f>
        <v>👩🏻F</v>
      </c>
    </row>
    <row r="106" spans="1:11" x14ac:dyDescent="0.3">
      <c r="A106">
        <v>1410071026</v>
      </c>
      <c r="B106" t="s">
        <v>88</v>
      </c>
      <c r="C106" t="s">
        <v>208</v>
      </c>
      <c r="D106" s="3">
        <v>22232</v>
      </c>
      <c r="E106" t="s">
        <v>212</v>
      </c>
      <c r="F106" t="s">
        <v>216</v>
      </c>
      <c r="G106" t="s">
        <v>220</v>
      </c>
      <c r="H106" t="s">
        <v>126</v>
      </c>
      <c r="I106">
        <v>64</v>
      </c>
      <c r="J106" t="s">
        <v>230</v>
      </c>
      <c r="K106" t="str">
        <f>IF(Employees[[#This Row],[Gender]]="Female","👩🏻F","👨🏻M")</f>
        <v>👩🏻F</v>
      </c>
    </row>
    <row r="107" spans="1:11" x14ac:dyDescent="0.3">
      <c r="A107">
        <v>1403065874</v>
      </c>
      <c r="B107" t="s">
        <v>89</v>
      </c>
      <c r="C107" t="s">
        <v>208</v>
      </c>
      <c r="D107" s="3">
        <v>29904</v>
      </c>
      <c r="E107" t="s">
        <v>213</v>
      </c>
      <c r="F107" t="s">
        <v>216</v>
      </c>
      <c r="G107" t="s">
        <v>220</v>
      </c>
      <c r="H107" t="s">
        <v>126</v>
      </c>
      <c r="I107">
        <v>43</v>
      </c>
      <c r="J107" t="s">
        <v>228</v>
      </c>
      <c r="K107" t="str">
        <f>IF(Employees[[#This Row],[Gender]]="Female","👩🏻F","👨🏻M")</f>
        <v>👨🏻M</v>
      </c>
    </row>
    <row r="108" spans="1:11" x14ac:dyDescent="0.3">
      <c r="A108">
        <v>1303054580</v>
      </c>
      <c r="B108" t="s">
        <v>152</v>
      </c>
      <c r="C108" t="s">
        <v>208</v>
      </c>
      <c r="D108" s="3">
        <v>27669</v>
      </c>
      <c r="E108" t="s">
        <v>213</v>
      </c>
      <c r="F108" t="s">
        <v>216</v>
      </c>
      <c r="G108" t="s">
        <v>220</v>
      </c>
      <c r="H108" t="s">
        <v>126</v>
      </c>
      <c r="I108">
        <v>49</v>
      </c>
      <c r="J108" t="s">
        <v>229</v>
      </c>
      <c r="K108" t="str">
        <f>IF(Employees[[#This Row],[Gender]]="Female","👩🏻F","👨🏻M")</f>
        <v>👨🏻M</v>
      </c>
    </row>
    <row r="109" spans="1:11" x14ac:dyDescent="0.3">
      <c r="A109">
        <v>1110029990</v>
      </c>
      <c r="B109" t="s">
        <v>153</v>
      </c>
      <c r="C109" t="s">
        <v>208</v>
      </c>
      <c r="D109" s="3">
        <v>25087</v>
      </c>
      <c r="E109" t="s">
        <v>213</v>
      </c>
      <c r="F109" t="s">
        <v>216</v>
      </c>
      <c r="G109" t="s">
        <v>220</v>
      </c>
      <c r="H109" t="s">
        <v>126</v>
      </c>
      <c r="I109">
        <v>56</v>
      </c>
      <c r="J109" t="s">
        <v>230</v>
      </c>
      <c r="K109" t="str">
        <f>IF(Employees[[#This Row],[Gender]]="Female","👩🏻F","👨🏻M")</f>
        <v>👨🏻M</v>
      </c>
    </row>
    <row r="110" spans="1:11" x14ac:dyDescent="0.3">
      <c r="A110">
        <v>1501072311</v>
      </c>
      <c r="B110" t="s">
        <v>154</v>
      </c>
      <c r="C110" t="s">
        <v>208</v>
      </c>
      <c r="D110" s="3">
        <v>26946</v>
      </c>
      <c r="E110" t="s">
        <v>213</v>
      </c>
      <c r="F110" t="s">
        <v>216</v>
      </c>
      <c r="G110" t="s">
        <v>220</v>
      </c>
      <c r="H110" t="s">
        <v>126</v>
      </c>
      <c r="I110">
        <v>51</v>
      </c>
      <c r="J110" t="s">
        <v>229</v>
      </c>
      <c r="K110" t="str">
        <f>IF(Employees[[#This Row],[Gender]]="Female","👩🏻F","👨🏻M")</f>
        <v>👨🏻M</v>
      </c>
    </row>
    <row r="111" spans="1:11" x14ac:dyDescent="0.3">
      <c r="A111">
        <v>1001856521</v>
      </c>
      <c r="B111" t="s">
        <v>155</v>
      </c>
      <c r="C111" t="s">
        <v>208</v>
      </c>
      <c r="D111" s="3">
        <v>21125</v>
      </c>
      <c r="E111" t="s">
        <v>212</v>
      </c>
      <c r="F111" t="s">
        <v>216</v>
      </c>
      <c r="G111" t="s">
        <v>224</v>
      </c>
      <c r="H111" t="s">
        <v>2</v>
      </c>
      <c r="I111">
        <v>67</v>
      </c>
      <c r="J111" t="s">
        <v>230</v>
      </c>
      <c r="K111" t="str">
        <f>IF(Employees[[#This Row],[Gender]]="Female","👩🏻F","👨🏻M")</f>
        <v>👩🏻F</v>
      </c>
    </row>
    <row r="112" spans="1:11" x14ac:dyDescent="0.3">
      <c r="A112">
        <v>1301052436</v>
      </c>
      <c r="B112" t="s">
        <v>156</v>
      </c>
      <c r="C112" t="s">
        <v>208</v>
      </c>
      <c r="D112" s="3">
        <v>28866</v>
      </c>
      <c r="E112" t="s">
        <v>213</v>
      </c>
      <c r="F112" t="s">
        <v>216</v>
      </c>
      <c r="G112" t="s">
        <v>224</v>
      </c>
      <c r="H112" t="s">
        <v>131</v>
      </c>
      <c r="I112">
        <v>46</v>
      </c>
      <c r="J112" t="s">
        <v>229</v>
      </c>
      <c r="K112" t="str">
        <f>IF(Employees[[#This Row],[Gender]]="Female","👩🏻F","👨🏻M")</f>
        <v>👨🏻M</v>
      </c>
    </row>
    <row r="113" spans="1:11" x14ac:dyDescent="0.3">
      <c r="A113">
        <v>1110029623</v>
      </c>
      <c r="B113" t="s">
        <v>157</v>
      </c>
      <c r="C113" t="s">
        <v>208</v>
      </c>
      <c r="D113" s="3">
        <v>29822</v>
      </c>
      <c r="E113" t="s">
        <v>212</v>
      </c>
      <c r="F113" t="s">
        <v>216</v>
      </c>
      <c r="G113" t="s">
        <v>224</v>
      </c>
      <c r="H113" t="s">
        <v>2</v>
      </c>
      <c r="I113">
        <v>43</v>
      </c>
      <c r="J113" t="s">
        <v>228</v>
      </c>
      <c r="K113" t="str">
        <f>IF(Employees[[#This Row],[Gender]]="Female","👩🏻F","👨🏻M")</f>
        <v>👩🏻F</v>
      </c>
    </row>
    <row r="114" spans="1:11" x14ac:dyDescent="0.3">
      <c r="A114">
        <v>1403066125</v>
      </c>
      <c r="B114" t="s">
        <v>158</v>
      </c>
      <c r="C114" t="s">
        <v>208</v>
      </c>
      <c r="D114" s="3">
        <v>27657</v>
      </c>
      <c r="E114" t="s">
        <v>212</v>
      </c>
      <c r="F114" t="s">
        <v>216</v>
      </c>
      <c r="G114" t="s">
        <v>224</v>
      </c>
      <c r="H114" t="s">
        <v>131</v>
      </c>
      <c r="I114">
        <v>49</v>
      </c>
      <c r="J114" t="s">
        <v>229</v>
      </c>
      <c r="K114" t="str">
        <f>IF(Employees[[#This Row],[Gender]]="Female","👩🏻F","👨🏻M")</f>
        <v>👩🏻F</v>
      </c>
    </row>
    <row r="115" spans="1:11" x14ac:dyDescent="0.3">
      <c r="A115">
        <v>1108028351</v>
      </c>
      <c r="B115" t="s">
        <v>90</v>
      </c>
      <c r="C115" t="s">
        <v>208</v>
      </c>
      <c r="D115" s="3">
        <v>25060</v>
      </c>
      <c r="E115" t="s">
        <v>212</v>
      </c>
      <c r="F115" t="s">
        <v>216</v>
      </c>
      <c r="G115" t="s">
        <v>224</v>
      </c>
      <c r="H115" t="s">
        <v>129</v>
      </c>
      <c r="I115">
        <v>56</v>
      </c>
      <c r="J115" t="s">
        <v>230</v>
      </c>
      <c r="K115" t="str">
        <f>IF(Employees[[#This Row],[Gender]]="Female","👩🏻F","👨🏻M")</f>
        <v>👩🏻F</v>
      </c>
    </row>
    <row r="116" spans="1:11" x14ac:dyDescent="0.3">
      <c r="A116">
        <v>1103024924</v>
      </c>
      <c r="B116" t="s">
        <v>91</v>
      </c>
      <c r="C116" t="s">
        <v>208</v>
      </c>
      <c r="D116" s="3">
        <v>28310</v>
      </c>
      <c r="E116" t="s">
        <v>212</v>
      </c>
      <c r="F116" t="s">
        <v>216</v>
      </c>
      <c r="G116" t="s">
        <v>224</v>
      </c>
      <c r="H116" t="s">
        <v>2</v>
      </c>
      <c r="I116">
        <v>47</v>
      </c>
      <c r="J116" t="s">
        <v>229</v>
      </c>
      <c r="K116" t="str">
        <f>IF(Employees[[#This Row],[Gender]]="Female","👩🏻F","👨🏻M")</f>
        <v>👩🏻F</v>
      </c>
    </row>
    <row r="117" spans="1:11" x14ac:dyDescent="0.3">
      <c r="A117">
        <v>1206038000</v>
      </c>
      <c r="B117" t="s">
        <v>92</v>
      </c>
      <c r="C117" t="s">
        <v>207</v>
      </c>
      <c r="D117" s="3">
        <v>29036</v>
      </c>
      <c r="E117" t="s">
        <v>213</v>
      </c>
      <c r="F117" t="s">
        <v>216</v>
      </c>
      <c r="G117" t="s">
        <v>224</v>
      </c>
      <c r="H117" t="s">
        <v>118</v>
      </c>
      <c r="I117">
        <v>45</v>
      </c>
      <c r="J117" t="s">
        <v>228</v>
      </c>
      <c r="K117" t="str">
        <f>IF(Employees[[#This Row],[Gender]]="Female","👩🏻F","👨🏻M")</f>
        <v>👨🏻M</v>
      </c>
    </row>
    <row r="118" spans="1:11" x14ac:dyDescent="0.3">
      <c r="A118">
        <v>1104025486</v>
      </c>
      <c r="B118" t="s">
        <v>93</v>
      </c>
      <c r="C118" t="s">
        <v>208</v>
      </c>
      <c r="D118" s="3">
        <v>25450</v>
      </c>
      <c r="E118" t="s">
        <v>213</v>
      </c>
      <c r="F118" t="s">
        <v>216</v>
      </c>
      <c r="G118" t="s">
        <v>224</v>
      </c>
      <c r="H118" t="s">
        <v>129</v>
      </c>
      <c r="I118">
        <v>55</v>
      </c>
      <c r="J118" t="s">
        <v>229</v>
      </c>
      <c r="K118" t="str">
        <f>IF(Employees[[#This Row],[Gender]]="Female","👩🏻F","👨🏻M")</f>
        <v>👨🏻M</v>
      </c>
    </row>
    <row r="119" spans="1:11" x14ac:dyDescent="0.3">
      <c r="A119">
        <v>1012023010</v>
      </c>
      <c r="B119" t="s">
        <v>94</v>
      </c>
      <c r="C119" t="s">
        <v>208</v>
      </c>
      <c r="D119" s="3">
        <v>25876</v>
      </c>
      <c r="E119" t="s">
        <v>213</v>
      </c>
      <c r="F119" t="s">
        <v>216</v>
      </c>
      <c r="G119" t="s">
        <v>224</v>
      </c>
      <c r="H119" t="s">
        <v>129</v>
      </c>
      <c r="I119">
        <v>54</v>
      </c>
      <c r="J119" t="s">
        <v>229</v>
      </c>
      <c r="K119" t="str">
        <f>IF(Employees[[#This Row],[Gender]]="Female","👩🏻F","👨🏻M")</f>
        <v>👨🏻M</v>
      </c>
    </row>
    <row r="120" spans="1:11" x14ac:dyDescent="0.3">
      <c r="A120">
        <v>1012023103</v>
      </c>
      <c r="B120" t="s">
        <v>95</v>
      </c>
      <c r="C120" t="s">
        <v>208</v>
      </c>
      <c r="D120" s="3">
        <v>33931</v>
      </c>
      <c r="E120" t="s">
        <v>212</v>
      </c>
      <c r="F120" t="s">
        <v>216</v>
      </c>
      <c r="G120" t="s">
        <v>225</v>
      </c>
      <c r="H120" t="s">
        <v>131</v>
      </c>
      <c r="I120">
        <v>32</v>
      </c>
      <c r="J120" t="s">
        <v>231</v>
      </c>
      <c r="K120" t="str">
        <f>IF(Employees[[#This Row],[Gender]]="Female","👩🏻F","👨🏻M")</f>
        <v>👩🏻F</v>
      </c>
    </row>
    <row r="121" spans="1:11" x14ac:dyDescent="0.3">
      <c r="A121">
        <v>903013071</v>
      </c>
      <c r="B121" t="s">
        <v>96</v>
      </c>
      <c r="C121" t="s">
        <v>207</v>
      </c>
      <c r="D121" s="3">
        <v>27615</v>
      </c>
      <c r="E121" t="s">
        <v>212</v>
      </c>
      <c r="F121" t="s">
        <v>216</v>
      </c>
      <c r="G121" t="s">
        <v>224</v>
      </c>
      <c r="H121" t="s">
        <v>118</v>
      </c>
      <c r="I121">
        <v>49</v>
      </c>
      <c r="J121" t="s">
        <v>229</v>
      </c>
      <c r="K121" t="str">
        <f>IF(Employees[[#This Row],[Gender]]="Female","👩🏻F","👨🏻M")</f>
        <v>👩🏻F</v>
      </c>
    </row>
    <row r="122" spans="1:11" x14ac:dyDescent="0.3">
      <c r="A122">
        <v>1404066739</v>
      </c>
      <c r="B122" t="s">
        <v>97</v>
      </c>
      <c r="C122" t="s">
        <v>207</v>
      </c>
      <c r="D122" s="3">
        <v>25815</v>
      </c>
      <c r="E122" t="s">
        <v>212</v>
      </c>
      <c r="F122" t="s">
        <v>216</v>
      </c>
      <c r="G122" t="s">
        <v>224</v>
      </c>
      <c r="H122" t="s">
        <v>118</v>
      </c>
      <c r="I122">
        <v>54</v>
      </c>
      <c r="J122" t="s">
        <v>229</v>
      </c>
      <c r="K122" t="str">
        <f>IF(Employees[[#This Row],[Gender]]="Female","👩🏻F","👨🏻M")</f>
        <v>👩🏻F</v>
      </c>
    </row>
    <row r="123" spans="1:11" x14ac:dyDescent="0.3">
      <c r="A123">
        <v>1409070255</v>
      </c>
      <c r="B123" t="s">
        <v>98</v>
      </c>
      <c r="C123" t="s">
        <v>207</v>
      </c>
      <c r="D123" s="3">
        <v>26423</v>
      </c>
      <c r="E123" t="s">
        <v>212</v>
      </c>
      <c r="F123" t="s">
        <v>216</v>
      </c>
      <c r="G123" t="s">
        <v>224</v>
      </c>
      <c r="H123" t="s">
        <v>121</v>
      </c>
      <c r="I123">
        <v>52</v>
      </c>
      <c r="J123" t="s">
        <v>229</v>
      </c>
      <c r="K123" t="str">
        <f>IF(Employees[[#This Row],[Gender]]="Female","👩🏻F","👨🏻M")</f>
        <v>👩🏻F</v>
      </c>
    </row>
    <row r="124" spans="1:11" x14ac:dyDescent="0.3">
      <c r="A124">
        <v>1101023839</v>
      </c>
      <c r="B124" t="s">
        <v>99</v>
      </c>
      <c r="C124" t="s">
        <v>207</v>
      </c>
      <c r="D124" s="3">
        <v>25819</v>
      </c>
      <c r="E124" t="s">
        <v>213</v>
      </c>
      <c r="F124" t="s">
        <v>216</v>
      </c>
      <c r="G124" t="s">
        <v>224</v>
      </c>
      <c r="H124" t="s">
        <v>118</v>
      </c>
      <c r="I124">
        <v>54</v>
      </c>
      <c r="J124" t="s">
        <v>229</v>
      </c>
      <c r="K124" t="str">
        <f>IF(Employees[[#This Row],[Gender]]="Female","👩🏻F","👨🏻M")</f>
        <v>👨🏻M</v>
      </c>
    </row>
    <row r="125" spans="1:11" x14ac:dyDescent="0.3">
      <c r="A125">
        <v>1501072124</v>
      </c>
      <c r="B125" t="s">
        <v>100</v>
      </c>
      <c r="C125" t="s">
        <v>207</v>
      </c>
      <c r="D125" s="3">
        <v>26406</v>
      </c>
      <c r="E125" t="s">
        <v>213</v>
      </c>
      <c r="F125" t="s">
        <v>216</v>
      </c>
      <c r="G125" t="s">
        <v>224</v>
      </c>
      <c r="H125" t="s">
        <v>118</v>
      </c>
      <c r="I125">
        <v>52</v>
      </c>
      <c r="J125" t="s">
        <v>229</v>
      </c>
      <c r="K125" t="str">
        <f>IF(Employees[[#This Row],[Gender]]="Female","👩🏻F","👨🏻M")</f>
        <v>👨🏻M</v>
      </c>
    </row>
    <row r="126" spans="1:11" x14ac:dyDescent="0.3">
      <c r="A126">
        <v>1201031032</v>
      </c>
      <c r="B126" t="s">
        <v>101</v>
      </c>
      <c r="C126" t="s">
        <v>207</v>
      </c>
      <c r="D126" s="3">
        <v>28378</v>
      </c>
      <c r="E126" t="s">
        <v>213</v>
      </c>
      <c r="F126" t="s">
        <v>216</v>
      </c>
      <c r="G126" t="s">
        <v>224</v>
      </c>
      <c r="H126" t="s">
        <v>118</v>
      </c>
      <c r="I126">
        <v>47</v>
      </c>
      <c r="J126" t="s">
        <v>229</v>
      </c>
      <c r="K126" t="str">
        <f>IF(Employees[[#This Row],[Gender]]="Female","👩🏻F","👨🏻M")</f>
        <v>👨🏻M</v>
      </c>
    </row>
    <row r="127" spans="1:11" x14ac:dyDescent="0.3">
      <c r="A127">
        <v>1006020020</v>
      </c>
      <c r="B127" t="s">
        <v>159</v>
      </c>
      <c r="C127" t="s">
        <v>207</v>
      </c>
      <c r="D127" s="3">
        <v>24181</v>
      </c>
      <c r="E127" t="s">
        <v>212</v>
      </c>
      <c r="F127" t="s">
        <v>216</v>
      </c>
      <c r="G127" t="s">
        <v>224</v>
      </c>
      <c r="H127" t="s">
        <v>121</v>
      </c>
      <c r="I127">
        <v>58</v>
      </c>
      <c r="J127" t="s">
        <v>230</v>
      </c>
      <c r="K127" t="str">
        <f>IF(Employees[[#This Row],[Gender]]="Female","👩🏻F","👨🏻M")</f>
        <v>👩🏻F</v>
      </c>
    </row>
    <row r="128" spans="1:11" x14ac:dyDescent="0.3">
      <c r="A128">
        <v>1407069280</v>
      </c>
      <c r="B128" t="s">
        <v>160</v>
      </c>
      <c r="C128" t="s">
        <v>207</v>
      </c>
      <c r="D128" s="3">
        <v>31284</v>
      </c>
      <c r="E128" t="s">
        <v>213</v>
      </c>
      <c r="F128" t="s">
        <v>216</v>
      </c>
      <c r="G128" t="s">
        <v>224</v>
      </c>
      <c r="H128" t="s">
        <v>121</v>
      </c>
      <c r="I128">
        <v>39</v>
      </c>
      <c r="J128" t="s">
        <v>228</v>
      </c>
      <c r="K128" t="str">
        <f>IF(Employees[[#This Row],[Gender]]="Female","👩🏻F","👨🏻M")</f>
        <v>👨🏻M</v>
      </c>
    </row>
    <row r="129" spans="1:11" x14ac:dyDescent="0.3">
      <c r="A129">
        <v>1404066622</v>
      </c>
      <c r="B129" t="s">
        <v>161</v>
      </c>
      <c r="C129" t="s">
        <v>207</v>
      </c>
      <c r="D129" s="3">
        <v>28890</v>
      </c>
      <c r="E129" t="s">
        <v>212</v>
      </c>
      <c r="F129" t="s">
        <v>216</v>
      </c>
      <c r="G129" t="s">
        <v>224</v>
      </c>
      <c r="H129" t="s">
        <v>118</v>
      </c>
      <c r="I129">
        <v>46</v>
      </c>
      <c r="J129" t="s">
        <v>229</v>
      </c>
      <c r="K129" t="str">
        <f>IF(Employees[[#This Row],[Gender]]="Female","👩🏻F","👨🏻M")</f>
        <v>👩🏻F</v>
      </c>
    </row>
    <row r="130" spans="1:11" x14ac:dyDescent="0.3">
      <c r="A130">
        <v>1308060754</v>
      </c>
      <c r="B130" t="s">
        <v>162</v>
      </c>
      <c r="C130" t="s">
        <v>207</v>
      </c>
      <c r="D130" s="3">
        <v>29046</v>
      </c>
      <c r="E130" t="s">
        <v>212</v>
      </c>
      <c r="F130" t="s">
        <v>216</v>
      </c>
      <c r="G130" t="s">
        <v>224</v>
      </c>
      <c r="H130" t="s">
        <v>121</v>
      </c>
      <c r="I130">
        <v>45</v>
      </c>
      <c r="J130" t="s">
        <v>228</v>
      </c>
      <c r="K130" t="str">
        <f>IF(Employees[[#This Row],[Gender]]="Female","👩🏻F","👨🏻M")</f>
        <v>👩🏻F</v>
      </c>
    </row>
    <row r="131" spans="1:11" x14ac:dyDescent="0.3">
      <c r="A131">
        <v>1405067138</v>
      </c>
      <c r="B131" t="s">
        <v>163</v>
      </c>
      <c r="C131" t="s">
        <v>207</v>
      </c>
      <c r="D131" s="3">
        <v>28574</v>
      </c>
      <c r="E131" t="s">
        <v>212</v>
      </c>
      <c r="F131" t="s">
        <v>216</v>
      </c>
      <c r="G131" t="s">
        <v>224</v>
      </c>
      <c r="H131" t="s">
        <v>118</v>
      </c>
      <c r="I131">
        <v>46</v>
      </c>
      <c r="J131" t="s">
        <v>229</v>
      </c>
      <c r="K131" t="str">
        <f>IF(Employees[[#This Row],[Gender]]="Female","👩🏻F","👨🏻M")</f>
        <v>👩🏻F</v>
      </c>
    </row>
    <row r="132" spans="1:11" x14ac:dyDescent="0.3">
      <c r="A132">
        <v>1201031438</v>
      </c>
      <c r="B132" t="s">
        <v>164</v>
      </c>
      <c r="C132" t="s">
        <v>207</v>
      </c>
      <c r="D132" s="3">
        <v>28437</v>
      </c>
      <c r="E132" t="s">
        <v>212</v>
      </c>
      <c r="F132" t="s">
        <v>216</v>
      </c>
      <c r="G132" t="s">
        <v>224</v>
      </c>
      <c r="H132" t="s">
        <v>118</v>
      </c>
      <c r="I132">
        <v>47</v>
      </c>
      <c r="J132" t="s">
        <v>229</v>
      </c>
      <c r="K132" t="str">
        <f>IF(Employees[[#This Row],[Gender]]="Female","👩🏻F","👨🏻M")</f>
        <v>👩🏻F</v>
      </c>
    </row>
    <row r="133" spans="1:11" x14ac:dyDescent="0.3">
      <c r="A133">
        <v>1204033040</v>
      </c>
      <c r="B133" t="s">
        <v>165</v>
      </c>
      <c r="C133" t="s">
        <v>207</v>
      </c>
      <c r="D133" s="3">
        <v>32228</v>
      </c>
      <c r="E133" t="s">
        <v>213</v>
      </c>
      <c r="F133" t="s">
        <v>216</v>
      </c>
      <c r="G133" t="s">
        <v>225</v>
      </c>
      <c r="H133" t="s">
        <v>118</v>
      </c>
      <c r="I133">
        <v>36</v>
      </c>
      <c r="J133" t="s">
        <v>228</v>
      </c>
      <c r="K133" t="str">
        <f>IF(Employees[[#This Row],[Gender]]="Female","👩🏻F","👨🏻M")</f>
        <v>👨🏻M</v>
      </c>
    </row>
    <row r="134" spans="1:11" x14ac:dyDescent="0.3">
      <c r="A134">
        <v>1109029186</v>
      </c>
      <c r="B134" t="s">
        <v>102</v>
      </c>
      <c r="C134" t="s">
        <v>207</v>
      </c>
      <c r="D134" s="3">
        <v>33438</v>
      </c>
      <c r="E134" t="s">
        <v>212</v>
      </c>
      <c r="F134" t="s">
        <v>216</v>
      </c>
      <c r="G134" t="s">
        <v>225</v>
      </c>
      <c r="H134" t="s">
        <v>118</v>
      </c>
      <c r="I134">
        <v>33</v>
      </c>
      <c r="J134" t="s">
        <v>231</v>
      </c>
      <c r="K134" t="str">
        <f>IF(Employees[[#This Row],[Gender]]="Female","👩🏻F","👨🏻M")</f>
        <v>👩🏻F</v>
      </c>
    </row>
    <row r="135" spans="1:11" x14ac:dyDescent="0.3">
      <c r="A135">
        <v>1212051409</v>
      </c>
      <c r="B135" t="s">
        <v>103</v>
      </c>
      <c r="C135" t="s">
        <v>207</v>
      </c>
      <c r="D135" s="3">
        <v>35004</v>
      </c>
      <c r="E135" t="s">
        <v>212</v>
      </c>
      <c r="F135" t="s">
        <v>216</v>
      </c>
      <c r="G135" t="s">
        <v>225</v>
      </c>
      <c r="H135" t="s">
        <v>121</v>
      </c>
      <c r="I135">
        <v>29</v>
      </c>
      <c r="J135" t="s">
        <v>231</v>
      </c>
      <c r="K135" t="str">
        <f>IF(Employees[[#This Row],[Gender]]="Female","👩🏻F","👨🏻M")</f>
        <v>👩🏻F</v>
      </c>
    </row>
    <row r="136" spans="1:11" x14ac:dyDescent="0.3">
      <c r="A136">
        <v>1209048696</v>
      </c>
      <c r="B136" t="s">
        <v>104</v>
      </c>
      <c r="C136" t="s">
        <v>207</v>
      </c>
      <c r="D136" s="3">
        <v>34376</v>
      </c>
      <c r="E136" t="s">
        <v>212</v>
      </c>
      <c r="F136" t="s">
        <v>216</v>
      </c>
      <c r="G136" t="s">
        <v>225</v>
      </c>
      <c r="H136" t="s">
        <v>121</v>
      </c>
      <c r="I136">
        <v>31</v>
      </c>
      <c r="J136" t="s">
        <v>231</v>
      </c>
      <c r="K136" t="str">
        <f>IF(Employees[[#This Row],[Gender]]="Female","👩🏻F","👨🏻M")</f>
        <v>👩🏻F</v>
      </c>
    </row>
    <row r="137" spans="1:11" x14ac:dyDescent="0.3">
      <c r="A137">
        <v>1001268402</v>
      </c>
      <c r="B137" t="s">
        <v>105</v>
      </c>
      <c r="C137" t="s">
        <v>207</v>
      </c>
      <c r="D137" s="3">
        <v>31871</v>
      </c>
      <c r="E137" t="s">
        <v>212</v>
      </c>
      <c r="F137" t="s">
        <v>216</v>
      </c>
      <c r="G137" t="s">
        <v>225</v>
      </c>
      <c r="H137" t="s">
        <v>121</v>
      </c>
      <c r="I137">
        <v>37</v>
      </c>
      <c r="J137" t="s">
        <v>228</v>
      </c>
      <c r="K137" t="str">
        <f>IF(Employees[[#This Row],[Gender]]="Female","👩🏻F","👨🏻M")</f>
        <v>👩🏻F</v>
      </c>
    </row>
    <row r="138" spans="1:11" x14ac:dyDescent="0.3">
      <c r="A138">
        <v>1401064327</v>
      </c>
      <c r="B138" t="s">
        <v>106</v>
      </c>
      <c r="C138" t="s">
        <v>207</v>
      </c>
      <c r="D138" s="3">
        <v>30276</v>
      </c>
      <c r="E138" t="s">
        <v>212</v>
      </c>
      <c r="F138" t="s">
        <v>216</v>
      </c>
      <c r="G138" t="s">
        <v>224</v>
      </c>
      <c r="H138" t="s">
        <v>118</v>
      </c>
      <c r="I138">
        <v>42</v>
      </c>
      <c r="J138" t="s">
        <v>228</v>
      </c>
      <c r="K138" t="str">
        <f>IF(Employees[[#This Row],[Gender]]="Female","👩🏻F","👨🏻M")</f>
        <v>👩🏻F</v>
      </c>
    </row>
    <row r="139" spans="1:11" x14ac:dyDescent="0.3">
      <c r="A139">
        <v>710007555</v>
      </c>
      <c r="B139" t="s">
        <v>107</v>
      </c>
      <c r="C139" t="s">
        <v>207</v>
      </c>
      <c r="D139" s="3">
        <v>28986</v>
      </c>
      <c r="E139" t="s">
        <v>212</v>
      </c>
      <c r="F139" t="s">
        <v>216</v>
      </c>
      <c r="G139" t="s">
        <v>224</v>
      </c>
      <c r="H139" t="s">
        <v>121</v>
      </c>
      <c r="I139">
        <v>45</v>
      </c>
      <c r="J139" t="s">
        <v>228</v>
      </c>
      <c r="K139" t="str">
        <f>IF(Employees[[#This Row],[Gender]]="Female","👩🏻F","👨🏻M")</f>
        <v>👩🏻F</v>
      </c>
    </row>
    <row r="140" spans="1:11" x14ac:dyDescent="0.3">
      <c r="A140">
        <v>1012023152</v>
      </c>
      <c r="B140" t="s">
        <v>108</v>
      </c>
      <c r="C140" t="s">
        <v>207</v>
      </c>
      <c r="D140" s="3">
        <v>32277</v>
      </c>
      <c r="E140" t="s">
        <v>212</v>
      </c>
      <c r="F140" t="s">
        <v>216</v>
      </c>
      <c r="G140" t="s">
        <v>225</v>
      </c>
      <c r="H140" t="s">
        <v>121</v>
      </c>
      <c r="I140">
        <v>36</v>
      </c>
      <c r="J140" t="s">
        <v>228</v>
      </c>
      <c r="K140" t="str">
        <f>IF(Employees[[#This Row],[Gender]]="Female","👩🏻F","👨🏻M")</f>
        <v>👩🏻F</v>
      </c>
    </row>
    <row r="141" spans="1:11" x14ac:dyDescent="0.3">
      <c r="A141">
        <v>1101023394</v>
      </c>
      <c r="B141" t="s">
        <v>109</v>
      </c>
      <c r="C141" t="s">
        <v>207</v>
      </c>
      <c r="D141" s="3">
        <v>32380</v>
      </c>
      <c r="E141" t="s">
        <v>212</v>
      </c>
      <c r="F141" t="s">
        <v>216</v>
      </c>
      <c r="G141" t="s">
        <v>225</v>
      </c>
      <c r="H141" t="s">
        <v>118</v>
      </c>
      <c r="I141">
        <v>36</v>
      </c>
      <c r="J141" t="s">
        <v>228</v>
      </c>
      <c r="K141" t="str">
        <f>IF(Employees[[#This Row],[Gender]]="Female","👩🏻F","👨🏻M")</f>
        <v>👩🏻F</v>
      </c>
    </row>
    <row r="142" spans="1:11" x14ac:dyDescent="0.3">
      <c r="A142">
        <v>1311062610</v>
      </c>
      <c r="B142" t="s">
        <v>110</v>
      </c>
      <c r="C142" t="s">
        <v>207</v>
      </c>
      <c r="D142" s="3">
        <v>34731</v>
      </c>
      <c r="E142" t="s">
        <v>213</v>
      </c>
      <c r="F142" t="s">
        <v>216</v>
      </c>
      <c r="G142" t="s">
        <v>225</v>
      </c>
      <c r="H142" t="s">
        <v>121</v>
      </c>
      <c r="I142">
        <v>30</v>
      </c>
      <c r="J142" t="s">
        <v>231</v>
      </c>
      <c r="K142" t="str">
        <f>IF(Employees[[#This Row],[Gender]]="Female","👩🏻F","👨🏻M")</f>
        <v>👨🏻M</v>
      </c>
    </row>
    <row r="143" spans="1:11" x14ac:dyDescent="0.3">
      <c r="A143">
        <v>1406068293</v>
      </c>
      <c r="B143" t="s">
        <v>111</v>
      </c>
      <c r="C143" t="s">
        <v>207</v>
      </c>
      <c r="D143" s="3">
        <v>34934</v>
      </c>
      <c r="E143" t="s">
        <v>212</v>
      </c>
      <c r="F143" t="s">
        <v>216</v>
      </c>
      <c r="G143" t="s">
        <v>225</v>
      </c>
      <c r="H143" t="s">
        <v>121</v>
      </c>
      <c r="I143">
        <v>29</v>
      </c>
      <c r="J143" t="s">
        <v>231</v>
      </c>
      <c r="K143" t="str">
        <f>IF(Employees[[#This Row],[Gender]]="Female","👩🏻F","👨🏻M")</f>
        <v>👩🏻F</v>
      </c>
    </row>
    <row r="144" spans="1:11" x14ac:dyDescent="0.3">
      <c r="A144">
        <v>1203032357</v>
      </c>
      <c r="B144" t="s">
        <v>112</v>
      </c>
      <c r="C144" t="s">
        <v>207</v>
      </c>
      <c r="D144" s="3">
        <v>32695</v>
      </c>
      <c r="E144" t="s">
        <v>212</v>
      </c>
      <c r="F144" t="s">
        <v>216</v>
      </c>
      <c r="G144" t="s">
        <v>225</v>
      </c>
      <c r="H144" t="s">
        <v>121</v>
      </c>
      <c r="I144">
        <v>35</v>
      </c>
      <c r="J144" t="s">
        <v>231</v>
      </c>
      <c r="K144" t="str">
        <f>IF(Employees[[#This Row],[Gender]]="Female","👩🏻F","👨🏻M")</f>
        <v>👩🏻F</v>
      </c>
    </row>
    <row r="145" spans="1:11" x14ac:dyDescent="0.3">
      <c r="A145">
        <v>1309061015</v>
      </c>
      <c r="B145" t="s">
        <v>113</v>
      </c>
      <c r="C145" t="s">
        <v>207</v>
      </c>
      <c r="D145" s="3">
        <v>33130</v>
      </c>
      <c r="E145" t="s">
        <v>213</v>
      </c>
      <c r="F145" t="s">
        <v>216</v>
      </c>
      <c r="G145" t="s">
        <v>225</v>
      </c>
      <c r="H145" t="s">
        <v>121</v>
      </c>
      <c r="I145">
        <v>34</v>
      </c>
      <c r="J145" t="s">
        <v>231</v>
      </c>
      <c r="K145" t="str">
        <f>IF(Employees[[#This Row],[Gender]]="Female","👩🏻F","👨🏻M")</f>
        <v>👨🏻M</v>
      </c>
    </row>
    <row r="146" spans="1:11" x14ac:dyDescent="0.3">
      <c r="A146">
        <v>1302053339</v>
      </c>
      <c r="B146" t="s">
        <v>114</v>
      </c>
      <c r="C146" t="s">
        <v>207</v>
      </c>
      <c r="D146" s="3">
        <v>34624</v>
      </c>
      <c r="E146" t="s">
        <v>213</v>
      </c>
      <c r="F146" t="s">
        <v>216</v>
      </c>
      <c r="G146" t="s">
        <v>225</v>
      </c>
      <c r="H146" t="s">
        <v>118</v>
      </c>
      <c r="I146">
        <v>30</v>
      </c>
      <c r="J146" t="s">
        <v>231</v>
      </c>
      <c r="K146" t="str">
        <f>IF(Employees[[#This Row],[Gender]]="Female","👩🏻F","👨🏻M")</f>
        <v>👨🏻M</v>
      </c>
    </row>
    <row r="147" spans="1:11" x14ac:dyDescent="0.3">
      <c r="A147">
        <v>1305057440</v>
      </c>
      <c r="B147" t="s">
        <v>115</v>
      </c>
      <c r="C147" t="s">
        <v>207</v>
      </c>
      <c r="D147" s="3">
        <v>34122</v>
      </c>
      <c r="E147" t="s">
        <v>213</v>
      </c>
      <c r="F147" t="s">
        <v>216</v>
      </c>
      <c r="G147" t="s">
        <v>225</v>
      </c>
      <c r="H147" t="s">
        <v>121</v>
      </c>
      <c r="I147">
        <v>31</v>
      </c>
      <c r="J147" t="s">
        <v>231</v>
      </c>
      <c r="K147" t="str">
        <f>IF(Employees[[#This Row],[Gender]]="Female","👩🏻F","👨🏻M")</f>
        <v>👨🏻M</v>
      </c>
    </row>
    <row r="148" spans="1:11" x14ac:dyDescent="0.3">
      <c r="A148">
        <v>1011022887</v>
      </c>
      <c r="B148" t="s">
        <v>116</v>
      </c>
      <c r="C148" t="s">
        <v>207</v>
      </c>
      <c r="D148" s="3">
        <v>32900</v>
      </c>
      <c r="E148" t="s">
        <v>213</v>
      </c>
      <c r="F148" t="s">
        <v>216</v>
      </c>
      <c r="G148" t="s">
        <v>225</v>
      </c>
      <c r="H148" t="s">
        <v>121</v>
      </c>
      <c r="I148">
        <v>35</v>
      </c>
      <c r="J148" t="s">
        <v>231</v>
      </c>
      <c r="K148" t="str">
        <f>IF(Employees[[#This Row],[Gender]]="Female","👩🏻F","👨🏻M")</f>
        <v>👨🏻M</v>
      </c>
    </row>
    <row r="149" spans="1:11" x14ac:dyDescent="0.3">
      <c r="A149">
        <v>1304055987</v>
      </c>
      <c r="B149" t="s">
        <v>117</v>
      </c>
      <c r="C149" t="s">
        <v>207</v>
      </c>
      <c r="D149" s="3">
        <v>33492</v>
      </c>
      <c r="E149" t="s">
        <v>213</v>
      </c>
      <c r="F149" t="s">
        <v>216</v>
      </c>
      <c r="G149" t="s">
        <v>225</v>
      </c>
      <c r="H149" t="s">
        <v>121</v>
      </c>
      <c r="I149">
        <v>33</v>
      </c>
      <c r="J149" t="s">
        <v>231</v>
      </c>
      <c r="K149" t="str">
        <f>IF(Employees[[#This Row],[Gender]]="Female","👩🏻F","👨🏻M")</f>
        <v>👨🏻M</v>
      </c>
    </row>
    <row r="150" spans="1:11" x14ac:dyDescent="0.3">
      <c r="A150">
        <v>1001735072</v>
      </c>
      <c r="B150" t="s">
        <v>166</v>
      </c>
      <c r="C150" t="s">
        <v>207</v>
      </c>
      <c r="D150" s="3">
        <v>35390</v>
      </c>
      <c r="E150" t="s">
        <v>213</v>
      </c>
      <c r="F150" t="s">
        <v>216</v>
      </c>
      <c r="G150" t="s">
        <v>225</v>
      </c>
      <c r="H150" t="s">
        <v>118</v>
      </c>
      <c r="I150">
        <v>28</v>
      </c>
      <c r="J150" t="s">
        <v>231</v>
      </c>
      <c r="K150" t="str">
        <f>IF(Employees[[#This Row],[Gender]]="Female","👩🏻F","👨🏻M")</f>
        <v>👨🏻M</v>
      </c>
    </row>
    <row r="151" spans="1:11" x14ac:dyDescent="0.3">
      <c r="A151">
        <v>1202031618</v>
      </c>
      <c r="B151" t="s">
        <v>167</v>
      </c>
      <c r="C151" t="s">
        <v>207</v>
      </c>
      <c r="D151" s="3">
        <v>33428</v>
      </c>
      <c r="E151" t="s">
        <v>212</v>
      </c>
      <c r="F151" t="s">
        <v>216</v>
      </c>
      <c r="G151" t="s">
        <v>225</v>
      </c>
      <c r="H151" t="s">
        <v>118</v>
      </c>
      <c r="I151">
        <v>33</v>
      </c>
      <c r="J151" t="s">
        <v>231</v>
      </c>
      <c r="K151" t="str">
        <f>IF(Employees[[#This Row],[Gender]]="Female","👩🏻F","👨🏻M")</f>
        <v>👩🏻F</v>
      </c>
    </row>
    <row r="152" spans="1:11" x14ac:dyDescent="0.3">
      <c r="A152">
        <v>1204032927</v>
      </c>
      <c r="B152" t="s">
        <v>168</v>
      </c>
      <c r="C152" t="s">
        <v>207</v>
      </c>
      <c r="D152" s="3">
        <v>34915</v>
      </c>
      <c r="E152" t="s">
        <v>212</v>
      </c>
      <c r="F152" t="s">
        <v>216</v>
      </c>
      <c r="G152" t="s">
        <v>225</v>
      </c>
      <c r="H152" t="s">
        <v>118</v>
      </c>
      <c r="I152">
        <v>29</v>
      </c>
      <c r="J152" t="s">
        <v>231</v>
      </c>
      <c r="K152" t="str">
        <f>IF(Employees[[#This Row],[Gender]]="Female","👩🏻F","👨🏻M")</f>
        <v>👩🏻F</v>
      </c>
    </row>
    <row r="153" spans="1:11" x14ac:dyDescent="0.3">
      <c r="A153">
        <v>1308060366</v>
      </c>
      <c r="B153" t="s">
        <v>169</v>
      </c>
      <c r="C153" t="s">
        <v>207</v>
      </c>
      <c r="D153" s="3">
        <v>34342</v>
      </c>
      <c r="E153" t="s">
        <v>212</v>
      </c>
      <c r="F153" t="s">
        <v>216</v>
      </c>
      <c r="G153" t="s">
        <v>225</v>
      </c>
      <c r="H153" t="s">
        <v>121</v>
      </c>
      <c r="I153">
        <v>31</v>
      </c>
      <c r="J153" t="s">
        <v>231</v>
      </c>
      <c r="K153" t="str">
        <f>IF(Employees[[#This Row],[Gender]]="Female","👩🏻F","👨🏻M")</f>
        <v>👩🏻F</v>
      </c>
    </row>
    <row r="154" spans="1:11" x14ac:dyDescent="0.3">
      <c r="A154">
        <v>1408069882</v>
      </c>
      <c r="B154" t="s">
        <v>170</v>
      </c>
      <c r="C154" t="s">
        <v>207</v>
      </c>
      <c r="D154" s="3">
        <v>35091</v>
      </c>
      <c r="E154" t="s">
        <v>212</v>
      </c>
      <c r="F154" t="s">
        <v>216</v>
      </c>
      <c r="G154" t="s">
        <v>225</v>
      </c>
      <c r="H154" t="s">
        <v>121</v>
      </c>
      <c r="I154">
        <v>29</v>
      </c>
      <c r="J154" t="s">
        <v>231</v>
      </c>
      <c r="K154" t="str">
        <f>IF(Employees[[#This Row],[Gender]]="Female","👩🏻F","👨🏻M")</f>
        <v>👩🏻F</v>
      </c>
    </row>
    <row r="155" spans="1:11" x14ac:dyDescent="0.3">
      <c r="A155">
        <v>1205033102</v>
      </c>
      <c r="B155" t="s">
        <v>171</v>
      </c>
      <c r="C155" t="s">
        <v>207</v>
      </c>
      <c r="D155" s="3">
        <v>33108</v>
      </c>
      <c r="E155" t="s">
        <v>212</v>
      </c>
      <c r="F155" t="s">
        <v>216</v>
      </c>
      <c r="G155" t="s">
        <v>225</v>
      </c>
      <c r="H155" t="s">
        <v>118</v>
      </c>
      <c r="I155">
        <v>34</v>
      </c>
      <c r="J155" t="s">
        <v>231</v>
      </c>
      <c r="K155" t="str">
        <f>IF(Employees[[#This Row],[Gender]]="Female","👩🏻F","👨🏻M")</f>
        <v>👩🏻F</v>
      </c>
    </row>
    <row r="156" spans="1:11" x14ac:dyDescent="0.3">
      <c r="A156">
        <v>1211051232</v>
      </c>
      <c r="B156" t="s">
        <v>172</v>
      </c>
      <c r="C156" t="s">
        <v>207</v>
      </c>
      <c r="D156" s="3">
        <v>35658</v>
      </c>
      <c r="E156" t="s">
        <v>212</v>
      </c>
      <c r="F156" t="s">
        <v>216</v>
      </c>
      <c r="G156" t="s">
        <v>225</v>
      </c>
      <c r="H156" t="s">
        <v>118</v>
      </c>
      <c r="I156">
        <v>27</v>
      </c>
      <c r="J156" t="s">
        <v>231</v>
      </c>
      <c r="K156" t="str">
        <f>IF(Employees[[#This Row],[Gender]]="Female","👩🏻F","👨🏻M")</f>
        <v>👩🏻F</v>
      </c>
    </row>
    <row r="157" spans="1:11" x14ac:dyDescent="0.3">
      <c r="A157">
        <v>1411071302</v>
      </c>
      <c r="B157" t="s">
        <v>173</v>
      </c>
      <c r="C157" t="s">
        <v>206</v>
      </c>
      <c r="D157" s="3">
        <v>25076</v>
      </c>
      <c r="E157" t="s">
        <v>213</v>
      </c>
      <c r="F157" t="s">
        <v>217</v>
      </c>
      <c r="G157" t="s">
        <v>0</v>
      </c>
      <c r="H157" t="s">
        <v>134</v>
      </c>
      <c r="I157">
        <v>56</v>
      </c>
      <c r="J157" t="s">
        <v>230</v>
      </c>
      <c r="K157" t="str">
        <f>IF(Employees[[#This Row],[Gender]]="Female","👩🏻F","👨🏻M")</f>
        <v>👨🏻M</v>
      </c>
    </row>
    <row r="158" spans="1:11" x14ac:dyDescent="0.3">
      <c r="A158">
        <v>1409070567</v>
      </c>
      <c r="B158" t="s">
        <v>174</v>
      </c>
      <c r="C158" t="s">
        <v>206</v>
      </c>
      <c r="D158" s="3">
        <v>26886</v>
      </c>
      <c r="E158" t="s">
        <v>212</v>
      </c>
      <c r="F158" t="s">
        <v>217</v>
      </c>
      <c r="G158" t="s">
        <v>0</v>
      </c>
      <c r="H158" t="s">
        <v>134</v>
      </c>
      <c r="I158">
        <v>51</v>
      </c>
      <c r="J158" t="s">
        <v>229</v>
      </c>
      <c r="K158" t="str">
        <f>IF(Employees[[#This Row],[Gender]]="Female","👩🏻F","👨🏻M")</f>
        <v>👩🏻F</v>
      </c>
    </row>
    <row r="159" spans="1:11" x14ac:dyDescent="0.3">
      <c r="A159">
        <v>1111030503</v>
      </c>
      <c r="B159" t="s">
        <v>175</v>
      </c>
      <c r="C159" t="s">
        <v>208</v>
      </c>
      <c r="D159" s="3">
        <v>27339</v>
      </c>
      <c r="E159" t="s">
        <v>213</v>
      </c>
      <c r="F159" t="s">
        <v>217</v>
      </c>
      <c r="G159" t="s">
        <v>0</v>
      </c>
      <c r="H159" t="s">
        <v>126</v>
      </c>
      <c r="I159">
        <v>50</v>
      </c>
      <c r="J159" t="s">
        <v>229</v>
      </c>
      <c r="K159" t="str">
        <f>IF(Employees[[#This Row],[Gender]]="Female","👩🏻F","👨🏻M")</f>
        <v>👨🏻M</v>
      </c>
    </row>
    <row r="160" spans="1:11" x14ac:dyDescent="0.3">
      <c r="A160">
        <v>1501072180</v>
      </c>
      <c r="B160" t="s">
        <v>176</v>
      </c>
      <c r="C160" t="s">
        <v>209</v>
      </c>
      <c r="D160" s="3">
        <v>20397</v>
      </c>
      <c r="E160" t="s">
        <v>212</v>
      </c>
      <c r="F160" t="s">
        <v>217</v>
      </c>
      <c r="G160" t="s">
        <v>222</v>
      </c>
      <c r="H160" t="s">
        <v>128</v>
      </c>
      <c r="I160">
        <v>69</v>
      </c>
      <c r="J160" t="s">
        <v>230</v>
      </c>
      <c r="K160" t="str">
        <f>IF(Employees[[#This Row],[Gender]]="Female","👩🏻F","👨🏻M")</f>
        <v>👩🏻F</v>
      </c>
    </row>
    <row r="161" spans="1:11" x14ac:dyDescent="0.3">
      <c r="A161">
        <v>1411071481</v>
      </c>
      <c r="B161" t="s">
        <v>177</v>
      </c>
      <c r="C161" t="s">
        <v>210</v>
      </c>
      <c r="D161" s="3">
        <v>21893</v>
      </c>
      <c r="E161" t="s">
        <v>213</v>
      </c>
      <c r="F161" t="s">
        <v>217</v>
      </c>
      <c r="G161" t="s">
        <v>222</v>
      </c>
      <c r="H161" t="s">
        <v>127</v>
      </c>
      <c r="I161">
        <v>65</v>
      </c>
      <c r="J161" t="s">
        <v>230</v>
      </c>
      <c r="K161" t="str">
        <f>IF(Employees[[#This Row],[Gender]]="Female","👩🏻F","👨🏻M")</f>
        <v>👨🏻M</v>
      </c>
    </row>
    <row r="162" spans="1:11" x14ac:dyDescent="0.3">
      <c r="A162">
        <v>1306057978</v>
      </c>
      <c r="B162" t="s">
        <v>178</v>
      </c>
      <c r="C162" t="s">
        <v>207</v>
      </c>
      <c r="D162" s="3">
        <v>29261</v>
      </c>
      <c r="E162" t="s">
        <v>213</v>
      </c>
      <c r="F162" t="s">
        <v>217</v>
      </c>
      <c r="G162" t="s">
        <v>222</v>
      </c>
      <c r="H162" t="s">
        <v>127</v>
      </c>
      <c r="I162">
        <v>45</v>
      </c>
      <c r="J162" t="s">
        <v>228</v>
      </c>
      <c r="K162" t="str">
        <f>IF(Employees[[#This Row],[Gender]]="Female","👩🏻F","👨🏻M")</f>
        <v>👨🏻M</v>
      </c>
    </row>
    <row r="163" spans="1:11" x14ac:dyDescent="0.3">
      <c r="A163">
        <v>1204032843</v>
      </c>
      <c r="B163" t="s">
        <v>181</v>
      </c>
      <c r="C163" t="s">
        <v>211</v>
      </c>
      <c r="D163" s="3">
        <v>27083</v>
      </c>
      <c r="E163" t="s">
        <v>213</v>
      </c>
      <c r="F163" t="s">
        <v>217</v>
      </c>
      <c r="G163" t="s">
        <v>222</v>
      </c>
      <c r="H163" t="s">
        <v>127</v>
      </c>
      <c r="I163">
        <v>51</v>
      </c>
      <c r="J163" t="s">
        <v>229</v>
      </c>
      <c r="K163" t="str">
        <f>IF(Employees[[#This Row],[Gender]]="Female","👩🏻F","👨🏻M")</f>
        <v>👨🏻M</v>
      </c>
    </row>
    <row r="164" spans="1:11" x14ac:dyDescent="0.3">
      <c r="A164">
        <v>1504073313</v>
      </c>
      <c r="B164" t="s">
        <v>182</v>
      </c>
      <c r="C164" t="s">
        <v>208</v>
      </c>
      <c r="D164" s="3">
        <v>29407</v>
      </c>
      <c r="E164" t="s">
        <v>213</v>
      </c>
      <c r="F164" t="s">
        <v>217</v>
      </c>
      <c r="G164" t="s">
        <v>222</v>
      </c>
      <c r="H164" t="s">
        <v>128</v>
      </c>
      <c r="I164">
        <v>44</v>
      </c>
      <c r="J164" t="s">
        <v>228</v>
      </c>
      <c r="K164" t="str">
        <f>IF(Employees[[#This Row],[Gender]]="Female","👩🏻F","👨🏻M")</f>
        <v>👨🏻M</v>
      </c>
    </row>
    <row r="165" spans="1:11" x14ac:dyDescent="0.3">
      <c r="A165">
        <v>1109029264</v>
      </c>
      <c r="B165" t="s">
        <v>183</v>
      </c>
      <c r="C165" t="s">
        <v>207</v>
      </c>
      <c r="D165" s="3">
        <v>23690</v>
      </c>
      <c r="E165" t="s">
        <v>212</v>
      </c>
      <c r="F165" t="s">
        <v>217</v>
      </c>
      <c r="G165" t="s">
        <v>222</v>
      </c>
      <c r="H165" t="s">
        <v>127</v>
      </c>
      <c r="I165">
        <v>60</v>
      </c>
      <c r="J165" t="s">
        <v>230</v>
      </c>
      <c r="K165" t="str">
        <f>IF(Employees[[#This Row],[Gender]]="Female","👩🏻F","👨🏻M")</f>
        <v>👩🏻F</v>
      </c>
    </row>
    <row r="166" spans="1:11" x14ac:dyDescent="0.3">
      <c r="A166">
        <v>1001167253</v>
      </c>
      <c r="B166" t="s">
        <v>184</v>
      </c>
      <c r="C166" t="s">
        <v>211</v>
      </c>
      <c r="D166" s="3">
        <v>27273</v>
      </c>
      <c r="E166" t="s">
        <v>213</v>
      </c>
      <c r="F166" t="s">
        <v>217</v>
      </c>
      <c r="G166" t="s">
        <v>222</v>
      </c>
      <c r="H166" t="s">
        <v>127</v>
      </c>
      <c r="I166">
        <v>50</v>
      </c>
      <c r="J166" t="s">
        <v>229</v>
      </c>
      <c r="K166" t="str">
        <f>IF(Employees[[#This Row],[Gender]]="Female","👩🏻F","👨🏻M")</f>
        <v>👨🏻M</v>
      </c>
    </row>
    <row r="167" spans="1:11" x14ac:dyDescent="0.3">
      <c r="A167">
        <v>1401064637</v>
      </c>
      <c r="B167" t="s">
        <v>185</v>
      </c>
      <c r="C167" t="s">
        <v>211</v>
      </c>
      <c r="D167" s="3">
        <v>25753</v>
      </c>
      <c r="E167" t="s">
        <v>212</v>
      </c>
      <c r="F167" t="s">
        <v>217</v>
      </c>
      <c r="G167" t="s">
        <v>222</v>
      </c>
      <c r="H167" t="s">
        <v>128</v>
      </c>
      <c r="I167">
        <v>54</v>
      </c>
      <c r="J167" t="s">
        <v>229</v>
      </c>
      <c r="K167" t="str">
        <f>IF(Employees[[#This Row],[Gender]]="Female","👩🏻F","👨🏻M")</f>
        <v>👩🏻F</v>
      </c>
    </row>
    <row r="168" spans="1:11" x14ac:dyDescent="0.3">
      <c r="A168">
        <v>1001084890</v>
      </c>
      <c r="B168" t="s">
        <v>186</v>
      </c>
      <c r="C168" t="s">
        <v>211</v>
      </c>
      <c r="D168" s="3">
        <v>29102</v>
      </c>
      <c r="E168" t="s">
        <v>213</v>
      </c>
      <c r="F168" t="s">
        <v>217</v>
      </c>
      <c r="G168" t="s">
        <v>222</v>
      </c>
      <c r="H168" t="s">
        <v>128</v>
      </c>
      <c r="I168">
        <v>45</v>
      </c>
      <c r="J168" t="s">
        <v>228</v>
      </c>
      <c r="K168" t="str">
        <f>IF(Employees[[#This Row],[Gender]]="Female","👩🏻F","👨🏻M")</f>
        <v>👨🏻M</v>
      </c>
    </row>
    <row r="169" spans="1:11" x14ac:dyDescent="0.3">
      <c r="A169">
        <v>1302053046</v>
      </c>
      <c r="B169" t="s">
        <v>187</v>
      </c>
      <c r="C169" t="s">
        <v>207</v>
      </c>
      <c r="D169" s="3">
        <v>31691</v>
      </c>
      <c r="E169" t="s">
        <v>212</v>
      </c>
      <c r="F169" t="s">
        <v>217</v>
      </c>
      <c r="G169" t="s">
        <v>222</v>
      </c>
      <c r="H169" t="s">
        <v>127</v>
      </c>
      <c r="I169">
        <v>38</v>
      </c>
      <c r="J169" t="s">
        <v>228</v>
      </c>
      <c r="K169" t="str">
        <f>IF(Employees[[#This Row],[Gender]]="Female","👩🏻F","👨🏻M")</f>
        <v>👩🏻F</v>
      </c>
    </row>
    <row r="170" spans="1:11" x14ac:dyDescent="0.3">
      <c r="A170">
        <v>1504073368</v>
      </c>
      <c r="B170" t="s">
        <v>188</v>
      </c>
      <c r="C170" t="s">
        <v>211</v>
      </c>
      <c r="D170" s="3">
        <v>25207</v>
      </c>
      <c r="E170" t="s">
        <v>212</v>
      </c>
      <c r="F170" t="s">
        <v>217</v>
      </c>
      <c r="G170" t="s">
        <v>222</v>
      </c>
      <c r="H170" t="s">
        <v>127</v>
      </c>
      <c r="I170">
        <v>56</v>
      </c>
      <c r="J170" t="s">
        <v>230</v>
      </c>
      <c r="K170" t="str">
        <f>IF(Employees[[#This Row],[Gender]]="Female","👩🏻F","👨🏻M")</f>
        <v>👩🏻F</v>
      </c>
    </row>
    <row r="171" spans="1:11" x14ac:dyDescent="0.3">
      <c r="A171">
        <v>1502072711</v>
      </c>
      <c r="B171" t="s">
        <v>189</v>
      </c>
      <c r="C171" t="s">
        <v>211</v>
      </c>
      <c r="D171" s="3">
        <v>26677</v>
      </c>
      <c r="E171" t="s">
        <v>213</v>
      </c>
      <c r="F171" t="s">
        <v>217</v>
      </c>
      <c r="G171" t="s">
        <v>223</v>
      </c>
      <c r="H171" t="s">
        <v>128</v>
      </c>
      <c r="I171">
        <v>52</v>
      </c>
      <c r="J171" t="s">
        <v>229</v>
      </c>
      <c r="K171" t="str">
        <f>IF(Employees[[#This Row],[Gender]]="Female","👩🏻F","👨🏻M")</f>
        <v>👨🏻M</v>
      </c>
    </row>
    <row r="172" spans="1:11" x14ac:dyDescent="0.3">
      <c r="A172">
        <v>1104025008</v>
      </c>
      <c r="B172" t="s">
        <v>190</v>
      </c>
      <c r="C172" t="s">
        <v>211</v>
      </c>
      <c r="D172" s="3">
        <v>31011</v>
      </c>
      <c r="E172" t="s">
        <v>213</v>
      </c>
      <c r="F172" t="s">
        <v>217</v>
      </c>
      <c r="G172" t="s">
        <v>223</v>
      </c>
      <c r="H172" t="s">
        <v>128</v>
      </c>
      <c r="I172">
        <v>40</v>
      </c>
      <c r="J172" t="s">
        <v>228</v>
      </c>
      <c r="K172" t="str">
        <f>IF(Employees[[#This Row],[Gender]]="Female","👩🏻F","👨🏻M")</f>
        <v>👨🏻M</v>
      </c>
    </row>
    <row r="173" spans="1:11" x14ac:dyDescent="0.3">
      <c r="A173">
        <v>1411071295</v>
      </c>
      <c r="B173" t="s">
        <v>191</v>
      </c>
      <c r="C173" t="s">
        <v>211</v>
      </c>
      <c r="D173" s="3">
        <v>32115</v>
      </c>
      <c r="E173" t="s">
        <v>212</v>
      </c>
      <c r="F173" t="s">
        <v>217</v>
      </c>
      <c r="G173" t="s">
        <v>223</v>
      </c>
      <c r="H173" t="s">
        <v>127</v>
      </c>
      <c r="I173">
        <v>37</v>
      </c>
      <c r="J173" t="s">
        <v>228</v>
      </c>
      <c r="K173" t="str">
        <f>IF(Employees[[#This Row],[Gender]]="Female","👩🏻F","👨🏻M")</f>
        <v>👩🏻F</v>
      </c>
    </row>
    <row r="174" spans="1:11" x14ac:dyDescent="0.3">
      <c r="A174">
        <v>1203032099</v>
      </c>
      <c r="B174" t="s">
        <v>102</v>
      </c>
      <c r="C174" t="s">
        <v>211</v>
      </c>
      <c r="D174" s="3">
        <v>32406</v>
      </c>
      <c r="E174" t="s">
        <v>212</v>
      </c>
      <c r="F174" t="s">
        <v>217</v>
      </c>
      <c r="G174" t="s">
        <v>223</v>
      </c>
      <c r="H174" t="s">
        <v>128</v>
      </c>
      <c r="I174">
        <v>36</v>
      </c>
      <c r="J174" t="s">
        <v>228</v>
      </c>
      <c r="K174" t="str">
        <f>IF(Employees[[#This Row],[Gender]]="Female","👩🏻F","👨🏻M")</f>
        <v>👩🏻F</v>
      </c>
    </row>
    <row r="175" spans="1:11" x14ac:dyDescent="0.3">
      <c r="A175">
        <v>1402065303</v>
      </c>
      <c r="B175" t="s">
        <v>103</v>
      </c>
      <c r="C175" t="s">
        <v>206</v>
      </c>
      <c r="D175" s="3">
        <v>31155</v>
      </c>
      <c r="E175" t="s">
        <v>212</v>
      </c>
      <c r="F175" t="s">
        <v>217</v>
      </c>
      <c r="G175" t="s">
        <v>223</v>
      </c>
      <c r="H175" t="s">
        <v>127</v>
      </c>
      <c r="I175">
        <v>39</v>
      </c>
      <c r="J175" t="s">
        <v>228</v>
      </c>
      <c r="K175" t="str">
        <f>IF(Employees[[#This Row],[Gender]]="Female","👩🏻F","👨🏻M")</f>
        <v>👩🏻F</v>
      </c>
    </row>
    <row r="176" spans="1:11" x14ac:dyDescent="0.3">
      <c r="A176">
        <v>1102024106</v>
      </c>
      <c r="B176" t="s">
        <v>104</v>
      </c>
      <c r="C176" t="s">
        <v>207</v>
      </c>
      <c r="D176" s="3">
        <v>30556</v>
      </c>
      <c r="E176" t="s">
        <v>212</v>
      </c>
      <c r="F176" t="s">
        <v>217</v>
      </c>
      <c r="G176" t="s">
        <v>223</v>
      </c>
      <c r="H176" t="s">
        <v>128</v>
      </c>
      <c r="I176">
        <v>41</v>
      </c>
      <c r="J176" t="s">
        <v>228</v>
      </c>
      <c r="K176" t="str">
        <f>IF(Employees[[#This Row],[Gender]]="Female","👩🏻F","👨🏻M")</f>
        <v>👩🏻F</v>
      </c>
    </row>
    <row r="177" spans="1:11" x14ac:dyDescent="0.3">
      <c r="A177">
        <v>1203032498</v>
      </c>
      <c r="B177" t="s">
        <v>105</v>
      </c>
      <c r="C177" t="s">
        <v>206</v>
      </c>
      <c r="D177" s="3">
        <v>30807</v>
      </c>
      <c r="E177" t="s">
        <v>212</v>
      </c>
      <c r="F177" t="s">
        <v>218</v>
      </c>
      <c r="G177" t="s">
        <v>222</v>
      </c>
      <c r="H177" t="s">
        <v>119</v>
      </c>
      <c r="I177">
        <v>40</v>
      </c>
      <c r="J177" t="s">
        <v>228</v>
      </c>
      <c r="K177" t="str">
        <f>IF(Employees[[#This Row],[Gender]]="Female","👩🏻F","👨🏻M")</f>
        <v>👩🏻F</v>
      </c>
    </row>
    <row r="178" spans="1:11" x14ac:dyDescent="0.3">
      <c r="A178">
        <v>1303054625</v>
      </c>
      <c r="B178" t="s">
        <v>106</v>
      </c>
      <c r="C178" t="s">
        <v>206</v>
      </c>
      <c r="D178" s="3">
        <v>33794</v>
      </c>
      <c r="E178" t="s">
        <v>212</v>
      </c>
      <c r="F178" t="s">
        <v>218</v>
      </c>
      <c r="G178" t="s">
        <v>222</v>
      </c>
      <c r="H178" t="s">
        <v>119</v>
      </c>
      <c r="I178">
        <v>32</v>
      </c>
      <c r="J178" t="s">
        <v>231</v>
      </c>
      <c r="K178" t="str">
        <f>IF(Employees[[#This Row],[Gender]]="Female","👩🏻F","👨🏻M")</f>
        <v>👩🏻F</v>
      </c>
    </row>
    <row r="179" spans="1:11" x14ac:dyDescent="0.3">
      <c r="A179">
        <v>1101023577</v>
      </c>
      <c r="B179" t="s">
        <v>107</v>
      </c>
      <c r="C179" t="s">
        <v>207</v>
      </c>
      <c r="D179" s="3">
        <v>33726</v>
      </c>
      <c r="E179" t="s">
        <v>212</v>
      </c>
      <c r="F179" t="s">
        <v>218</v>
      </c>
      <c r="G179" t="s">
        <v>222</v>
      </c>
      <c r="H179" t="s">
        <v>119</v>
      </c>
      <c r="I179">
        <v>32</v>
      </c>
      <c r="J179" t="s">
        <v>231</v>
      </c>
      <c r="K179" t="str">
        <f>IF(Employees[[#This Row],[Gender]]="Female","👩🏻F","👨🏻M")</f>
        <v>👩🏻F</v>
      </c>
    </row>
    <row r="180" spans="1:11" x14ac:dyDescent="0.3">
      <c r="A180">
        <v>1112030979</v>
      </c>
      <c r="B180" t="s">
        <v>108</v>
      </c>
      <c r="C180" t="s">
        <v>208</v>
      </c>
      <c r="D180" s="3">
        <v>30731</v>
      </c>
      <c r="E180" t="s">
        <v>213</v>
      </c>
      <c r="F180" t="s">
        <v>218</v>
      </c>
      <c r="G180" t="s">
        <v>222</v>
      </c>
      <c r="H180" t="s">
        <v>119</v>
      </c>
      <c r="I180">
        <v>41</v>
      </c>
      <c r="J180" t="s">
        <v>228</v>
      </c>
      <c r="K180" t="str">
        <f>IF(Employees[[#This Row],[Gender]]="Female","👩🏻F","👨🏻M")</f>
        <v>👨🏻M</v>
      </c>
    </row>
    <row r="181" spans="1:11" x14ac:dyDescent="0.3">
      <c r="A181">
        <v>1404066949</v>
      </c>
      <c r="B181" t="s">
        <v>109</v>
      </c>
      <c r="C181" t="s">
        <v>206</v>
      </c>
      <c r="D181" s="3">
        <v>29901</v>
      </c>
      <c r="E181" t="s">
        <v>213</v>
      </c>
      <c r="F181" t="s">
        <v>218</v>
      </c>
      <c r="G181" t="s">
        <v>222</v>
      </c>
      <c r="H181" t="s">
        <v>119</v>
      </c>
      <c r="I181">
        <v>43</v>
      </c>
      <c r="J181" t="s">
        <v>228</v>
      </c>
      <c r="K181" t="str">
        <f>IF(Employees[[#This Row],[Gender]]="Female","👩🏻F","👨🏻M")</f>
        <v>👨🏻M</v>
      </c>
    </row>
    <row r="182" spans="1:11" x14ac:dyDescent="0.3">
      <c r="A182">
        <v>1403066020</v>
      </c>
      <c r="B182" t="s">
        <v>110</v>
      </c>
      <c r="C182" t="s">
        <v>207</v>
      </c>
      <c r="D182" s="3">
        <v>26362</v>
      </c>
      <c r="E182" t="s">
        <v>212</v>
      </c>
      <c r="F182" t="s">
        <v>218</v>
      </c>
      <c r="G182" t="s">
        <v>222</v>
      </c>
      <c r="H182" t="s">
        <v>119</v>
      </c>
      <c r="I182">
        <v>53</v>
      </c>
      <c r="J182" t="s">
        <v>229</v>
      </c>
      <c r="K182" t="str">
        <f>IF(Employees[[#This Row],[Gender]]="Female","👩🏻F","👨🏻M")</f>
        <v>👩🏻F</v>
      </c>
    </row>
    <row r="183" spans="1:11" x14ac:dyDescent="0.3">
      <c r="A183">
        <v>1101023353</v>
      </c>
      <c r="B183" t="s">
        <v>111</v>
      </c>
      <c r="C183" t="s">
        <v>206</v>
      </c>
      <c r="D183" s="3">
        <v>29514</v>
      </c>
      <c r="E183" t="s">
        <v>212</v>
      </c>
      <c r="F183" t="s">
        <v>218</v>
      </c>
      <c r="G183" t="s">
        <v>223</v>
      </c>
      <c r="H183" t="s">
        <v>119</v>
      </c>
      <c r="I183">
        <v>44</v>
      </c>
      <c r="J183" t="s">
        <v>228</v>
      </c>
      <c r="K183" t="str">
        <f>IF(Employees[[#This Row],[Gender]]="Female","👩🏻F","👨🏻M")</f>
        <v>👩🏻F</v>
      </c>
    </row>
    <row r="184" spans="1:11" x14ac:dyDescent="0.3">
      <c r="A184">
        <v>1201031324</v>
      </c>
      <c r="B184" t="s">
        <v>112</v>
      </c>
      <c r="C184" t="s">
        <v>208</v>
      </c>
      <c r="D184" s="3">
        <v>32297</v>
      </c>
      <c r="E184" t="s">
        <v>213</v>
      </c>
      <c r="F184" t="s">
        <v>218</v>
      </c>
      <c r="G184" t="s">
        <v>222</v>
      </c>
      <c r="H184" t="s">
        <v>119</v>
      </c>
      <c r="I184">
        <v>36</v>
      </c>
      <c r="J184" t="s">
        <v>228</v>
      </c>
      <c r="K184" t="str">
        <f>IF(Employees[[#This Row],[Gender]]="Female","👩🏻F","👨🏻M")</f>
        <v>👨🏻M</v>
      </c>
    </row>
    <row r="185" spans="1:11" x14ac:dyDescent="0.3">
      <c r="A185">
        <v>1012023185</v>
      </c>
      <c r="B185" t="s">
        <v>113</v>
      </c>
      <c r="C185" t="s">
        <v>207</v>
      </c>
      <c r="D185" s="3">
        <v>33442</v>
      </c>
      <c r="E185" t="s">
        <v>212</v>
      </c>
      <c r="F185" t="s">
        <v>218</v>
      </c>
      <c r="G185" t="s">
        <v>222</v>
      </c>
      <c r="H185" t="s">
        <v>119</v>
      </c>
      <c r="I185">
        <v>33</v>
      </c>
      <c r="J185" t="s">
        <v>231</v>
      </c>
      <c r="K185" t="str">
        <f>IF(Employees[[#This Row],[Gender]]="Female","👩🏻F","👨🏻M")</f>
        <v>👩🏻F</v>
      </c>
    </row>
    <row r="186" spans="1:11" x14ac:dyDescent="0.3">
      <c r="A186">
        <v>1107027358</v>
      </c>
      <c r="B186" t="s">
        <v>114</v>
      </c>
      <c r="C186" t="s">
        <v>206</v>
      </c>
      <c r="D186" s="3">
        <v>30824</v>
      </c>
      <c r="E186" t="s">
        <v>212</v>
      </c>
      <c r="F186" t="s">
        <v>218</v>
      </c>
      <c r="G186" t="s">
        <v>222</v>
      </c>
      <c r="H186" t="s">
        <v>119</v>
      </c>
      <c r="I186">
        <v>40</v>
      </c>
      <c r="J186" t="s">
        <v>228</v>
      </c>
      <c r="K186" t="str">
        <f>IF(Employees[[#This Row],[Gender]]="Female","👩🏻F","👨🏻M")</f>
        <v>👩🏻F</v>
      </c>
    </row>
    <row r="187" spans="1:11" x14ac:dyDescent="0.3">
      <c r="A187">
        <v>1401064670</v>
      </c>
      <c r="B187" t="s">
        <v>115</v>
      </c>
      <c r="C187" t="s">
        <v>207</v>
      </c>
      <c r="D187" s="3">
        <v>33737</v>
      </c>
      <c r="E187" t="s">
        <v>212</v>
      </c>
      <c r="F187" t="s">
        <v>218</v>
      </c>
      <c r="G187" t="s">
        <v>222</v>
      </c>
      <c r="H187" t="s">
        <v>119</v>
      </c>
      <c r="I187">
        <v>32</v>
      </c>
      <c r="J187" t="s">
        <v>231</v>
      </c>
      <c r="K187" t="str">
        <f>IF(Employees[[#This Row],[Gender]]="Female","👩🏻F","👨🏻M")</f>
        <v>👩🏻F</v>
      </c>
    </row>
    <row r="188" spans="1:11" x14ac:dyDescent="0.3">
      <c r="A188">
        <v>1305057282</v>
      </c>
      <c r="B188" t="s">
        <v>116</v>
      </c>
      <c r="C188" t="s">
        <v>206</v>
      </c>
      <c r="D188" s="3">
        <v>31016</v>
      </c>
      <c r="E188" t="s">
        <v>212</v>
      </c>
      <c r="F188" t="s">
        <v>218</v>
      </c>
      <c r="G188" t="s">
        <v>223</v>
      </c>
      <c r="H188" t="s">
        <v>119</v>
      </c>
      <c r="I188">
        <v>40</v>
      </c>
      <c r="J188" t="s">
        <v>228</v>
      </c>
      <c r="K188" t="str">
        <f>IF(Employees[[#This Row],[Gender]]="Female","👩🏻F","👨🏻M")</f>
        <v>👩🏻F</v>
      </c>
    </row>
    <row r="189" spans="1:11" x14ac:dyDescent="0.3">
      <c r="A189">
        <v>1410070998</v>
      </c>
      <c r="B189" t="s">
        <v>117</v>
      </c>
      <c r="C189" t="s">
        <v>206</v>
      </c>
      <c r="D189" s="3">
        <v>26820</v>
      </c>
      <c r="E189" t="s">
        <v>212</v>
      </c>
      <c r="F189" t="s">
        <v>218</v>
      </c>
      <c r="G189" t="s">
        <v>223</v>
      </c>
      <c r="H189" t="s">
        <v>119</v>
      </c>
      <c r="I189">
        <v>51</v>
      </c>
      <c r="J189" t="s">
        <v>229</v>
      </c>
      <c r="K189" t="str">
        <f>IF(Employees[[#This Row],[Gender]]="Female","👩🏻F","👨🏻M")</f>
        <v>👩🏻F</v>
      </c>
    </row>
    <row r="190" spans="1:11" x14ac:dyDescent="0.3">
      <c r="A190">
        <v>1102024057</v>
      </c>
      <c r="B190" t="s">
        <v>192</v>
      </c>
      <c r="C190" t="s">
        <v>208</v>
      </c>
      <c r="D190" s="3">
        <v>32306</v>
      </c>
      <c r="E190" t="s">
        <v>213</v>
      </c>
      <c r="F190" t="s">
        <v>218</v>
      </c>
      <c r="G190" t="s">
        <v>222</v>
      </c>
      <c r="H190" t="s">
        <v>119</v>
      </c>
      <c r="I190">
        <v>36</v>
      </c>
      <c r="J190" t="s">
        <v>228</v>
      </c>
      <c r="K190" t="str">
        <f>IF(Employees[[#This Row],[Gender]]="Female","👩🏻F","👨🏻M")</f>
        <v>👨🏻M</v>
      </c>
    </row>
    <row r="191" spans="1:11" x14ac:dyDescent="0.3">
      <c r="A191">
        <v>1307060083</v>
      </c>
      <c r="B191" t="s">
        <v>193</v>
      </c>
      <c r="C191" t="s">
        <v>207</v>
      </c>
      <c r="D191" s="3">
        <v>29189</v>
      </c>
      <c r="E191" t="s">
        <v>212</v>
      </c>
      <c r="F191" t="s">
        <v>218</v>
      </c>
      <c r="G191" t="s">
        <v>223</v>
      </c>
      <c r="H191" t="s">
        <v>119</v>
      </c>
      <c r="I191">
        <v>45</v>
      </c>
      <c r="J191" t="s">
        <v>228</v>
      </c>
      <c r="K191" t="str">
        <f>IF(Employees[[#This Row],[Gender]]="Female","👩🏻F","👨🏻M")</f>
        <v>👩🏻F</v>
      </c>
    </row>
    <row r="192" spans="1:11" x14ac:dyDescent="0.3">
      <c r="A192">
        <v>1109029366</v>
      </c>
      <c r="B192" t="s">
        <v>194</v>
      </c>
      <c r="C192" t="s">
        <v>207</v>
      </c>
      <c r="D192" s="3">
        <v>27749</v>
      </c>
      <c r="E192" t="s">
        <v>213</v>
      </c>
      <c r="F192" t="s">
        <v>218</v>
      </c>
      <c r="G192" t="s">
        <v>223</v>
      </c>
      <c r="H192" t="s">
        <v>119</v>
      </c>
      <c r="I192">
        <v>49</v>
      </c>
      <c r="J192" t="s">
        <v>229</v>
      </c>
      <c r="K192" t="str">
        <f>IF(Employees[[#This Row],[Gender]]="Female","👩🏻F","👨🏻M")</f>
        <v>👨🏻M</v>
      </c>
    </row>
    <row r="193" spans="1:11" x14ac:dyDescent="0.3">
      <c r="A193">
        <v>1410071137</v>
      </c>
      <c r="B193" t="s">
        <v>195</v>
      </c>
      <c r="C193" t="s">
        <v>207</v>
      </c>
      <c r="D193" s="3">
        <v>26864</v>
      </c>
      <c r="E193" t="s">
        <v>212</v>
      </c>
      <c r="F193" t="s">
        <v>218</v>
      </c>
      <c r="G193" t="s">
        <v>223</v>
      </c>
      <c r="H193" t="s">
        <v>119</v>
      </c>
      <c r="I193">
        <v>51</v>
      </c>
      <c r="J193" t="s">
        <v>229</v>
      </c>
      <c r="K193" t="str">
        <f>IF(Employees[[#This Row],[Gender]]="Female","👩🏻F","👨🏻M")</f>
        <v>👩🏻F</v>
      </c>
    </row>
    <row r="194" spans="1:11" x14ac:dyDescent="0.3">
      <c r="A194">
        <v>1599991009</v>
      </c>
      <c r="B194" t="s">
        <v>196</v>
      </c>
      <c r="C194" t="s">
        <v>207</v>
      </c>
      <c r="D194" s="3">
        <v>30171</v>
      </c>
      <c r="E194" t="s">
        <v>213</v>
      </c>
      <c r="F194" t="s">
        <v>218</v>
      </c>
      <c r="G194" t="s">
        <v>223</v>
      </c>
      <c r="H194" t="s">
        <v>119</v>
      </c>
      <c r="I194">
        <v>42</v>
      </c>
      <c r="J194" t="s">
        <v>228</v>
      </c>
      <c r="K194" t="str">
        <f>IF(Employees[[#This Row],[Gender]]="Female","👩🏻F","👨🏻M")</f>
        <v>👨🏻M</v>
      </c>
    </row>
    <row r="195" spans="1:11" x14ac:dyDescent="0.3">
      <c r="A195">
        <v>1001644719</v>
      </c>
      <c r="B195" t="s">
        <v>197</v>
      </c>
      <c r="C195" t="s">
        <v>208</v>
      </c>
      <c r="D195" s="3">
        <v>22606</v>
      </c>
      <c r="E195" t="s">
        <v>213</v>
      </c>
      <c r="F195" t="s">
        <v>218</v>
      </c>
      <c r="G195" t="s">
        <v>220</v>
      </c>
      <c r="H195" t="s">
        <v>126</v>
      </c>
      <c r="I195">
        <v>63</v>
      </c>
      <c r="J195" t="s">
        <v>230</v>
      </c>
      <c r="K195" t="str">
        <f>IF(Employees[[#This Row],[Gender]]="Female","👩🏻F","👨🏻M")</f>
        <v>👨🏻M</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C7E3F-B448-4F8B-98CB-9A22302B322B}">
  <dimension ref="A1:N196"/>
  <sheetViews>
    <sheetView workbookViewId="0">
      <selection activeCell="I1" sqref="I1:I1048576"/>
    </sheetView>
  </sheetViews>
  <sheetFormatPr defaultRowHeight="14.4" x14ac:dyDescent="0.3"/>
  <cols>
    <col min="1" max="1" width="13.77734375" bestFit="1" customWidth="1"/>
    <col min="2" max="2" width="23.5546875" bestFit="1" customWidth="1"/>
    <col min="3" max="3" width="13.109375" bestFit="1" customWidth="1"/>
    <col min="4" max="4" width="11.109375" bestFit="1" customWidth="1"/>
    <col min="5" max="5" width="9.33203125" bestFit="1" customWidth="1"/>
    <col min="6" max="6" width="20.5546875" customWidth="1"/>
    <col min="7" max="7" width="27.44140625" customWidth="1"/>
    <col min="8" max="8" width="24.21875" customWidth="1"/>
    <col min="9" max="9" width="17.5546875" customWidth="1"/>
    <col min="10" max="10" width="16.109375" bestFit="1" customWidth="1"/>
    <col min="11" max="11" width="12.109375" bestFit="1" customWidth="1"/>
    <col min="12" max="12" width="6.44140625" bestFit="1" customWidth="1"/>
    <col min="13" max="13" width="12.109375" bestFit="1" customWidth="1"/>
    <col min="14" max="14" width="15.6640625" customWidth="1"/>
    <col min="15" max="15" width="19" customWidth="1"/>
  </cols>
  <sheetData>
    <row r="1" spans="1:14" x14ac:dyDescent="0.3">
      <c r="A1" t="s">
        <v>198</v>
      </c>
      <c r="B1" t="s">
        <v>199</v>
      </c>
      <c r="C1" t="s">
        <v>200</v>
      </c>
      <c r="D1" t="s">
        <v>201</v>
      </c>
      <c r="E1" t="s">
        <v>202</v>
      </c>
      <c r="F1" t="s">
        <v>204</v>
      </c>
      <c r="G1" t="s">
        <v>205</v>
      </c>
      <c r="H1" t="s">
        <v>203</v>
      </c>
      <c r="I1" t="s">
        <v>277</v>
      </c>
      <c r="J1" t="s">
        <v>238</v>
      </c>
      <c r="K1" s="4" t="s">
        <v>226</v>
      </c>
      <c r="L1" s="4" t="s">
        <v>227</v>
      </c>
      <c r="M1" s="4" t="s">
        <v>232</v>
      </c>
      <c r="N1" s="4" t="s">
        <v>278</v>
      </c>
    </row>
    <row r="2" spans="1:14" hidden="1" x14ac:dyDescent="0.3">
      <c r="A2">
        <v>1102024149</v>
      </c>
      <c r="B2" t="s">
        <v>4</v>
      </c>
      <c r="C2" t="s">
        <v>288</v>
      </c>
      <c r="D2">
        <v>29492</v>
      </c>
      <c r="E2" t="s">
        <v>212</v>
      </c>
      <c r="F2" t="s">
        <v>219</v>
      </c>
      <c r="G2" t="s">
        <v>124</v>
      </c>
      <c r="H2" t="s">
        <v>214</v>
      </c>
      <c r="I2" s="9">
        <v>64100</v>
      </c>
      <c r="J2">
        <v>7.86</v>
      </c>
      <c r="K2">
        <v>44</v>
      </c>
      <c r="L2" t="s">
        <v>228</v>
      </c>
      <c r="M2" t="s">
        <v>236</v>
      </c>
      <c r="N2" t="str">
        <f>IF(EmployeesDef[[#This Row],[Evaluation]]&lt;6,"0 - 5 Low",IF(EmployeesDef[[#This Row],[Evaluation]]&lt;8,"6 - 7 Medium","8 - 10 High"))</f>
        <v>6 - 7 Medium</v>
      </c>
    </row>
    <row r="3" spans="1:14" x14ac:dyDescent="0.3">
      <c r="A3">
        <v>1307060199</v>
      </c>
      <c r="B3" t="s">
        <v>40</v>
      </c>
      <c r="C3" t="s">
        <v>290</v>
      </c>
      <c r="D3">
        <v>29344</v>
      </c>
      <c r="E3" t="s">
        <v>213</v>
      </c>
      <c r="F3" t="s">
        <v>222</v>
      </c>
      <c r="G3" t="s">
        <v>133</v>
      </c>
      <c r="H3" t="s">
        <v>276</v>
      </c>
      <c r="I3">
        <v>113040</v>
      </c>
      <c r="J3">
        <v>5.91</v>
      </c>
      <c r="K3">
        <v>44</v>
      </c>
      <c r="L3" t="s">
        <v>228</v>
      </c>
      <c r="M3" t="s">
        <v>237</v>
      </c>
      <c r="N3" t="str">
        <f>IF(EmployeesDef[[#This Row],[Evaluation]]&lt;6,"0 - 5 Low",IF(EmployeesDef[[#This Row],[Evaluation]]&lt;8,"6 - 7 Medium","8 - 10 High"))</f>
        <v>0 - 5 Low</v>
      </c>
    </row>
    <row r="4" spans="1:14" hidden="1" x14ac:dyDescent="0.3">
      <c r="A4">
        <v>1205033102</v>
      </c>
      <c r="B4" t="s">
        <v>171</v>
      </c>
      <c r="C4" t="s">
        <v>207</v>
      </c>
      <c r="D4">
        <v>33108</v>
      </c>
      <c r="E4" t="s">
        <v>212</v>
      </c>
      <c r="F4" t="s">
        <v>225</v>
      </c>
      <c r="G4" t="s">
        <v>118</v>
      </c>
      <c r="H4" t="s">
        <v>216</v>
      </c>
      <c r="I4">
        <v>26536</v>
      </c>
      <c r="J4">
        <v>7.87</v>
      </c>
      <c r="K4">
        <v>34</v>
      </c>
      <c r="L4" t="s">
        <v>231</v>
      </c>
      <c r="M4" t="s">
        <v>236</v>
      </c>
      <c r="N4" t="str">
        <f>IF(EmployeesDef[[#This Row],[Evaluation]]&lt;6,"0 - 5 Low",IF(EmployeesDef[[#This Row],[Evaluation]]&lt;8,"6 - 7 Medium","8 - 10 High"))</f>
        <v>6 - 7 Medium</v>
      </c>
    </row>
    <row r="5" spans="1:14" hidden="1" x14ac:dyDescent="0.3">
      <c r="A5">
        <v>1011022883</v>
      </c>
      <c r="B5" t="s">
        <v>81</v>
      </c>
      <c r="C5" t="s">
        <v>288</v>
      </c>
      <c r="D5">
        <v>34238</v>
      </c>
      <c r="E5" t="s">
        <v>212</v>
      </c>
      <c r="F5" t="s">
        <v>225</v>
      </c>
      <c r="G5" t="s">
        <v>124</v>
      </c>
      <c r="H5" t="s">
        <v>216</v>
      </c>
      <c r="I5">
        <v>37800</v>
      </c>
      <c r="J5">
        <v>9.4600000000000009</v>
      </c>
      <c r="K5">
        <v>31</v>
      </c>
      <c r="L5" t="s">
        <v>231</v>
      </c>
      <c r="M5" t="s">
        <v>236</v>
      </c>
      <c r="N5" t="str">
        <f>IF(EmployeesDef[[#This Row],[Evaluation]]&lt;6,"0 - 5 Low",IF(EmployeesDef[[#This Row],[Evaluation]]&lt;8,"6 - 7 Medium","8 - 10 High"))</f>
        <v>8 - 10 High</v>
      </c>
    </row>
    <row r="6" spans="1:14" hidden="1" x14ac:dyDescent="0.3">
      <c r="A6">
        <v>1001109612</v>
      </c>
      <c r="B6" t="s">
        <v>5</v>
      </c>
      <c r="C6" t="s">
        <v>288</v>
      </c>
      <c r="D6">
        <v>30446</v>
      </c>
      <c r="E6" t="s">
        <v>212</v>
      </c>
      <c r="F6" t="s">
        <v>219</v>
      </c>
      <c r="G6" t="s">
        <v>124</v>
      </c>
      <c r="H6" t="s">
        <v>214</v>
      </c>
      <c r="I6" s="9">
        <v>63000</v>
      </c>
      <c r="J6">
        <v>9.77</v>
      </c>
      <c r="K6">
        <v>41</v>
      </c>
      <c r="L6" t="s">
        <v>228</v>
      </c>
      <c r="M6" t="s">
        <v>236</v>
      </c>
      <c r="N6" t="str">
        <f>IF(EmployeesDef[[#This Row],[Evaluation]]&lt;6,"0 - 5 Low",IF(EmployeesDef[[#This Row],[Evaluation]]&lt;8,"6 - 7 Medium","8 - 10 High"))</f>
        <v>8 - 10 High</v>
      </c>
    </row>
    <row r="7" spans="1:14" hidden="1" x14ac:dyDescent="0.3">
      <c r="A7">
        <v>1501072311</v>
      </c>
      <c r="B7" t="s">
        <v>154</v>
      </c>
      <c r="C7" t="s">
        <v>290</v>
      </c>
      <c r="D7">
        <v>26946</v>
      </c>
      <c r="E7" t="s">
        <v>213</v>
      </c>
      <c r="F7" t="s">
        <v>220</v>
      </c>
      <c r="G7" t="s">
        <v>126</v>
      </c>
      <c r="H7" t="s">
        <v>216</v>
      </c>
      <c r="I7">
        <v>98100</v>
      </c>
      <c r="J7">
        <v>5.7</v>
      </c>
      <c r="K7">
        <v>51</v>
      </c>
      <c r="L7" t="s">
        <v>229</v>
      </c>
      <c r="M7" t="s">
        <v>237</v>
      </c>
      <c r="N7" t="str">
        <f>IF(EmployeesDef[[#This Row],[Evaluation]]&lt;6,"0 - 5 Low",IF(EmployeesDef[[#This Row],[Evaluation]]&lt;8,"6 - 7 Medium","8 - 10 High"))</f>
        <v>0 - 5 Low</v>
      </c>
    </row>
    <row r="8" spans="1:14" hidden="1" x14ac:dyDescent="0.3">
      <c r="A8">
        <v>1211051232</v>
      </c>
      <c r="B8" t="s">
        <v>172</v>
      </c>
      <c r="C8" t="s">
        <v>207</v>
      </c>
      <c r="D8">
        <v>35658</v>
      </c>
      <c r="E8" t="s">
        <v>212</v>
      </c>
      <c r="F8" t="s">
        <v>225</v>
      </c>
      <c r="G8" t="s">
        <v>118</v>
      </c>
      <c r="H8" t="s">
        <v>216</v>
      </c>
      <c r="I8">
        <v>27684</v>
      </c>
      <c r="J8">
        <v>9.27</v>
      </c>
      <c r="K8">
        <v>27</v>
      </c>
      <c r="L8" t="s">
        <v>231</v>
      </c>
      <c r="M8" t="s">
        <v>236</v>
      </c>
      <c r="N8" t="str">
        <f>IF(EmployeesDef[[#This Row],[Evaluation]]&lt;6,"0 - 5 Low",IF(EmployeesDef[[#This Row],[Evaluation]]&lt;8,"6 - 7 Medium","8 - 10 High"))</f>
        <v>8 - 10 High</v>
      </c>
    </row>
    <row r="9" spans="1:14" hidden="1" x14ac:dyDescent="0.3">
      <c r="A9">
        <v>1304055947</v>
      </c>
      <c r="B9" t="s">
        <v>32</v>
      </c>
      <c r="C9" t="s">
        <v>207</v>
      </c>
      <c r="D9">
        <v>30092</v>
      </c>
      <c r="E9" t="s">
        <v>212</v>
      </c>
      <c r="F9" t="s">
        <v>219</v>
      </c>
      <c r="G9" t="s">
        <v>122</v>
      </c>
      <c r="H9" t="s">
        <v>214</v>
      </c>
      <c r="I9" s="9">
        <v>58800</v>
      </c>
      <c r="J9">
        <v>7.21</v>
      </c>
      <c r="K9">
        <v>42</v>
      </c>
      <c r="L9" t="s">
        <v>228</v>
      </c>
      <c r="M9" t="s">
        <v>236</v>
      </c>
      <c r="N9" t="str">
        <f>IF(EmployeesDef[[#This Row],[Evaluation]]&lt;6,"0 - 5 Low",IF(EmployeesDef[[#This Row],[Evaluation]]&lt;8,"6 - 7 Medium","8 - 10 High"))</f>
        <v>6 - 7 Medium</v>
      </c>
    </row>
    <row r="10" spans="1:14" hidden="1" x14ac:dyDescent="0.3">
      <c r="A10">
        <v>1000974650</v>
      </c>
      <c r="B10" t="s">
        <v>6</v>
      </c>
      <c r="C10" t="s">
        <v>207</v>
      </c>
      <c r="D10">
        <v>27744</v>
      </c>
      <c r="E10" t="s">
        <v>213</v>
      </c>
      <c r="F10" t="s">
        <v>220</v>
      </c>
      <c r="G10" t="s">
        <v>123</v>
      </c>
      <c r="H10" t="s">
        <v>214</v>
      </c>
      <c r="I10" s="9">
        <v>90000</v>
      </c>
      <c r="J10">
        <v>7.86</v>
      </c>
      <c r="K10">
        <v>49</v>
      </c>
      <c r="L10" t="s">
        <v>229</v>
      </c>
      <c r="M10" t="s">
        <v>237</v>
      </c>
      <c r="N10" t="str">
        <f>IF(EmployeesDef[[#This Row],[Evaluation]]&lt;6,"0 - 5 Low",IF(EmployeesDef[[#This Row],[Evaluation]]&lt;8,"6 - 7 Medium","8 - 10 High"))</f>
        <v>6 - 7 Medium</v>
      </c>
    </row>
    <row r="11" spans="1:14" x14ac:dyDescent="0.3">
      <c r="A11">
        <v>1107027358</v>
      </c>
      <c r="B11" t="s">
        <v>114</v>
      </c>
      <c r="C11" t="s">
        <v>288</v>
      </c>
      <c r="D11">
        <v>30824</v>
      </c>
      <c r="E11" t="s">
        <v>212</v>
      </c>
      <c r="F11" t="s">
        <v>222</v>
      </c>
      <c r="G11" t="s">
        <v>119</v>
      </c>
      <c r="H11" t="s">
        <v>276</v>
      </c>
      <c r="I11">
        <v>85900</v>
      </c>
      <c r="J11">
        <v>5.99</v>
      </c>
      <c r="K11">
        <v>40</v>
      </c>
      <c r="L11" t="s">
        <v>228</v>
      </c>
      <c r="M11" t="s">
        <v>236</v>
      </c>
      <c r="N11" t="str">
        <f>IF(EmployeesDef[[#This Row],[Evaluation]]&lt;6,"0 - 5 Low",IF(EmployeesDef[[#This Row],[Evaluation]]&lt;8,"6 - 7 Medium","8 - 10 High"))</f>
        <v>0 - 5 Low</v>
      </c>
    </row>
    <row r="12" spans="1:14" hidden="1" x14ac:dyDescent="0.3">
      <c r="A12">
        <v>1204032927</v>
      </c>
      <c r="B12" t="s">
        <v>168</v>
      </c>
      <c r="C12" t="s">
        <v>207</v>
      </c>
      <c r="D12">
        <v>34915</v>
      </c>
      <c r="E12" t="s">
        <v>212</v>
      </c>
      <c r="F12" t="s">
        <v>225</v>
      </c>
      <c r="G12" t="s">
        <v>118</v>
      </c>
      <c r="H12" t="s">
        <v>216</v>
      </c>
      <c r="I12">
        <v>28153</v>
      </c>
      <c r="J12">
        <v>5.0199999999999996</v>
      </c>
      <c r="K12">
        <v>29</v>
      </c>
      <c r="L12" t="s">
        <v>231</v>
      </c>
      <c r="M12" t="s">
        <v>236</v>
      </c>
      <c r="N12" t="str">
        <f>IF(EmployeesDef[[#This Row],[Evaluation]]&lt;6,"0 - 5 Low",IF(EmployeesDef[[#This Row],[Evaluation]]&lt;8,"6 - 7 Medium","8 - 10 High"))</f>
        <v>0 - 5 Low</v>
      </c>
    </row>
    <row r="13" spans="1:14" hidden="1" x14ac:dyDescent="0.3">
      <c r="A13">
        <v>1212051409</v>
      </c>
      <c r="B13" t="s">
        <v>103</v>
      </c>
      <c r="C13" t="s">
        <v>207</v>
      </c>
      <c r="D13">
        <v>35004</v>
      </c>
      <c r="E13" t="s">
        <v>212</v>
      </c>
      <c r="F13" t="s">
        <v>225</v>
      </c>
      <c r="G13" t="s">
        <v>121</v>
      </c>
      <c r="H13" t="s">
        <v>216</v>
      </c>
      <c r="I13">
        <v>39400</v>
      </c>
      <c r="J13">
        <v>6.25</v>
      </c>
      <c r="K13">
        <v>29</v>
      </c>
      <c r="L13" t="s">
        <v>231</v>
      </c>
      <c r="M13" t="s">
        <v>236</v>
      </c>
      <c r="N13" t="str">
        <f>IF(EmployeesDef[[#This Row],[Evaluation]]&lt;6,"0 - 5 Low",IF(EmployeesDef[[#This Row],[Evaluation]]&lt;8,"6 - 7 Medium","8 - 10 High"))</f>
        <v>6 - 7 Medium</v>
      </c>
    </row>
    <row r="14" spans="1:14" hidden="1" x14ac:dyDescent="0.3">
      <c r="A14">
        <v>1206043417</v>
      </c>
      <c r="B14" t="s">
        <v>7</v>
      </c>
      <c r="C14" t="s">
        <v>290</v>
      </c>
      <c r="D14">
        <v>25364</v>
      </c>
      <c r="E14" t="s">
        <v>213</v>
      </c>
      <c r="F14" t="s">
        <v>220</v>
      </c>
      <c r="G14" t="s">
        <v>126</v>
      </c>
      <c r="H14" t="s">
        <v>214</v>
      </c>
      <c r="I14" s="9">
        <v>99000</v>
      </c>
      <c r="J14">
        <v>7.3</v>
      </c>
      <c r="K14">
        <v>55</v>
      </c>
      <c r="L14" t="s">
        <v>229</v>
      </c>
      <c r="M14" t="s">
        <v>237</v>
      </c>
      <c r="N14" t="str">
        <f>IF(EmployeesDef[[#This Row],[Evaluation]]&lt;6,"0 - 5 Low",IF(EmployeesDef[[#This Row],[Evaluation]]&lt;8,"6 - 7 Medium","8 - 10 High"))</f>
        <v>6 - 7 Medium</v>
      </c>
    </row>
    <row r="15" spans="1:14" x14ac:dyDescent="0.3">
      <c r="A15">
        <v>1212052023</v>
      </c>
      <c r="B15" t="s">
        <v>151</v>
      </c>
      <c r="C15" t="s">
        <v>207</v>
      </c>
      <c r="D15">
        <v>34150</v>
      </c>
      <c r="E15" t="s">
        <v>213</v>
      </c>
      <c r="F15" t="s">
        <v>223</v>
      </c>
      <c r="G15" t="s">
        <v>132</v>
      </c>
      <c r="H15" t="s">
        <v>276</v>
      </c>
      <c r="I15">
        <v>81500</v>
      </c>
      <c r="J15">
        <v>9.35</v>
      </c>
      <c r="K15">
        <v>31</v>
      </c>
      <c r="L15" t="s">
        <v>231</v>
      </c>
      <c r="M15" t="s">
        <v>237</v>
      </c>
      <c r="N15" t="str">
        <f>IF(EmployeesDef[[#This Row],[Evaluation]]&lt;6,"0 - 5 Low",IF(EmployeesDef[[#This Row],[Evaluation]]&lt;8,"6 - 7 Medium","8 - 10 High"))</f>
        <v>8 - 10 High</v>
      </c>
    </row>
    <row r="16" spans="1:14" hidden="1" x14ac:dyDescent="0.3">
      <c r="A16">
        <v>1308060366</v>
      </c>
      <c r="B16" t="s">
        <v>169</v>
      </c>
      <c r="C16" t="s">
        <v>207</v>
      </c>
      <c r="D16">
        <v>34342</v>
      </c>
      <c r="E16" t="s">
        <v>212</v>
      </c>
      <c r="F16" t="s">
        <v>225</v>
      </c>
      <c r="G16" t="s">
        <v>121</v>
      </c>
      <c r="H16" t="s">
        <v>216</v>
      </c>
      <c r="I16">
        <v>28865</v>
      </c>
      <c r="J16">
        <v>5.89</v>
      </c>
      <c r="K16">
        <v>31</v>
      </c>
      <c r="L16" t="s">
        <v>231</v>
      </c>
      <c r="M16" t="s">
        <v>236</v>
      </c>
      <c r="N16" t="str">
        <f>IF(EmployeesDef[[#This Row],[Evaluation]]&lt;6,"0 - 5 Low",IF(EmployeesDef[[#This Row],[Evaluation]]&lt;8,"6 - 7 Medium","8 - 10 High"))</f>
        <v>0 - 5 Low</v>
      </c>
    </row>
    <row r="17" spans="1:14" x14ac:dyDescent="0.3">
      <c r="A17">
        <v>1307060083</v>
      </c>
      <c r="B17" t="s">
        <v>193</v>
      </c>
      <c r="C17" t="s">
        <v>207</v>
      </c>
      <c r="D17">
        <v>29189</v>
      </c>
      <c r="E17" t="s">
        <v>212</v>
      </c>
      <c r="F17" t="s">
        <v>223</v>
      </c>
      <c r="G17" t="s">
        <v>119</v>
      </c>
      <c r="H17" t="s">
        <v>276</v>
      </c>
      <c r="I17">
        <v>86400</v>
      </c>
      <c r="J17">
        <v>5.0599999999999996</v>
      </c>
      <c r="K17">
        <v>45</v>
      </c>
      <c r="L17" t="s">
        <v>228</v>
      </c>
      <c r="M17" t="s">
        <v>236</v>
      </c>
      <c r="N17" t="str">
        <f>IF(EmployeesDef[[#This Row],[Evaluation]]&lt;6,"0 - 5 Low",IF(EmployeesDef[[#This Row],[Evaluation]]&lt;8,"6 - 7 Medium","8 - 10 High"))</f>
        <v>0 - 5 Low</v>
      </c>
    </row>
    <row r="18" spans="1:14" hidden="1" x14ac:dyDescent="0.3">
      <c r="A18">
        <v>1307060188</v>
      </c>
      <c r="B18" t="s">
        <v>8</v>
      </c>
      <c r="C18" t="s">
        <v>288</v>
      </c>
      <c r="D18">
        <v>26391</v>
      </c>
      <c r="E18" t="s">
        <v>212</v>
      </c>
      <c r="F18" t="s">
        <v>220</v>
      </c>
      <c r="G18" t="s">
        <v>124</v>
      </c>
      <c r="H18" t="s">
        <v>214</v>
      </c>
      <c r="I18" s="9">
        <v>63100</v>
      </c>
      <c r="J18">
        <v>9.14</v>
      </c>
      <c r="K18">
        <v>52</v>
      </c>
      <c r="L18" t="s">
        <v>229</v>
      </c>
      <c r="M18" t="s">
        <v>236</v>
      </c>
      <c r="N18" t="str">
        <f>IF(EmployeesDef[[#This Row],[Evaluation]]&lt;6,"0 - 5 Low",IF(EmployeesDef[[#This Row],[Evaluation]]&lt;8,"6 - 7 Medium","8 - 10 High"))</f>
        <v>8 - 10 High</v>
      </c>
    </row>
    <row r="19" spans="1:14" hidden="1" x14ac:dyDescent="0.3">
      <c r="A19">
        <v>1303054329</v>
      </c>
      <c r="B19" t="s">
        <v>245</v>
      </c>
      <c r="C19" t="s">
        <v>288</v>
      </c>
      <c r="D19">
        <v>26039</v>
      </c>
      <c r="E19" t="s">
        <v>212</v>
      </c>
      <c r="F19" t="s">
        <v>224</v>
      </c>
      <c r="G19" t="s">
        <v>130</v>
      </c>
      <c r="H19" t="s">
        <v>216</v>
      </c>
      <c r="I19">
        <v>84960</v>
      </c>
      <c r="J19">
        <v>7.24</v>
      </c>
      <c r="K19">
        <v>53</v>
      </c>
      <c r="L19" t="s">
        <v>229</v>
      </c>
      <c r="M19" t="s">
        <v>236</v>
      </c>
      <c r="N19" t="str">
        <f>IF(EmployeesDef[[#This Row],[Evaluation]]&lt;6,"0 - 5 Low",IF(EmployeesDef[[#This Row],[Evaluation]]&lt;8,"6 - 7 Medium","8 - 10 High"))</f>
        <v>6 - 7 Medium</v>
      </c>
    </row>
    <row r="20" spans="1:14" hidden="1" x14ac:dyDescent="0.3">
      <c r="A20">
        <v>1408069882</v>
      </c>
      <c r="B20" t="s">
        <v>170</v>
      </c>
      <c r="C20" t="s">
        <v>207</v>
      </c>
      <c r="D20">
        <v>35091</v>
      </c>
      <c r="E20" t="s">
        <v>212</v>
      </c>
      <c r="F20" t="s">
        <v>225</v>
      </c>
      <c r="G20" t="s">
        <v>121</v>
      </c>
      <c r="H20" t="s">
        <v>216</v>
      </c>
      <c r="I20">
        <v>29135</v>
      </c>
      <c r="J20">
        <v>5.59</v>
      </c>
      <c r="K20">
        <v>29</v>
      </c>
      <c r="L20" t="s">
        <v>231</v>
      </c>
      <c r="M20" t="s">
        <v>236</v>
      </c>
      <c r="N20" t="str">
        <f>IF(EmployeesDef[[#This Row],[Evaluation]]&lt;6,"0 - 5 Low",IF(EmployeesDef[[#This Row],[Evaluation]]&lt;8,"6 - 7 Medium","8 - 10 High"))</f>
        <v>0 - 5 Low</v>
      </c>
    </row>
    <row r="21" spans="1:14" hidden="1" x14ac:dyDescent="0.3">
      <c r="A21">
        <v>1403066194</v>
      </c>
      <c r="B21" t="s">
        <v>246</v>
      </c>
      <c r="C21" t="s">
        <v>288</v>
      </c>
      <c r="D21">
        <v>27693</v>
      </c>
      <c r="E21" t="s">
        <v>212</v>
      </c>
      <c r="F21" t="s">
        <v>224</v>
      </c>
      <c r="G21" t="s">
        <v>124</v>
      </c>
      <c r="H21" t="s">
        <v>216</v>
      </c>
      <c r="I21">
        <v>70500</v>
      </c>
      <c r="J21">
        <v>7.8</v>
      </c>
      <c r="K21">
        <v>49</v>
      </c>
      <c r="L21" t="s">
        <v>229</v>
      </c>
      <c r="M21" t="s">
        <v>236</v>
      </c>
      <c r="N21" t="str">
        <f>IF(EmployeesDef[[#This Row],[Evaluation]]&lt;6,"0 - 5 Low",IF(EmployeesDef[[#This Row],[Evaluation]]&lt;8,"6 - 7 Medium","8 - 10 High"))</f>
        <v>6 - 7 Medium</v>
      </c>
    </row>
    <row r="22" spans="1:14" hidden="1" x14ac:dyDescent="0.3">
      <c r="A22">
        <v>1011022932</v>
      </c>
      <c r="B22" t="s">
        <v>9</v>
      </c>
      <c r="C22" t="s">
        <v>288</v>
      </c>
      <c r="D22">
        <v>28363</v>
      </c>
      <c r="E22" t="s">
        <v>212</v>
      </c>
      <c r="F22" t="s">
        <v>219</v>
      </c>
      <c r="G22" t="s">
        <v>124</v>
      </c>
      <c r="H22" t="s">
        <v>214</v>
      </c>
      <c r="I22" s="9">
        <v>61000</v>
      </c>
      <c r="J22">
        <v>8.86</v>
      </c>
      <c r="K22">
        <v>47</v>
      </c>
      <c r="L22" t="s">
        <v>229</v>
      </c>
      <c r="M22" t="s">
        <v>236</v>
      </c>
      <c r="N22" t="str">
        <f>IF(EmployeesDef[[#This Row],[Evaluation]]&lt;6,"0 - 5 Low",IF(EmployeesDef[[#This Row],[Evaluation]]&lt;8,"6 - 7 Medium","8 - 10 High"))</f>
        <v>8 - 10 High</v>
      </c>
    </row>
    <row r="23" spans="1:14" x14ac:dyDescent="0.3">
      <c r="A23">
        <v>1102024056</v>
      </c>
      <c r="B23" t="s">
        <v>149</v>
      </c>
      <c r="C23" t="s">
        <v>290</v>
      </c>
      <c r="D23">
        <v>33331</v>
      </c>
      <c r="E23" t="s">
        <v>212</v>
      </c>
      <c r="F23" t="s">
        <v>223</v>
      </c>
      <c r="G23" t="s">
        <v>133</v>
      </c>
      <c r="H23" t="s">
        <v>276</v>
      </c>
      <c r="I23">
        <v>77100</v>
      </c>
      <c r="J23">
        <v>7.93</v>
      </c>
      <c r="K23">
        <v>33</v>
      </c>
      <c r="L23" t="s">
        <v>231</v>
      </c>
      <c r="M23" t="s">
        <v>236</v>
      </c>
      <c r="N23" t="str">
        <f>IF(EmployeesDef[[#This Row],[Evaluation]]&lt;6,"0 - 5 Low",IF(EmployeesDef[[#This Row],[Evaluation]]&lt;8,"6 - 7 Medium","8 - 10 High"))</f>
        <v>6 - 7 Medium</v>
      </c>
    </row>
    <row r="24" spans="1:14" hidden="1" x14ac:dyDescent="0.3">
      <c r="A24">
        <v>1202031618</v>
      </c>
      <c r="B24" t="s">
        <v>167</v>
      </c>
      <c r="C24" t="s">
        <v>207</v>
      </c>
      <c r="D24">
        <v>33428</v>
      </c>
      <c r="E24" t="s">
        <v>212</v>
      </c>
      <c r="F24" t="s">
        <v>225</v>
      </c>
      <c r="G24" t="s">
        <v>118</v>
      </c>
      <c r="H24" t="s">
        <v>216</v>
      </c>
      <c r="I24">
        <v>30150</v>
      </c>
      <c r="J24">
        <v>9.49</v>
      </c>
      <c r="K24">
        <v>33</v>
      </c>
      <c r="L24" t="s">
        <v>231</v>
      </c>
      <c r="M24" t="s">
        <v>236</v>
      </c>
      <c r="N24" t="str">
        <f>IF(EmployeesDef[[#This Row],[Evaluation]]&lt;6,"0 - 5 Low",IF(EmployeesDef[[#This Row],[Evaluation]]&lt;8,"6 - 7 Medium","8 - 10 High"))</f>
        <v>8 - 10 High</v>
      </c>
    </row>
    <row r="25" spans="1:14" x14ac:dyDescent="0.3">
      <c r="A25">
        <v>1109029366</v>
      </c>
      <c r="B25" t="s">
        <v>194</v>
      </c>
      <c r="C25" t="s">
        <v>207</v>
      </c>
      <c r="D25">
        <v>27749</v>
      </c>
      <c r="E25" t="s">
        <v>213</v>
      </c>
      <c r="F25" t="s">
        <v>223</v>
      </c>
      <c r="G25" t="s">
        <v>119</v>
      </c>
      <c r="H25" t="s">
        <v>276</v>
      </c>
      <c r="I25">
        <v>86400</v>
      </c>
      <c r="J25">
        <v>5.63</v>
      </c>
      <c r="K25">
        <v>49</v>
      </c>
      <c r="L25" t="s">
        <v>229</v>
      </c>
      <c r="M25" t="s">
        <v>237</v>
      </c>
      <c r="N25" t="str">
        <f>IF(EmployeesDef[[#This Row],[Evaluation]]&lt;6,"0 - 5 Low",IF(EmployeesDef[[#This Row],[Evaluation]]&lt;8,"6 - 7 Medium","8 - 10 High"))</f>
        <v>0 - 5 Low</v>
      </c>
    </row>
    <row r="26" spans="1:14" hidden="1" x14ac:dyDescent="0.3">
      <c r="A26">
        <v>1101023619</v>
      </c>
      <c r="B26" t="s">
        <v>6</v>
      </c>
      <c r="C26" t="s">
        <v>288</v>
      </c>
      <c r="D26">
        <v>31084</v>
      </c>
      <c r="E26" t="s">
        <v>212</v>
      </c>
      <c r="F26" t="s">
        <v>219</v>
      </c>
      <c r="G26" t="s">
        <v>124</v>
      </c>
      <c r="H26" t="s">
        <v>214</v>
      </c>
      <c r="I26" s="9">
        <v>58000</v>
      </c>
      <c r="J26">
        <v>8.0399999999999991</v>
      </c>
      <c r="K26">
        <v>40</v>
      </c>
      <c r="L26" t="s">
        <v>228</v>
      </c>
      <c r="M26" t="s">
        <v>236</v>
      </c>
      <c r="N26" t="str">
        <f>IF(EmployeesDef[[#This Row],[Evaluation]]&lt;6,"0 - 5 Low",IF(EmployeesDef[[#This Row],[Evaluation]]&lt;8,"6 - 7 Medium","8 - 10 High"))</f>
        <v>8 - 10 High</v>
      </c>
    </row>
    <row r="27" spans="1:14" hidden="1" x14ac:dyDescent="0.3">
      <c r="A27">
        <v>1001735072</v>
      </c>
      <c r="B27" t="s">
        <v>166</v>
      </c>
      <c r="C27" t="s">
        <v>207</v>
      </c>
      <c r="D27">
        <v>35390</v>
      </c>
      <c r="E27" t="s">
        <v>213</v>
      </c>
      <c r="F27" t="s">
        <v>225</v>
      </c>
      <c r="G27" t="s">
        <v>118</v>
      </c>
      <c r="H27" t="s">
        <v>216</v>
      </c>
      <c r="I27">
        <v>30600</v>
      </c>
      <c r="J27">
        <v>5.77</v>
      </c>
      <c r="K27">
        <v>28</v>
      </c>
      <c r="L27" t="s">
        <v>231</v>
      </c>
      <c r="M27" t="s">
        <v>237</v>
      </c>
      <c r="N27" t="str">
        <f>IF(EmployeesDef[[#This Row],[Evaluation]]&lt;6,"0 - 5 Low",IF(EmployeesDef[[#This Row],[Evaluation]]&lt;8,"6 - 7 Medium","8 - 10 High"))</f>
        <v>0 - 5 Low</v>
      </c>
    </row>
    <row r="28" spans="1:14" hidden="1" x14ac:dyDescent="0.3">
      <c r="A28">
        <v>1403066125</v>
      </c>
      <c r="B28" t="s">
        <v>158</v>
      </c>
      <c r="C28" t="s">
        <v>290</v>
      </c>
      <c r="D28">
        <v>27657</v>
      </c>
      <c r="E28" t="s">
        <v>212</v>
      </c>
      <c r="F28" t="s">
        <v>224</v>
      </c>
      <c r="G28" t="s">
        <v>131</v>
      </c>
      <c r="H28" t="s">
        <v>216</v>
      </c>
      <c r="I28">
        <v>67800</v>
      </c>
      <c r="J28">
        <v>7.4</v>
      </c>
      <c r="K28">
        <v>49</v>
      </c>
      <c r="L28" t="s">
        <v>229</v>
      </c>
      <c r="M28" t="s">
        <v>236</v>
      </c>
      <c r="N28" t="str">
        <f>IF(EmployeesDef[[#This Row],[Evaluation]]&lt;6,"0 - 5 Low",IF(EmployeesDef[[#This Row],[Evaluation]]&lt;8,"6 - 7 Medium","8 - 10 High"))</f>
        <v>6 - 7 Medium</v>
      </c>
    </row>
    <row r="29" spans="1:14" hidden="1" x14ac:dyDescent="0.3">
      <c r="A29">
        <v>1107027575</v>
      </c>
      <c r="B29" t="s">
        <v>10</v>
      </c>
      <c r="C29" t="s">
        <v>288</v>
      </c>
      <c r="D29">
        <v>31702</v>
      </c>
      <c r="E29" t="s">
        <v>213</v>
      </c>
      <c r="F29" t="s">
        <v>219</v>
      </c>
      <c r="G29" t="s">
        <v>124</v>
      </c>
      <c r="H29" t="s">
        <v>214</v>
      </c>
      <c r="I29" s="9">
        <v>58500</v>
      </c>
      <c r="J29">
        <v>7.46</v>
      </c>
      <c r="K29">
        <v>38</v>
      </c>
      <c r="L29" t="s">
        <v>228</v>
      </c>
      <c r="M29" t="s">
        <v>237</v>
      </c>
      <c r="N29" t="str">
        <f>IF(EmployeesDef[[#This Row],[Evaluation]]&lt;6,"0 - 5 Low",IF(EmployeesDef[[#This Row],[Evaluation]]&lt;8,"6 - 7 Medium","8 - 10 High"))</f>
        <v>6 - 7 Medium</v>
      </c>
    </row>
    <row r="30" spans="1:14" hidden="1" x14ac:dyDescent="0.3">
      <c r="A30">
        <v>1011022887</v>
      </c>
      <c r="B30" t="s">
        <v>116</v>
      </c>
      <c r="C30" t="s">
        <v>207</v>
      </c>
      <c r="D30">
        <v>32900</v>
      </c>
      <c r="E30" t="s">
        <v>213</v>
      </c>
      <c r="F30" t="s">
        <v>225</v>
      </c>
      <c r="G30" t="s">
        <v>121</v>
      </c>
      <c r="H30" t="s">
        <v>216</v>
      </c>
      <c r="I30">
        <v>31152</v>
      </c>
      <c r="J30">
        <v>9.5399999999999991</v>
      </c>
      <c r="K30">
        <v>35</v>
      </c>
      <c r="L30" t="s">
        <v>231</v>
      </c>
      <c r="M30" t="s">
        <v>237</v>
      </c>
      <c r="N30" t="str">
        <f>IF(EmployeesDef[[#This Row],[Evaluation]]&lt;6,"0 - 5 Low",IF(EmployeesDef[[#This Row],[Evaluation]]&lt;8,"6 - 7 Medium","8 - 10 High"))</f>
        <v>8 - 10 High</v>
      </c>
    </row>
    <row r="31" spans="1:14" hidden="1" x14ac:dyDescent="0.3">
      <c r="A31">
        <v>1303054580</v>
      </c>
      <c r="B31" t="s">
        <v>152</v>
      </c>
      <c r="C31" t="s">
        <v>290</v>
      </c>
      <c r="D31">
        <v>27669</v>
      </c>
      <c r="E31" t="s">
        <v>213</v>
      </c>
      <c r="F31" t="s">
        <v>220</v>
      </c>
      <c r="G31" t="s">
        <v>126</v>
      </c>
      <c r="H31" t="s">
        <v>216</v>
      </c>
      <c r="I31">
        <v>107100</v>
      </c>
      <c r="J31">
        <v>6.09</v>
      </c>
      <c r="K31">
        <v>49</v>
      </c>
      <c r="L31" t="s">
        <v>229</v>
      </c>
      <c r="M31" t="s">
        <v>237</v>
      </c>
      <c r="N31" t="str">
        <f>IF(EmployeesDef[[#This Row],[Evaluation]]&lt;6,"0 - 5 Low",IF(EmployeesDef[[#This Row],[Evaluation]]&lt;8,"6 - 7 Medium","8 - 10 High"))</f>
        <v>6 - 7 Medium</v>
      </c>
    </row>
    <row r="32" spans="1:14" hidden="1" x14ac:dyDescent="0.3">
      <c r="A32">
        <v>1102024115</v>
      </c>
      <c r="B32" t="s">
        <v>11</v>
      </c>
      <c r="C32" t="s">
        <v>290</v>
      </c>
      <c r="D32">
        <v>25481</v>
      </c>
      <c r="E32" t="s">
        <v>213</v>
      </c>
      <c r="F32" t="s">
        <v>220</v>
      </c>
      <c r="G32" t="s">
        <v>126</v>
      </c>
      <c r="H32" t="s">
        <v>214</v>
      </c>
      <c r="I32" s="9">
        <v>98820</v>
      </c>
      <c r="J32">
        <v>7.23</v>
      </c>
      <c r="K32">
        <v>55</v>
      </c>
      <c r="L32" t="s">
        <v>229</v>
      </c>
      <c r="M32" t="s">
        <v>237</v>
      </c>
      <c r="N32" t="str">
        <f>IF(EmployeesDef[[#This Row],[Evaluation]]&lt;6,"0 - 5 Low",IF(EmployeesDef[[#This Row],[Evaluation]]&lt;8,"6 - 7 Medium","8 - 10 High"))</f>
        <v>6 - 7 Medium</v>
      </c>
    </row>
    <row r="33" spans="1:14" hidden="1" x14ac:dyDescent="0.3">
      <c r="A33">
        <v>1006020066</v>
      </c>
      <c r="B33" t="s">
        <v>247</v>
      </c>
      <c r="C33" t="s">
        <v>290</v>
      </c>
      <c r="D33">
        <v>21262</v>
      </c>
      <c r="E33" t="s">
        <v>212</v>
      </c>
      <c r="F33" t="s">
        <v>0</v>
      </c>
      <c r="G33" t="s">
        <v>126</v>
      </c>
      <c r="H33" t="s">
        <v>216</v>
      </c>
      <c r="I33">
        <v>123564</v>
      </c>
      <c r="J33">
        <v>8.8000000000000007</v>
      </c>
      <c r="K33">
        <v>66</v>
      </c>
      <c r="L33" t="s">
        <v>230</v>
      </c>
      <c r="M33" t="s">
        <v>236</v>
      </c>
      <c r="N33" t="str">
        <f>IF(EmployeesDef[[#This Row],[Evaluation]]&lt;6,"0 - 5 Low",IF(EmployeesDef[[#This Row],[Evaluation]]&lt;8,"6 - 7 Medium","8 - 10 High"))</f>
        <v>8 - 10 High</v>
      </c>
    </row>
    <row r="34" spans="1:14" hidden="1" x14ac:dyDescent="0.3">
      <c r="A34">
        <v>1304055987</v>
      </c>
      <c r="B34" t="s">
        <v>117</v>
      </c>
      <c r="C34" t="s">
        <v>207</v>
      </c>
      <c r="D34">
        <v>33492</v>
      </c>
      <c r="E34" t="s">
        <v>213</v>
      </c>
      <c r="F34" t="s">
        <v>225</v>
      </c>
      <c r="G34" t="s">
        <v>121</v>
      </c>
      <c r="H34" t="s">
        <v>216</v>
      </c>
      <c r="I34">
        <v>32015</v>
      </c>
      <c r="J34">
        <v>6.4</v>
      </c>
      <c r="K34">
        <v>33</v>
      </c>
      <c r="L34" t="s">
        <v>231</v>
      </c>
      <c r="M34" t="s">
        <v>237</v>
      </c>
      <c r="N34" t="str">
        <f>IF(EmployeesDef[[#This Row],[Evaluation]]&lt;6,"0 - 5 Low",IF(EmployeesDef[[#This Row],[Evaluation]]&lt;8,"6 - 7 Medium","8 - 10 High"))</f>
        <v>6 - 7 Medium</v>
      </c>
    </row>
    <row r="35" spans="1:14" hidden="1" x14ac:dyDescent="0.3">
      <c r="A35">
        <v>1406068293</v>
      </c>
      <c r="B35" t="s">
        <v>111</v>
      </c>
      <c r="C35" t="s">
        <v>207</v>
      </c>
      <c r="D35">
        <v>34934</v>
      </c>
      <c r="E35" t="s">
        <v>212</v>
      </c>
      <c r="F35" t="s">
        <v>225</v>
      </c>
      <c r="G35" t="s">
        <v>121</v>
      </c>
      <c r="H35" t="s">
        <v>216</v>
      </c>
      <c r="I35">
        <v>36784</v>
      </c>
      <c r="J35">
        <v>7.96</v>
      </c>
      <c r="K35">
        <v>29</v>
      </c>
      <c r="L35" t="s">
        <v>231</v>
      </c>
      <c r="M35" t="s">
        <v>236</v>
      </c>
      <c r="N35" t="str">
        <f>IF(EmployeesDef[[#This Row],[Evaluation]]&lt;6,"0 - 5 Low",IF(EmployeesDef[[#This Row],[Evaluation]]&lt;8,"6 - 7 Medium","8 - 10 High"))</f>
        <v>6 - 7 Medium</v>
      </c>
    </row>
    <row r="36" spans="1:14" hidden="1" x14ac:dyDescent="0.3">
      <c r="A36">
        <v>1105026041</v>
      </c>
      <c r="B36" t="s">
        <v>12</v>
      </c>
      <c r="C36" t="s">
        <v>288</v>
      </c>
      <c r="D36">
        <v>24879</v>
      </c>
      <c r="E36" t="s">
        <v>212</v>
      </c>
      <c r="F36" t="s">
        <v>219</v>
      </c>
      <c r="G36" t="s">
        <v>124</v>
      </c>
      <c r="H36" t="s">
        <v>214</v>
      </c>
      <c r="I36" s="9">
        <v>54500</v>
      </c>
      <c r="J36">
        <v>6.92</v>
      </c>
      <c r="K36">
        <v>57</v>
      </c>
      <c r="L36" t="s">
        <v>230</v>
      </c>
      <c r="M36" t="s">
        <v>236</v>
      </c>
      <c r="N36" t="str">
        <f>IF(EmployeesDef[[#This Row],[Evaluation]]&lt;6,"0 - 5 Low",IF(EmployeesDef[[#This Row],[Evaluation]]&lt;8,"6 - 7 Medium","8 - 10 High"))</f>
        <v>6 - 7 Medium</v>
      </c>
    </row>
    <row r="37" spans="1:14" hidden="1" x14ac:dyDescent="0.3">
      <c r="A37">
        <v>1103024456</v>
      </c>
      <c r="B37" t="s">
        <v>24</v>
      </c>
      <c r="C37" t="s">
        <v>290</v>
      </c>
      <c r="D37">
        <v>33200</v>
      </c>
      <c r="E37" t="s">
        <v>212</v>
      </c>
      <c r="F37" t="s">
        <v>219</v>
      </c>
      <c r="G37" t="s">
        <v>120</v>
      </c>
      <c r="H37" t="s">
        <v>214</v>
      </c>
      <c r="I37" s="9">
        <v>51300</v>
      </c>
      <c r="J37">
        <v>8.74</v>
      </c>
      <c r="K37">
        <v>34</v>
      </c>
      <c r="L37" t="s">
        <v>231</v>
      </c>
      <c r="M37" t="s">
        <v>236</v>
      </c>
      <c r="N37" t="str">
        <f>IF(EmployeesDef[[#This Row],[Evaluation]]&lt;6,"0 - 5 Low",IF(EmployeesDef[[#This Row],[Evaluation]]&lt;8,"6 - 7 Medium","8 - 10 High"))</f>
        <v>8 - 10 High</v>
      </c>
    </row>
    <row r="38" spans="1:14" hidden="1" x14ac:dyDescent="0.3">
      <c r="A38">
        <v>1107027392</v>
      </c>
      <c r="B38" t="s">
        <v>86</v>
      </c>
      <c r="C38" t="s">
        <v>288</v>
      </c>
      <c r="D38">
        <v>34489</v>
      </c>
      <c r="E38" t="s">
        <v>212</v>
      </c>
      <c r="F38" t="s">
        <v>225</v>
      </c>
      <c r="G38" t="s">
        <v>124</v>
      </c>
      <c r="H38" t="s">
        <v>216</v>
      </c>
      <c r="I38">
        <v>32400</v>
      </c>
      <c r="J38">
        <v>8.25</v>
      </c>
      <c r="K38">
        <v>30</v>
      </c>
      <c r="L38" t="s">
        <v>231</v>
      </c>
      <c r="M38" t="s">
        <v>236</v>
      </c>
      <c r="N38" t="str">
        <f>IF(EmployeesDef[[#This Row],[Evaluation]]&lt;6,"0 - 5 Low",IF(EmployeesDef[[#This Row],[Evaluation]]&lt;8,"6 - 7 Medium","8 - 10 High"))</f>
        <v>8 - 10 High</v>
      </c>
    </row>
    <row r="39" spans="1:14" hidden="1" x14ac:dyDescent="0.3">
      <c r="A39">
        <v>1101023457</v>
      </c>
      <c r="B39" t="s">
        <v>30</v>
      </c>
      <c r="C39" t="s">
        <v>290</v>
      </c>
      <c r="D39">
        <v>25045</v>
      </c>
      <c r="E39" t="s">
        <v>213</v>
      </c>
      <c r="F39" t="s">
        <v>221</v>
      </c>
      <c r="G39" t="s">
        <v>120</v>
      </c>
      <c r="H39" t="s">
        <v>214</v>
      </c>
      <c r="I39" s="9">
        <v>39846</v>
      </c>
      <c r="J39">
        <v>9</v>
      </c>
      <c r="K39">
        <v>56</v>
      </c>
      <c r="L39" t="s">
        <v>230</v>
      </c>
      <c r="M39" t="s">
        <v>237</v>
      </c>
      <c r="N39" t="str">
        <f>IF(EmployeesDef[[#This Row],[Evaluation]]&lt;6,"0 - 5 Low",IF(EmployeesDef[[#This Row],[Evaluation]]&lt;8,"6 - 7 Medium","8 - 10 High"))</f>
        <v>8 - 10 High</v>
      </c>
    </row>
    <row r="40" spans="1:14" hidden="1" x14ac:dyDescent="0.3">
      <c r="A40">
        <v>1102024121</v>
      </c>
      <c r="B40" t="s">
        <v>13</v>
      </c>
      <c r="C40" t="s">
        <v>288</v>
      </c>
      <c r="D40">
        <v>32695</v>
      </c>
      <c r="E40" t="s">
        <v>212</v>
      </c>
      <c r="F40" t="s">
        <v>219</v>
      </c>
      <c r="G40" t="s">
        <v>124</v>
      </c>
      <c r="H40" t="s">
        <v>214</v>
      </c>
      <c r="I40" s="9">
        <v>54000</v>
      </c>
      <c r="J40">
        <v>8.4499999999999993</v>
      </c>
      <c r="K40">
        <v>35</v>
      </c>
      <c r="L40" t="s">
        <v>231</v>
      </c>
      <c r="M40" t="s">
        <v>236</v>
      </c>
      <c r="N40" t="str">
        <f>IF(EmployeesDef[[#This Row],[Evaluation]]&lt;6,"0 - 5 Low",IF(EmployeesDef[[#This Row],[Evaluation]]&lt;8,"6 - 7 Medium","8 - 10 High"))</f>
        <v>8 - 10 High</v>
      </c>
    </row>
    <row r="41" spans="1:14" hidden="1" x14ac:dyDescent="0.3">
      <c r="A41">
        <v>1504073313</v>
      </c>
      <c r="B41" t="s">
        <v>182</v>
      </c>
      <c r="C41" t="s">
        <v>290</v>
      </c>
      <c r="D41">
        <v>29407</v>
      </c>
      <c r="E41" t="s">
        <v>213</v>
      </c>
      <c r="F41" t="s">
        <v>222</v>
      </c>
      <c r="G41" t="s">
        <v>128</v>
      </c>
      <c r="H41" t="s">
        <v>217</v>
      </c>
      <c r="I41">
        <v>115066</v>
      </c>
      <c r="J41">
        <v>8.1</v>
      </c>
      <c r="K41">
        <v>44</v>
      </c>
      <c r="L41" t="s">
        <v>228</v>
      </c>
      <c r="M41" t="s">
        <v>237</v>
      </c>
      <c r="N41" t="str">
        <f>IF(EmployeesDef[[#This Row],[Evaluation]]&lt;6,"0 - 5 Low",IF(EmployeesDef[[#This Row],[Evaluation]]&lt;8,"6 - 7 Medium","8 - 10 High"))</f>
        <v>8 - 10 High</v>
      </c>
    </row>
    <row r="42" spans="1:14" hidden="1" x14ac:dyDescent="0.3">
      <c r="A42">
        <v>1302053339</v>
      </c>
      <c r="B42" t="s">
        <v>114</v>
      </c>
      <c r="C42" t="s">
        <v>207</v>
      </c>
      <c r="D42">
        <v>34624</v>
      </c>
      <c r="E42" t="s">
        <v>213</v>
      </c>
      <c r="F42" t="s">
        <v>225</v>
      </c>
      <c r="G42" t="s">
        <v>118</v>
      </c>
      <c r="H42" t="s">
        <v>216</v>
      </c>
      <c r="I42">
        <v>32615</v>
      </c>
      <c r="J42">
        <v>5.91</v>
      </c>
      <c r="K42">
        <v>30</v>
      </c>
      <c r="L42" t="s">
        <v>231</v>
      </c>
      <c r="M42" t="s">
        <v>237</v>
      </c>
      <c r="N42" t="str">
        <f>IF(EmployeesDef[[#This Row],[Evaluation]]&lt;6,"0 - 5 Low",IF(EmployeesDef[[#This Row],[Evaluation]]&lt;8,"6 - 7 Medium","8 - 10 High"))</f>
        <v>0 - 5 Low</v>
      </c>
    </row>
    <row r="43" spans="1:14" hidden="1" x14ac:dyDescent="0.3">
      <c r="A43">
        <v>1504073368</v>
      </c>
      <c r="B43" t="s">
        <v>188</v>
      </c>
      <c r="C43" t="s">
        <v>290</v>
      </c>
      <c r="D43">
        <v>25207</v>
      </c>
      <c r="E43" t="s">
        <v>212</v>
      </c>
      <c r="F43" t="s">
        <v>222</v>
      </c>
      <c r="G43" t="s">
        <v>127</v>
      </c>
      <c r="H43" t="s">
        <v>217</v>
      </c>
      <c r="I43">
        <v>108900</v>
      </c>
      <c r="J43">
        <v>5.64</v>
      </c>
      <c r="K43">
        <v>56</v>
      </c>
      <c r="L43" t="s">
        <v>230</v>
      </c>
      <c r="M43" t="s">
        <v>236</v>
      </c>
      <c r="N43" t="str">
        <f>IF(EmployeesDef[[#This Row],[Evaluation]]&lt;6,"0 - 5 Low",IF(EmployeesDef[[#This Row],[Evaluation]]&lt;8,"6 - 7 Medium","8 - 10 High"))</f>
        <v>0 - 5 Low</v>
      </c>
    </row>
    <row r="44" spans="1:14" hidden="1" x14ac:dyDescent="0.3">
      <c r="A44">
        <v>1302053333</v>
      </c>
      <c r="B44" t="s">
        <v>14</v>
      </c>
      <c r="C44" t="s">
        <v>288</v>
      </c>
      <c r="D44">
        <v>25941</v>
      </c>
      <c r="E44" t="s">
        <v>213</v>
      </c>
      <c r="F44" t="s">
        <v>219</v>
      </c>
      <c r="G44" t="s">
        <v>124</v>
      </c>
      <c r="H44" t="s">
        <v>214</v>
      </c>
      <c r="I44" s="9">
        <v>53333</v>
      </c>
      <c r="J44">
        <v>8.1</v>
      </c>
      <c r="K44">
        <v>54</v>
      </c>
      <c r="L44" t="s">
        <v>229</v>
      </c>
      <c r="M44" t="s">
        <v>237</v>
      </c>
      <c r="N44" t="str">
        <f>IF(EmployeesDef[[#This Row],[Evaluation]]&lt;6,"0 - 5 Low",IF(EmployeesDef[[#This Row],[Evaluation]]&lt;8,"6 - 7 Medium","8 - 10 High"))</f>
        <v>8 - 10 High</v>
      </c>
    </row>
    <row r="45" spans="1:14" hidden="1" x14ac:dyDescent="0.3">
      <c r="A45">
        <v>1301052449</v>
      </c>
      <c r="B45" t="s">
        <v>248</v>
      </c>
      <c r="C45" t="s">
        <v>288</v>
      </c>
      <c r="D45">
        <v>30181</v>
      </c>
      <c r="E45" t="s">
        <v>213</v>
      </c>
      <c r="F45" t="s">
        <v>224</v>
      </c>
      <c r="G45" t="s">
        <v>130</v>
      </c>
      <c r="H45" t="s">
        <v>216</v>
      </c>
      <c r="I45">
        <v>70400</v>
      </c>
      <c r="J45">
        <v>6.8</v>
      </c>
      <c r="K45">
        <v>42</v>
      </c>
      <c r="L45" t="s">
        <v>228</v>
      </c>
      <c r="M45" t="s">
        <v>237</v>
      </c>
      <c r="N45" t="str">
        <f>IF(EmployeesDef[[#This Row],[Evaluation]]&lt;6,"0 - 5 Low",IF(EmployeesDef[[#This Row],[Evaluation]]&lt;8,"6 - 7 Medium","8 - 10 High"))</f>
        <v>6 - 7 Medium</v>
      </c>
    </row>
    <row r="46" spans="1:14" hidden="1" x14ac:dyDescent="0.3">
      <c r="A46">
        <v>1305057440</v>
      </c>
      <c r="B46" t="s">
        <v>115</v>
      </c>
      <c r="C46" t="s">
        <v>207</v>
      </c>
      <c r="D46">
        <v>34122</v>
      </c>
      <c r="E46" t="s">
        <v>213</v>
      </c>
      <c r="F46" t="s">
        <v>225</v>
      </c>
      <c r="G46" t="s">
        <v>121</v>
      </c>
      <c r="H46" t="s">
        <v>216</v>
      </c>
      <c r="I46">
        <v>33015</v>
      </c>
      <c r="J46">
        <v>5.87</v>
      </c>
      <c r="K46">
        <v>31</v>
      </c>
      <c r="L46" t="s">
        <v>231</v>
      </c>
      <c r="M46" t="s">
        <v>237</v>
      </c>
      <c r="N46" t="str">
        <f>IF(EmployeesDef[[#This Row],[Evaluation]]&lt;6,"0 - 5 Low",IF(EmployeesDef[[#This Row],[Evaluation]]&lt;8,"6 - 7 Medium","8 - 10 High"))</f>
        <v>0 - 5 Low</v>
      </c>
    </row>
    <row r="47" spans="1:14" hidden="1" x14ac:dyDescent="0.3">
      <c r="A47">
        <v>1110029990</v>
      </c>
      <c r="B47" t="s">
        <v>153</v>
      </c>
      <c r="C47" t="s">
        <v>290</v>
      </c>
      <c r="D47">
        <v>25087</v>
      </c>
      <c r="E47" t="s">
        <v>213</v>
      </c>
      <c r="F47" t="s">
        <v>220</v>
      </c>
      <c r="G47" t="s">
        <v>126</v>
      </c>
      <c r="H47" t="s">
        <v>216</v>
      </c>
      <c r="I47">
        <v>104400</v>
      </c>
      <c r="J47">
        <v>5.17</v>
      </c>
      <c r="K47">
        <v>56</v>
      </c>
      <c r="L47" t="s">
        <v>230</v>
      </c>
      <c r="M47" t="s">
        <v>237</v>
      </c>
      <c r="N47" t="str">
        <f>IF(EmployeesDef[[#This Row],[Evaluation]]&lt;6,"0 - 5 Low",IF(EmployeesDef[[#This Row],[Evaluation]]&lt;8,"6 - 7 Medium","8 - 10 High"))</f>
        <v>0 - 5 Low</v>
      </c>
    </row>
    <row r="48" spans="1:14" hidden="1" x14ac:dyDescent="0.3">
      <c r="A48">
        <v>1302053362</v>
      </c>
      <c r="B48" t="s">
        <v>15</v>
      </c>
      <c r="C48" t="s">
        <v>288</v>
      </c>
      <c r="D48">
        <v>34248</v>
      </c>
      <c r="E48" t="s">
        <v>212</v>
      </c>
      <c r="F48" t="s">
        <v>221</v>
      </c>
      <c r="G48" t="s">
        <v>124</v>
      </c>
      <c r="H48" t="s">
        <v>214</v>
      </c>
      <c r="I48" s="9">
        <v>47700</v>
      </c>
      <c r="J48">
        <v>7.33</v>
      </c>
      <c r="K48">
        <v>31</v>
      </c>
      <c r="L48" t="s">
        <v>231</v>
      </c>
      <c r="M48" t="s">
        <v>236</v>
      </c>
      <c r="N48" t="str">
        <f>IF(EmployeesDef[[#This Row],[Evaluation]]&lt;6,"0 - 5 Low",IF(EmployeesDef[[#This Row],[Evaluation]]&lt;8,"6 - 7 Medium","8 - 10 High"))</f>
        <v>6 - 7 Medium</v>
      </c>
    </row>
    <row r="49" spans="1:14" x14ac:dyDescent="0.3">
      <c r="A49">
        <v>1101023577</v>
      </c>
      <c r="B49" t="s">
        <v>107</v>
      </c>
      <c r="C49" t="s">
        <v>207</v>
      </c>
      <c r="D49">
        <v>33726</v>
      </c>
      <c r="E49" t="s">
        <v>212</v>
      </c>
      <c r="F49" t="s">
        <v>222</v>
      </c>
      <c r="G49" t="s">
        <v>119</v>
      </c>
      <c r="H49" t="s">
        <v>276</v>
      </c>
      <c r="I49">
        <v>100800</v>
      </c>
      <c r="J49">
        <v>6.98</v>
      </c>
      <c r="K49">
        <v>32</v>
      </c>
      <c r="L49" t="s">
        <v>231</v>
      </c>
      <c r="M49" t="s">
        <v>236</v>
      </c>
      <c r="N49" t="str">
        <f>IF(EmployeesDef[[#This Row],[Evaluation]]&lt;6,"0 - 5 Low",IF(EmployeesDef[[#This Row],[Evaluation]]&lt;8,"6 - 7 Medium","8 - 10 High"))</f>
        <v>6 - 7 Medium</v>
      </c>
    </row>
    <row r="50" spans="1:14" hidden="1" x14ac:dyDescent="0.3">
      <c r="A50">
        <v>1203032357</v>
      </c>
      <c r="B50" t="s">
        <v>112</v>
      </c>
      <c r="C50" t="s">
        <v>207</v>
      </c>
      <c r="D50">
        <v>32695</v>
      </c>
      <c r="E50" t="s">
        <v>212</v>
      </c>
      <c r="F50" t="s">
        <v>225</v>
      </c>
      <c r="G50" t="s">
        <v>121</v>
      </c>
      <c r="H50" t="s">
        <v>216</v>
      </c>
      <c r="I50">
        <v>34126</v>
      </c>
      <c r="J50">
        <v>8.34</v>
      </c>
      <c r="K50">
        <v>35</v>
      </c>
      <c r="L50" t="s">
        <v>231</v>
      </c>
      <c r="M50" t="s">
        <v>236</v>
      </c>
      <c r="N50" t="str">
        <f>IF(EmployeesDef[[#This Row],[Evaluation]]&lt;6,"0 - 5 Low",IF(EmployeesDef[[#This Row],[Evaluation]]&lt;8,"6 - 7 Medium","8 - 10 High"))</f>
        <v>8 - 10 High</v>
      </c>
    </row>
    <row r="51" spans="1:14" hidden="1" x14ac:dyDescent="0.3">
      <c r="A51">
        <v>1311063114</v>
      </c>
      <c r="B51" t="s">
        <v>84</v>
      </c>
      <c r="C51" t="s">
        <v>288</v>
      </c>
      <c r="D51">
        <v>32174</v>
      </c>
      <c r="E51" t="s">
        <v>213</v>
      </c>
      <c r="F51" t="s">
        <v>225</v>
      </c>
      <c r="G51" t="s">
        <v>130</v>
      </c>
      <c r="H51" t="s">
        <v>216</v>
      </c>
      <c r="I51">
        <v>42974</v>
      </c>
      <c r="J51">
        <v>8.43</v>
      </c>
      <c r="K51">
        <v>37</v>
      </c>
      <c r="L51" t="s">
        <v>228</v>
      </c>
      <c r="M51" t="s">
        <v>237</v>
      </c>
      <c r="N51" t="str">
        <f>IF(EmployeesDef[[#This Row],[Evaluation]]&lt;6,"0 - 5 Low",IF(EmployeesDef[[#This Row],[Evaluation]]&lt;8,"6 - 7 Medium","8 - 10 High"))</f>
        <v>8 - 10 High</v>
      </c>
    </row>
    <row r="52" spans="1:14" hidden="1" x14ac:dyDescent="0.3">
      <c r="A52">
        <v>1405067565</v>
      </c>
      <c r="B52" t="s">
        <v>16</v>
      </c>
      <c r="C52" t="s">
        <v>288</v>
      </c>
      <c r="D52">
        <v>30758</v>
      </c>
      <c r="E52" t="s">
        <v>213</v>
      </c>
      <c r="F52" t="s">
        <v>221</v>
      </c>
      <c r="G52" t="s">
        <v>124</v>
      </c>
      <c r="H52" t="s">
        <v>214</v>
      </c>
      <c r="I52" s="9">
        <v>46800</v>
      </c>
      <c r="J52">
        <v>8.74</v>
      </c>
      <c r="K52">
        <v>40</v>
      </c>
      <c r="L52" t="s">
        <v>228</v>
      </c>
      <c r="M52" t="s">
        <v>237</v>
      </c>
      <c r="N52" t="str">
        <f>IF(EmployeesDef[[#This Row],[Evaluation]]&lt;6,"0 - 5 Low",IF(EmployeesDef[[#This Row],[Evaluation]]&lt;8,"6 - 7 Medium","8 - 10 High"))</f>
        <v>8 - 10 High</v>
      </c>
    </row>
    <row r="53" spans="1:14" x14ac:dyDescent="0.3">
      <c r="A53">
        <v>1010022337</v>
      </c>
      <c r="B53" t="s">
        <v>142</v>
      </c>
      <c r="C53" t="s">
        <v>290</v>
      </c>
      <c r="D53">
        <v>33394</v>
      </c>
      <c r="E53" t="s">
        <v>212</v>
      </c>
      <c r="F53" t="s">
        <v>222</v>
      </c>
      <c r="G53" t="s">
        <v>133</v>
      </c>
      <c r="H53" t="s">
        <v>276</v>
      </c>
      <c r="I53">
        <v>110340</v>
      </c>
      <c r="J53">
        <v>6.57</v>
      </c>
      <c r="K53">
        <v>33</v>
      </c>
      <c r="L53" t="s">
        <v>231</v>
      </c>
      <c r="M53" t="s">
        <v>236</v>
      </c>
      <c r="N53" t="str">
        <f>IF(EmployeesDef[[#This Row],[Evaluation]]&lt;6,"0 - 5 Low",IF(EmployeesDef[[#This Row],[Evaluation]]&lt;8,"6 - 7 Medium","8 - 10 High"))</f>
        <v>6 - 7 Medium</v>
      </c>
    </row>
    <row r="54" spans="1:14" hidden="1" x14ac:dyDescent="0.3">
      <c r="A54">
        <v>1309061015</v>
      </c>
      <c r="B54" t="s">
        <v>113</v>
      </c>
      <c r="C54" t="s">
        <v>207</v>
      </c>
      <c r="D54">
        <v>33130</v>
      </c>
      <c r="E54" t="s">
        <v>213</v>
      </c>
      <c r="F54" t="s">
        <v>225</v>
      </c>
      <c r="G54" t="s">
        <v>121</v>
      </c>
      <c r="H54" t="s">
        <v>216</v>
      </c>
      <c r="I54">
        <v>34200</v>
      </c>
      <c r="J54">
        <v>7.16</v>
      </c>
      <c r="K54">
        <v>34</v>
      </c>
      <c r="L54" t="s">
        <v>231</v>
      </c>
      <c r="M54" t="s">
        <v>237</v>
      </c>
      <c r="N54" t="str">
        <f>IF(EmployeesDef[[#This Row],[Evaluation]]&lt;6,"0 - 5 Low",IF(EmployeesDef[[#This Row],[Evaluation]]&lt;8,"6 - 7 Medium","8 - 10 High"))</f>
        <v>6 - 7 Medium</v>
      </c>
    </row>
    <row r="55" spans="1:14" hidden="1" x14ac:dyDescent="0.3">
      <c r="A55">
        <v>1403065721</v>
      </c>
      <c r="B55" t="s">
        <v>136</v>
      </c>
      <c r="C55" t="s">
        <v>288</v>
      </c>
      <c r="D55">
        <v>24971</v>
      </c>
      <c r="E55" t="s">
        <v>212</v>
      </c>
      <c r="F55" t="s">
        <v>0</v>
      </c>
      <c r="G55" t="s">
        <v>1</v>
      </c>
      <c r="H55" t="s">
        <v>215</v>
      </c>
      <c r="I55">
        <v>125465</v>
      </c>
      <c r="J55">
        <v>8.7799999999999994</v>
      </c>
      <c r="K55">
        <v>56</v>
      </c>
      <c r="L55" t="s">
        <v>230</v>
      </c>
      <c r="M55" t="s">
        <v>236</v>
      </c>
      <c r="N55" t="str">
        <f>IF(EmployeesDef[[#This Row],[Evaluation]]&lt;6,"0 - 5 Low",IF(EmployeesDef[[#This Row],[Evaluation]]&lt;8,"6 - 7 Medium","8 - 10 High"))</f>
        <v>8 - 10 High</v>
      </c>
    </row>
    <row r="56" spans="1:14" hidden="1" x14ac:dyDescent="0.3">
      <c r="A56">
        <v>1106026579</v>
      </c>
      <c r="B56" t="s">
        <v>17</v>
      </c>
      <c r="C56" t="s">
        <v>207</v>
      </c>
      <c r="D56">
        <v>30821</v>
      </c>
      <c r="E56" t="s">
        <v>213</v>
      </c>
      <c r="F56" t="s">
        <v>219</v>
      </c>
      <c r="G56" t="s">
        <v>122</v>
      </c>
      <c r="H56" t="s">
        <v>214</v>
      </c>
      <c r="I56" s="9">
        <v>63500</v>
      </c>
      <c r="J56">
        <v>5.96</v>
      </c>
      <c r="K56">
        <v>40</v>
      </c>
      <c r="L56" t="s">
        <v>228</v>
      </c>
      <c r="M56" t="s">
        <v>237</v>
      </c>
      <c r="N56" t="str">
        <f>IF(EmployeesDef[[#This Row],[Evaluation]]&lt;6,"0 - 5 Low",IF(EmployeesDef[[#This Row],[Evaluation]]&lt;8,"6 - 7 Medium","8 - 10 High"))</f>
        <v>0 - 5 Low</v>
      </c>
    </row>
    <row r="57" spans="1:14" x14ac:dyDescent="0.3">
      <c r="A57">
        <v>1305057282</v>
      </c>
      <c r="B57" t="s">
        <v>116</v>
      </c>
      <c r="C57" t="s">
        <v>288</v>
      </c>
      <c r="D57">
        <v>31016</v>
      </c>
      <c r="E57" t="s">
        <v>212</v>
      </c>
      <c r="F57" t="s">
        <v>223</v>
      </c>
      <c r="G57" t="s">
        <v>119</v>
      </c>
      <c r="H57" t="s">
        <v>276</v>
      </c>
      <c r="I57">
        <v>85680</v>
      </c>
      <c r="J57">
        <v>5.67</v>
      </c>
      <c r="K57">
        <v>40</v>
      </c>
      <c r="L57" t="s">
        <v>228</v>
      </c>
      <c r="M57" t="s">
        <v>236</v>
      </c>
      <c r="N57" t="str">
        <f>IF(EmployeesDef[[#This Row],[Evaluation]]&lt;6,"0 - 5 Low",IF(EmployeesDef[[#This Row],[Evaluation]]&lt;8,"6 - 7 Medium","8 - 10 High"))</f>
        <v>0 - 5 Low</v>
      </c>
    </row>
    <row r="58" spans="1:14" hidden="1" x14ac:dyDescent="0.3">
      <c r="A58">
        <v>1211050793</v>
      </c>
      <c r="B58" t="s">
        <v>83</v>
      </c>
      <c r="C58" t="s">
        <v>288</v>
      </c>
      <c r="D58">
        <v>31979</v>
      </c>
      <c r="E58" t="s">
        <v>213</v>
      </c>
      <c r="F58" t="s">
        <v>225</v>
      </c>
      <c r="G58" t="s">
        <v>124</v>
      </c>
      <c r="H58" t="s">
        <v>216</v>
      </c>
      <c r="I58">
        <v>55146</v>
      </c>
      <c r="J58">
        <v>8.25</v>
      </c>
      <c r="K58">
        <v>37</v>
      </c>
      <c r="L58" t="s">
        <v>228</v>
      </c>
      <c r="M58" t="s">
        <v>237</v>
      </c>
      <c r="N58" t="str">
        <f>IF(EmployeesDef[[#This Row],[Evaluation]]&lt;6,"0 - 5 Low",IF(EmployeesDef[[#This Row],[Evaluation]]&lt;8,"6 - 7 Medium","8 - 10 High"))</f>
        <v>8 - 10 High</v>
      </c>
    </row>
    <row r="59" spans="1:14" hidden="1" x14ac:dyDescent="0.3">
      <c r="A59">
        <v>1101023394</v>
      </c>
      <c r="B59" t="s">
        <v>109</v>
      </c>
      <c r="C59" t="s">
        <v>207</v>
      </c>
      <c r="D59">
        <v>32380</v>
      </c>
      <c r="E59" t="s">
        <v>212</v>
      </c>
      <c r="F59" t="s">
        <v>225</v>
      </c>
      <c r="G59" t="s">
        <v>118</v>
      </c>
      <c r="H59" t="s">
        <v>216</v>
      </c>
      <c r="I59">
        <v>37465</v>
      </c>
      <c r="J59">
        <v>7.98</v>
      </c>
      <c r="K59">
        <v>36</v>
      </c>
      <c r="L59" t="s">
        <v>228</v>
      </c>
      <c r="M59" t="s">
        <v>236</v>
      </c>
      <c r="N59" t="str">
        <f>IF(EmployeesDef[[#This Row],[Evaluation]]&lt;6,"0 - 5 Low",IF(EmployeesDef[[#This Row],[Evaluation]]&lt;8,"6 - 7 Medium","8 - 10 High"))</f>
        <v>6 - 7 Medium</v>
      </c>
    </row>
    <row r="60" spans="1:14" hidden="1" x14ac:dyDescent="0.3">
      <c r="A60">
        <v>1107027450</v>
      </c>
      <c r="B60" t="s">
        <v>18</v>
      </c>
      <c r="C60" t="s">
        <v>288</v>
      </c>
      <c r="D60">
        <v>33344</v>
      </c>
      <c r="E60" t="s">
        <v>212</v>
      </c>
      <c r="F60" t="s">
        <v>221</v>
      </c>
      <c r="G60" t="s">
        <v>124</v>
      </c>
      <c r="H60" t="s">
        <v>214</v>
      </c>
      <c r="I60" s="9">
        <v>44100</v>
      </c>
      <c r="J60">
        <v>6.86</v>
      </c>
      <c r="K60">
        <v>33</v>
      </c>
      <c r="L60" t="s">
        <v>231</v>
      </c>
      <c r="M60" t="s">
        <v>236</v>
      </c>
      <c r="N60" t="str">
        <f>IF(EmployeesDef[[#This Row],[Evaluation]]&lt;6,"0 - 5 Low",IF(EmployeesDef[[#This Row],[Evaluation]]&lt;8,"6 - 7 Medium","8 - 10 High"))</f>
        <v>6 - 7 Medium</v>
      </c>
    </row>
    <row r="61" spans="1:14" x14ac:dyDescent="0.3">
      <c r="A61">
        <v>1102024173</v>
      </c>
      <c r="B61" t="s">
        <v>249</v>
      </c>
      <c r="C61" t="s">
        <v>207</v>
      </c>
      <c r="D61">
        <v>34661</v>
      </c>
      <c r="E61" t="s">
        <v>213</v>
      </c>
      <c r="F61" t="s">
        <v>223</v>
      </c>
      <c r="G61" t="s">
        <v>132</v>
      </c>
      <c r="H61" t="s">
        <v>276</v>
      </c>
      <c r="I61">
        <v>75600</v>
      </c>
      <c r="J61">
        <v>5.22</v>
      </c>
      <c r="K61">
        <v>30</v>
      </c>
      <c r="L61" t="s">
        <v>231</v>
      </c>
      <c r="M61" t="s">
        <v>237</v>
      </c>
      <c r="N61" t="str">
        <f>IF(EmployeesDef[[#This Row],[Evaluation]]&lt;6,"0 - 5 Low",IF(EmployeesDef[[#This Row],[Evaluation]]&lt;8,"6 - 7 Medium","8 - 10 High"))</f>
        <v>0 - 5 Low</v>
      </c>
    </row>
    <row r="62" spans="1:14" x14ac:dyDescent="0.3">
      <c r="A62">
        <v>1301052902</v>
      </c>
      <c r="B62" t="s">
        <v>250</v>
      </c>
      <c r="C62" t="s">
        <v>288</v>
      </c>
      <c r="D62">
        <v>33001</v>
      </c>
      <c r="E62" t="s">
        <v>213</v>
      </c>
      <c r="F62" t="s">
        <v>223</v>
      </c>
      <c r="G62" t="s">
        <v>125</v>
      </c>
      <c r="H62" t="s">
        <v>276</v>
      </c>
      <c r="I62">
        <v>52182</v>
      </c>
      <c r="J62">
        <v>6.31</v>
      </c>
      <c r="K62">
        <v>34</v>
      </c>
      <c r="L62" t="s">
        <v>231</v>
      </c>
      <c r="M62" t="s">
        <v>237</v>
      </c>
      <c r="N62" t="str">
        <f>IF(EmployeesDef[[#This Row],[Evaluation]]&lt;6,"0 - 5 Low",IF(EmployeesDef[[#This Row],[Evaluation]]&lt;8,"6 - 7 Medium","8 - 10 High"))</f>
        <v>6 - 7 Medium</v>
      </c>
    </row>
    <row r="63" spans="1:14" hidden="1" x14ac:dyDescent="0.3">
      <c r="A63">
        <v>1408069481</v>
      </c>
      <c r="B63" t="s">
        <v>19</v>
      </c>
      <c r="C63" t="s">
        <v>288</v>
      </c>
      <c r="D63">
        <v>33736</v>
      </c>
      <c r="E63" t="s">
        <v>212</v>
      </c>
      <c r="F63" t="s">
        <v>221</v>
      </c>
      <c r="G63" t="s">
        <v>124</v>
      </c>
      <c r="H63" t="s">
        <v>214</v>
      </c>
      <c r="I63" s="9">
        <v>43200</v>
      </c>
      <c r="J63">
        <v>8.4700000000000006</v>
      </c>
      <c r="K63">
        <v>32</v>
      </c>
      <c r="L63" t="s">
        <v>231</v>
      </c>
      <c r="M63" t="s">
        <v>236</v>
      </c>
      <c r="N63" t="str">
        <f>IF(EmployeesDef[[#This Row],[Evaluation]]&lt;6,"0 - 5 Low",IF(EmployeesDef[[#This Row],[Evaluation]]&lt;8,"6 - 7 Medium","8 - 10 High"))</f>
        <v>8 - 10 High</v>
      </c>
    </row>
    <row r="64" spans="1:14" hidden="1" x14ac:dyDescent="0.3">
      <c r="A64">
        <v>1407069280</v>
      </c>
      <c r="B64" t="s">
        <v>160</v>
      </c>
      <c r="C64" t="s">
        <v>207</v>
      </c>
      <c r="D64">
        <v>31284</v>
      </c>
      <c r="E64" t="s">
        <v>213</v>
      </c>
      <c r="F64" t="s">
        <v>224</v>
      </c>
      <c r="G64" t="s">
        <v>121</v>
      </c>
      <c r="H64" t="s">
        <v>216</v>
      </c>
      <c r="I64">
        <v>61974</v>
      </c>
      <c r="J64">
        <v>6.93</v>
      </c>
      <c r="K64">
        <v>39</v>
      </c>
      <c r="L64" t="s">
        <v>228</v>
      </c>
      <c r="M64" t="s">
        <v>237</v>
      </c>
      <c r="N64" t="str">
        <f>IF(EmployeesDef[[#This Row],[Evaluation]]&lt;6,"0 - 5 Low",IF(EmployeesDef[[#This Row],[Evaluation]]&lt;8,"6 - 7 Medium","8 - 10 High"))</f>
        <v>6 - 7 Medium</v>
      </c>
    </row>
    <row r="65" spans="1:14" x14ac:dyDescent="0.3">
      <c r="A65">
        <v>1599991009</v>
      </c>
      <c r="B65" t="s">
        <v>196</v>
      </c>
      <c r="C65" t="s">
        <v>207</v>
      </c>
      <c r="D65">
        <v>30171</v>
      </c>
      <c r="E65" t="s">
        <v>213</v>
      </c>
      <c r="F65" t="s">
        <v>223</v>
      </c>
      <c r="G65" t="s">
        <v>119</v>
      </c>
      <c r="H65" t="s">
        <v>276</v>
      </c>
      <c r="I65">
        <v>75600</v>
      </c>
      <c r="J65">
        <v>6.84</v>
      </c>
      <c r="K65">
        <v>42</v>
      </c>
      <c r="L65" t="s">
        <v>228</v>
      </c>
      <c r="M65" t="s">
        <v>237</v>
      </c>
      <c r="N65" t="str">
        <f>IF(EmployeesDef[[#This Row],[Evaluation]]&lt;6,"0 - 5 Low",IF(EmployeesDef[[#This Row],[Evaluation]]&lt;8,"6 - 7 Medium","8 - 10 High"))</f>
        <v>6 - 7 Medium</v>
      </c>
    </row>
    <row r="66" spans="1:14" hidden="1" x14ac:dyDescent="0.3">
      <c r="A66">
        <v>1011022818</v>
      </c>
      <c r="B66" t="s">
        <v>20</v>
      </c>
      <c r="C66" t="s">
        <v>288</v>
      </c>
      <c r="D66">
        <v>29860</v>
      </c>
      <c r="E66" t="s">
        <v>213</v>
      </c>
      <c r="F66" t="s">
        <v>221</v>
      </c>
      <c r="G66" t="s">
        <v>124</v>
      </c>
      <c r="H66" t="s">
        <v>214</v>
      </c>
      <c r="I66" s="9">
        <v>41400</v>
      </c>
      <c r="J66">
        <v>9.93</v>
      </c>
      <c r="K66">
        <v>43</v>
      </c>
      <c r="L66" t="s">
        <v>228</v>
      </c>
      <c r="M66" t="s">
        <v>237</v>
      </c>
      <c r="N66" t="str">
        <f>IF(EmployeesDef[[#This Row],[Evaluation]]&lt;6,"0 - 5 Low",IF(EmployeesDef[[#This Row],[Evaluation]]&lt;8,"6 - 7 Medium","8 - 10 High"))</f>
        <v>8 - 10 High</v>
      </c>
    </row>
    <row r="67" spans="1:14" hidden="1" x14ac:dyDescent="0.3">
      <c r="A67">
        <v>1409070567</v>
      </c>
      <c r="B67" t="s">
        <v>174</v>
      </c>
      <c r="C67" t="s">
        <v>288</v>
      </c>
      <c r="D67">
        <v>26886</v>
      </c>
      <c r="E67" t="s">
        <v>212</v>
      </c>
      <c r="F67" t="s">
        <v>0</v>
      </c>
      <c r="G67" t="s">
        <v>134</v>
      </c>
      <c r="H67" t="s">
        <v>217</v>
      </c>
      <c r="I67">
        <v>126000</v>
      </c>
      <c r="J67">
        <v>8.75</v>
      </c>
      <c r="K67">
        <v>51</v>
      </c>
      <c r="L67" t="s">
        <v>229</v>
      </c>
      <c r="M67" t="s">
        <v>236</v>
      </c>
      <c r="N67" t="str">
        <f>IF(EmployeesDef[[#This Row],[Evaluation]]&lt;6,"0 - 5 Low",IF(EmployeesDef[[#This Row],[Evaluation]]&lt;8,"6 - 7 Medium","8 - 10 High"))</f>
        <v>8 - 10 High</v>
      </c>
    </row>
    <row r="68" spans="1:14" hidden="1" x14ac:dyDescent="0.3">
      <c r="A68">
        <v>711007713</v>
      </c>
      <c r="B68" t="s">
        <v>31</v>
      </c>
      <c r="C68" t="s">
        <v>290</v>
      </c>
      <c r="D68">
        <v>26462</v>
      </c>
      <c r="E68" t="s">
        <v>212</v>
      </c>
      <c r="F68" t="s">
        <v>221</v>
      </c>
      <c r="G68" t="s">
        <v>120</v>
      </c>
      <c r="H68" t="s">
        <v>214</v>
      </c>
      <c r="I68" s="9">
        <v>36900</v>
      </c>
      <c r="J68">
        <v>9</v>
      </c>
      <c r="K68">
        <v>52</v>
      </c>
      <c r="L68" t="s">
        <v>229</v>
      </c>
      <c r="M68" t="s">
        <v>236</v>
      </c>
      <c r="N68" t="str">
        <f>IF(EmployeesDef[[#This Row],[Evaluation]]&lt;6,"0 - 5 Low",IF(EmployeesDef[[#This Row],[Evaluation]]&lt;8,"6 - 7 Medium","8 - 10 High"))</f>
        <v>8 - 10 High</v>
      </c>
    </row>
    <row r="69" spans="1:14" hidden="1" x14ac:dyDescent="0.3">
      <c r="A69">
        <v>1402065303</v>
      </c>
      <c r="B69" t="s">
        <v>103</v>
      </c>
      <c r="C69" t="s">
        <v>288</v>
      </c>
      <c r="D69">
        <v>31155</v>
      </c>
      <c r="E69" t="s">
        <v>212</v>
      </c>
      <c r="F69" t="s">
        <v>223</v>
      </c>
      <c r="G69" t="s">
        <v>127</v>
      </c>
      <c r="H69" t="s">
        <v>217</v>
      </c>
      <c r="I69">
        <v>82080</v>
      </c>
      <c r="J69">
        <v>6.38</v>
      </c>
      <c r="K69">
        <v>39</v>
      </c>
      <c r="L69" t="s">
        <v>228</v>
      </c>
      <c r="M69" t="s">
        <v>236</v>
      </c>
      <c r="N69" t="str">
        <f>IF(EmployeesDef[[#This Row],[Evaluation]]&lt;6,"0 - 5 Low",IF(EmployeesDef[[#This Row],[Evaluation]]&lt;8,"6 - 7 Medium","8 - 10 High"))</f>
        <v>6 - 7 Medium</v>
      </c>
    </row>
    <row r="70" spans="1:14" hidden="1" x14ac:dyDescent="0.3">
      <c r="A70">
        <v>1201031308</v>
      </c>
      <c r="B70" t="s">
        <v>21</v>
      </c>
      <c r="C70" t="s">
        <v>207</v>
      </c>
      <c r="D70">
        <v>27134</v>
      </c>
      <c r="E70" t="s">
        <v>212</v>
      </c>
      <c r="F70" t="s">
        <v>220</v>
      </c>
      <c r="G70" t="s">
        <v>122</v>
      </c>
      <c r="H70" t="s">
        <v>214</v>
      </c>
      <c r="I70" s="9">
        <v>62910</v>
      </c>
      <c r="J70">
        <v>9.43</v>
      </c>
      <c r="K70">
        <v>50</v>
      </c>
      <c r="L70" t="s">
        <v>229</v>
      </c>
      <c r="M70" t="s">
        <v>236</v>
      </c>
      <c r="N70" t="str">
        <f>IF(EmployeesDef[[#This Row],[Evaluation]]&lt;6,"0 - 5 Low",IF(EmployeesDef[[#This Row],[Evaluation]]&lt;8,"6 - 7 Medium","8 - 10 High"))</f>
        <v>8 - 10 High</v>
      </c>
    </row>
    <row r="71" spans="1:14" x14ac:dyDescent="0.3">
      <c r="A71">
        <v>1411071312</v>
      </c>
      <c r="B71" t="s">
        <v>43</v>
      </c>
      <c r="C71" t="s">
        <v>207</v>
      </c>
      <c r="D71">
        <v>20836</v>
      </c>
      <c r="E71" t="s">
        <v>212</v>
      </c>
      <c r="F71" t="s">
        <v>222</v>
      </c>
      <c r="G71" t="s">
        <v>132</v>
      </c>
      <c r="H71" t="s">
        <v>276</v>
      </c>
      <c r="I71">
        <v>97380</v>
      </c>
      <c r="J71">
        <v>8.83</v>
      </c>
      <c r="K71">
        <v>68</v>
      </c>
      <c r="L71" t="s">
        <v>230</v>
      </c>
      <c r="M71" t="s">
        <v>236</v>
      </c>
      <c r="N71" t="str">
        <f>IF(EmployeesDef[[#This Row],[Evaluation]]&lt;6,"0 - 5 Low",IF(EmployeesDef[[#This Row],[Evaluation]]&lt;8,"6 - 7 Medium","8 - 10 High"))</f>
        <v>8 - 10 High</v>
      </c>
    </row>
    <row r="72" spans="1:14" hidden="1" x14ac:dyDescent="0.3">
      <c r="A72">
        <v>1011022814</v>
      </c>
      <c r="B72" t="s">
        <v>82</v>
      </c>
      <c r="C72" t="s">
        <v>288</v>
      </c>
      <c r="D72">
        <v>33302</v>
      </c>
      <c r="E72" t="s">
        <v>212</v>
      </c>
      <c r="F72" t="s">
        <v>225</v>
      </c>
      <c r="G72" t="s">
        <v>130</v>
      </c>
      <c r="H72" t="s">
        <v>216</v>
      </c>
      <c r="I72">
        <v>37156</v>
      </c>
      <c r="J72">
        <v>9.1</v>
      </c>
      <c r="K72">
        <v>33</v>
      </c>
      <c r="L72" t="s">
        <v>231</v>
      </c>
      <c r="M72" t="s">
        <v>236</v>
      </c>
      <c r="N72" t="str">
        <f>IF(EmployeesDef[[#This Row],[Evaluation]]&lt;6,"0 - 5 Low",IF(EmployeesDef[[#This Row],[Evaluation]]&lt;8,"6 - 7 Medium","8 - 10 High"))</f>
        <v>8 - 10 High</v>
      </c>
    </row>
    <row r="73" spans="1:14" hidden="1" x14ac:dyDescent="0.3">
      <c r="A73">
        <v>1001944783</v>
      </c>
      <c r="B73" t="s">
        <v>22</v>
      </c>
      <c r="C73" t="s">
        <v>290</v>
      </c>
      <c r="D73">
        <v>28130</v>
      </c>
      <c r="E73" t="s">
        <v>213</v>
      </c>
      <c r="F73" t="s">
        <v>219</v>
      </c>
      <c r="G73" t="s">
        <v>120</v>
      </c>
      <c r="H73" t="s">
        <v>214</v>
      </c>
      <c r="I73" s="9">
        <v>70100</v>
      </c>
      <c r="J73">
        <v>9.6999999999999993</v>
      </c>
      <c r="K73">
        <v>48</v>
      </c>
      <c r="L73" t="s">
        <v>229</v>
      </c>
      <c r="M73" t="s">
        <v>237</v>
      </c>
      <c r="N73" t="str">
        <f>IF(EmployeesDef[[#This Row],[Evaluation]]&lt;6,"0 - 5 Low",IF(EmployeesDef[[#This Row],[Evaluation]]&lt;8,"6 - 7 Medium","8 - 10 High"))</f>
        <v>8 - 10 High</v>
      </c>
    </row>
    <row r="74" spans="1:14" x14ac:dyDescent="0.3">
      <c r="A74">
        <v>1203032498</v>
      </c>
      <c r="B74" t="s">
        <v>105</v>
      </c>
      <c r="C74" t="s">
        <v>288</v>
      </c>
      <c r="D74">
        <v>30807</v>
      </c>
      <c r="E74" t="s">
        <v>212</v>
      </c>
      <c r="F74" t="s">
        <v>222</v>
      </c>
      <c r="G74" t="s">
        <v>119</v>
      </c>
      <c r="H74" t="s">
        <v>276</v>
      </c>
      <c r="I74">
        <v>102816</v>
      </c>
      <c r="J74">
        <v>6.56</v>
      </c>
      <c r="K74">
        <v>40</v>
      </c>
      <c r="L74" t="s">
        <v>228</v>
      </c>
      <c r="M74" t="s">
        <v>236</v>
      </c>
      <c r="N74" t="str">
        <f>IF(EmployeesDef[[#This Row],[Evaluation]]&lt;6,"0 - 5 Low",IF(EmployeesDef[[#This Row],[Evaluation]]&lt;8,"6 - 7 Medium","8 - 10 High"))</f>
        <v>6 - 7 Medium</v>
      </c>
    </row>
    <row r="75" spans="1:14" hidden="1" x14ac:dyDescent="0.3">
      <c r="A75">
        <v>1104025179</v>
      </c>
      <c r="B75" t="s">
        <v>251</v>
      </c>
      <c r="C75" t="s">
        <v>288</v>
      </c>
      <c r="D75">
        <v>20509</v>
      </c>
      <c r="E75" t="s">
        <v>212</v>
      </c>
      <c r="F75" t="s">
        <v>224</v>
      </c>
      <c r="G75" t="s">
        <v>130</v>
      </c>
      <c r="H75" t="s">
        <v>216</v>
      </c>
      <c r="I75">
        <v>88200</v>
      </c>
      <c r="J75">
        <v>9.48</v>
      </c>
      <c r="K75">
        <v>69</v>
      </c>
      <c r="L75" t="s">
        <v>230</v>
      </c>
      <c r="M75" t="s">
        <v>236</v>
      </c>
      <c r="N75" t="str">
        <f>IF(EmployeesDef[[#This Row],[Evaluation]]&lt;6,"0 - 5 Low",IF(EmployeesDef[[#This Row],[Evaluation]]&lt;8,"6 - 7 Medium","8 - 10 High"))</f>
        <v>8 - 10 High</v>
      </c>
    </row>
    <row r="76" spans="1:14" hidden="1" x14ac:dyDescent="0.3">
      <c r="A76">
        <v>1405067298</v>
      </c>
      <c r="B76" t="s">
        <v>23</v>
      </c>
      <c r="C76" t="s">
        <v>290</v>
      </c>
      <c r="D76">
        <v>30402</v>
      </c>
      <c r="E76" t="s">
        <v>212</v>
      </c>
      <c r="F76" t="s">
        <v>219</v>
      </c>
      <c r="G76" t="s">
        <v>120</v>
      </c>
      <c r="H76" t="s">
        <v>214</v>
      </c>
      <c r="I76" s="9">
        <v>59000</v>
      </c>
      <c r="J76">
        <v>7.27</v>
      </c>
      <c r="K76">
        <v>41</v>
      </c>
      <c r="L76" t="s">
        <v>228</v>
      </c>
      <c r="M76" t="s">
        <v>236</v>
      </c>
      <c r="N76" t="str">
        <f>IF(EmployeesDef[[#This Row],[Evaluation]]&lt;6,"0 - 5 Low",IF(EmployeesDef[[#This Row],[Evaluation]]&lt;8,"6 - 7 Medium","8 - 10 High"))</f>
        <v>6 - 7 Medium</v>
      </c>
    </row>
    <row r="77" spans="1:14" hidden="1" x14ac:dyDescent="0.3">
      <c r="A77">
        <v>1501072124</v>
      </c>
      <c r="B77" t="s">
        <v>100</v>
      </c>
      <c r="C77" t="s">
        <v>207</v>
      </c>
      <c r="D77">
        <v>26406</v>
      </c>
      <c r="E77" t="s">
        <v>213</v>
      </c>
      <c r="F77" t="s">
        <v>224</v>
      </c>
      <c r="G77" t="s">
        <v>118</v>
      </c>
      <c r="H77" t="s">
        <v>216</v>
      </c>
      <c r="I77">
        <v>73800</v>
      </c>
      <c r="J77">
        <v>8.23</v>
      </c>
      <c r="K77">
        <v>52</v>
      </c>
      <c r="L77" t="s">
        <v>229</v>
      </c>
      <c r="M77" t="s">
        <v>237</v>
      </c>
      <c r="N77" t="str">
        <f>IF(EmployeesDef[[#This Row],[Evaluation]]&lt;6,"0 - 5 Low",IF(EmployeesDef[[#This Row],[Evaluation]]&lt;8,"6 - 7 Medium","8 - 10 High"))</f>
        <v>8 - 10 High</v>
      </c>
    </row>
    <row r="78" spans="1:14" hidden="1" x14ac:dyDescent="0.3">
      <c r="A78">
        <v>1306059197</v>
      </c>
      <c r="B78" t="s">
        <v>38</v>
      </c>
      <c r="C78" t="s">
        <v>288</v>
      </c>
      <c r="D78">
        <v>26920</v>
      </c>
      <c r="E78" t="s">
        <v>213</v>
      </c>
      <c r="F78" t="s">
        <v>0</v>
      </c>
      <c r="G78" t="s">
        <v>1</v>
      </c>
      <c r="H78" t="s">
        <v>215</v>
      </c>
      <c r="I78">
        <v>112500</v>
      </c>
      <c r="J78">
        <v>6.8</v>
      </c>
      <c r="K78">
        <v>51</v>
      </c>
      <c r="L78" t="s">
        <v>229</v>
      </c>
      <c r="M78" t="s">
        <v>237</v>
      </c>
      <c r="N78" t="str">
        <f>IF(EmployeesDef[[#This Row],[Evaluation]]&lt;6,"0 - 5 Low",IF(EmployeesDef[[#This Row],[Evaluation]]&lt;8,"6 - 7 Medium","8 - 10 High"))</f>
        <v>6 - 7 Medium</v>
      </c>
    </row>
    <row r="79" spans="1:14" hidden="1" x14ac:dyDescent="0.3">
      <c r="A79">
        <v>1311062610</v>
      </c>
      <c r="B79" t="s">
        <v>110</v>
      </c>
      <c r="C79" t="s">
        <v>207</v>
      </c>
      <c r="D79">
        <v>34731</v>
      </c>
      <c r="E79" t="s">
        <v>213</v>
      </c>
      <c r="F79" t="s">
        <v>225</v>
      </c>
      <c r="G79" t="s">
        <v>121</v>
      </c>
      <c r="H79" t="s">
        <v>216</v>
      </c>
      <c r="I79">
        <v>37800</v>
      </c>
      <c r="J79">
        <v>6.47</v>
      </c>
      <c r="K79">
        <v>30</v>
      </c>
      <c r="L79" t="s">
        <v>231</v>
      </c>
      <c r="M79" t="s">
        <v>237</v>
      </c>
      <c r="N79" t="str">
        <f>IF(EmployeesDef[[#This Row],[Evaluation]]&lt;6,"0 - 5 Low",IF(EmployeesDef[[#This Row],[Evaluation]]&lt;8,"6 - 7 Medium","8 - 10 High"))</f>
        <v>6 - 7 Medium</v>
      </c>
    </row>
    <row r="80" spans="1:14" hidden="1" x14ac:dyDescent="0.3">
      <c r="A80">
        <v>1209048696</v>
      </c>
      <c r="B80" t="s">
        <v>104</v>
      </c>
      <c r="C80" t="s">
        <v>207</v>
      </c>
      <c r="D80">
        <v>34376</v>
      </c>
      <c r="E80" t="s">
        <v>212</v>
      </c>
      <c r="F80" t="s">
        <v>225</v>
      </c>
      <c r="G80" t="s">
        <v>121</v>
      </c>
      <c r="H80" t="s">
        <v>216</v>
      </c>
      <c r="I80">
        <v>39911</v>
      </c>
      <c r="J80">
        <v>7.04</v>
      </c>
      <c r="K80">
        <v>31</v>
      </c>
      <c r="L80" t="s">
        <v>231</v>
      </c>
      <c r="M80" t="s">
        <v>236</v>
      </c>
      <c r="N80" t="str">
        <f>IF(EmployeesDef[[#This Row],[Evaluation]]&lt;6,"0 - 5 Low",IF(EmployeesDef[[#This Row],[Evaluation]]&lt;8,"6 - 7 Medium","8 - 10 High"))</f>
        <v>6 - 7 Medium</v>
      </c>
    </row>
    <row r="81" spans="1:14" hidden="1" x14ac:dyDescent="0.3">
      <c r="A81">
        <v>1307059817</v>
      </c>
      <c r="B81" t="s">
        <v>25</v>
      </c>
      <c r="C81" t="s">
        <v>290</v>
      </c>
      <c r="D81">
        <v>34107</v>
      </c>
      <c r="E81" t="s">
        <v>212</v>
      </c>
      <c r="F81" t="s">
        <v>221</v>
      </c>
      <c r="G81" t="s">
        <v>120</v>
      </c>
      <c r="H81" t="s">
        <v>214</v>
      </c>
      <c r="I81" s="9">
        <v>46800</v>
      </c>
      <c r="J81">
        <v>6.75</v>
      </c>
      <c r="K81">
        <v>31</v>
      </c>
      <c r="L81" t="s">
        <v>231</v>
      </c>
      <c r="M81" t="s">
        <v>236</v>
      </c>
      <c r="N81" t="str">
        <f>IF(EmployeesDef[[#This Row],[Evaluation]]&lt;6,"0 - 5 Low",IF(EmployeesDef[[#This Row],[Evaluation]]&lt;8,"6 - 7 Medium","8 - 10 High"))</f>
        <v>6 - 7 Medium</v>
      </c>
    </row>
    <row r="82" spans="1:14" hidden="1" x14ac:dyDescent="0.3">
      <c r="A82">
        <v>1406068241</v>
      </c>
      <c r="B82" t="s">
        <v>80</v>
      </c>
      <c r="C82" t="s">
        <v>288</v>
      </c>
      <c r="D82">
        <v>31816</v>
      </c>
      <c r="E82" t="s">
        <v>213</v>
      </c>
      <c r="F82" t="s">
        <v>225</v>
      </c>
      <c r="G82" t="s">
        <v>124</v>
      </c>
      <c r="H82" t="s">
        <v>216</v>
      </c>
      <c r="I82">
        <v>53152</v>
      </c>
      <c r="J82">
        <v>7.51</v>
      </c>
      <c r="K82">
        <v>38</v>
      </c>
      <c r="L82" t="s">
        <v>228</v>
      </c>
      <c r="M82" t="s">
        <v>237</v>
      </c>
      <c r="N82" t="str">
        <f>IF(EmployeesDef[[#This Row],[Evaluation]]&lt;6,"0 - 5 Low",IF(EmployeesDef[[#This Row],[Evaluation]]&lt;8,"6 - 7 Medium","8 - 10 High"))</f>
        <v>6 - 7 Medium</v>
      </c>
    </row>
    <row r="83" spans="1:14" x14ac:dyDescent="0.3">
      <c r="A83">
        <v>1101023540</v>
      </c>
      <c r="B83" t="s">
        <v>252</v>
      </c>
      <c r="C83" t="s">
        <v>207</v>
      </c>
      <c r="D83">
        <v>34167</v>
      </c>
      <c r="E83" t="s">
        <v>212</v>
      </c>
      <c r="F83" t="s">
        <v>223</v>
      </c>
      <c r="G83" t="s">
        <v>132</v>
      </c>
      <c r="H83" t="s">
        <v>276</v>
      </c>
      <c r="I83">
        <v>65000</v>
      </c>
      <c r="J83">
        <v>5.13</v>
      </c>
      <c r="K83">
        <v>31</v>
      </c>
      <c r="L83" t="s">
        <v>231</v>
      </c>
      <c r="M83" t="s">
        <v>236</v>
      </c>
      <c r="N83" t="str">
        <f>IF(EmployeesDef[[#This Row],[Evaluation]]&lt;6,"0 - 5 Low",IF(EmployeesDef[[#This Row],[Evaluation]]&lt;8,"6 - 7 Medium","8 - 10 High"))</f>
        <v>0 - 5 Low</v>
      </c>
    </row>
    <row r="84" spans="1:14" hidden="1" x14ac:dyDescent="0.3">
      <c r="A84">
        <v>1111030684</v>
      </c>
      <c r="B84" t="s">
        <v>26</v>
      </c>
      <c r="C84" t="s">
        <v>290</v>
      </c>
      <c r="D84">
        <v>34423</v>
      </c>
      <c r="E84" t="s">
        <v>212</v>
      </c>
      <c r="F84" t="s">
        <v>221</v>
      </c>
      <c r="G84" t="s">
        <v>120</v>
      </c>
      <c r="H84" t="s">
        <v>214</v>
      </c>
      <c r="I84" s="9">
        <v>45000</v>
      </c>
      <c r="J84">
        <v>9.69</v>
      </c>
      <c r="K84">
        <v>30</v>
      </c>
      <c r="L84" t="s">
        <v>231</v>
      </c>
      <c r="M84" t="s">
        <v>236</v>
      </c>
      <c r="N84" t="str">
        <f>IF(EmployeesDef[[#This Row],[Evaluation]]&lt;6,"0 - 5 Low",IF(EmployeesDef[[#This Row],[Evaluation]]&lt;8,"6 - 7 Medium","8 - 10 High"))</f>
        <v>8 - 10 High</v>
      </c>
    </row>
    <row r="85" spans="1:14" x14ac:dyDescent="0.3">
      <c r="A85">
        <v>1101023754</v>
      </c>
      <c r="B85" t="s">
        <v>140</v>
      </c>
      <c r="C85" t="s">
        <v>288</v>
      </c>
      <c r="D85">
        <v>23991</v>
      </c>
      <c r="E85" t="s">
        <v>213</v>
      </c>
      <c r="F85" t="s">
        <v>220</v>
      </c>
      <c r="G85" t="s">
        <v>134</v>
      </c>
      <c r="H85" t="s">
        <v>276</v>
      </c>
      <c r="I85">
        <v>115200</v>
      </c>
      <c r="J85">
        <v>6.59</v>
      </c>
      <c r="K85">
        <v>59</v>
      </c>
      <c r="L85" t="s">
        <v>230</v>
      </c>
      <c r="M85" t="s">
        <v>237</v>
      </c>
      <c r="N85" t="str">
        <f>IF(EmployeesDef[[#This Row],[Evaluation]]&lt;6,"0 - 5 Low",IF(EmployeesDef[[#This Row],[Evaluation]]&lt;8,"6 - 7 Medium","8 - 10 High"))</f>
        <v>6 - 7 Medium</v>
      </c>
    </row>
    <row r="86" spans="1:14" hidden="1" x14ac:dyDescent="0.3">
      <c r="A86">
        <v>1211050782</v>
      </c>
      <c r="B86" t="s">
        <v>179</v>
      </c>
      <c r="C86" t="s">
        <v>207</v>
      </c>
      <c r="D86">
        <v>25826</v>
      </c>
      <c r="E86" t="s">
        <v>212</v>
      </c>
      <c r="F86" t="s">
        <v>221</v>
      </c>
      <c r="G86" t="s">
        <v>122</v>
      </c>
      <c r="H86" t="s">
        <v>214</v>
      </c>
      <c r="I86" s="9">
        <v>38456</v>
      </c>
      <c r="J86">
        <v>8.91</v>
      </c>
      <c r="K86">
        <v>54</v>
      </c>
      <c r="L86" t="s">
        <v>229</v>
      </c>
      <c r="M86" t="s">
        <v>236</v>
      </c>
      <c r="N86" t="str">
        <f>IF(EmployeesDef[[#This Row],[Evaluation]]&lt;6,"0 - 5 Low",IF(EmployeesDef[[#This Row],[Evaluation]]&lt;8,"6 - 7 Medium","8 - 10 High"))</f>
        <v>8 - 10 High</v>
      </c>
    </row>
    <row r="87" spans="1:14" hidden="1" x14ac:dyDescent="0.3">
      <c r="A87">
        <v>1409070147</v>
      </c>
      <c r="B87" t="s">
        <v>27</v>
      </c>
      <c r="C87" t="s">
        <v>207</v>
      </c>
      <c r="D87">
        <v>28821</v>
      </c>
      <c r="E87" t="s">
        <v>212</v>
      </c>
      <c r="F87" t="s">
        <v>220</v>
      </c>
      <c r="G87" t="s">
        <v>123</v>
      </c>
      <c r="H87" t="s">
        <v>214</v>
      </c>
      <c r="I87" s="9">
        <v>68400</v>
      </c>
      <c r="J87">
        <v>7.39</v>
      </c>
      <c r="K87">
        <v>46</v>
      </c>
      <c r="L87" t="s">
        <v>229</v>
      </c>
      <c r="M87" t="s">
        <v>236</v>
      </c>
      <c r="N87" t="str">
        <f>IF(EmployeesDef[[#This Row],[Evaluation]]&lt;6,"0 - 5 Low",IF(EmployeesDef[[#This Row],[Evaluation]]&lt;8,"6 - 7 Medium","8 - 10 High"))</f>
        <v>6 - 7 Medium</v>
      </c>
    </row>
    <row r="88" spans="1:14" hidden="1" x14ac:dyDescent="0.3">
      <c r="A88">
        <v>1312063714</v>
      </c>
      <c r="B88" t="s">
        <v>36</v>
      </c>
      <c r="C88" t="s">
        <v>207</v>
      </c>
      <c r="D88">
        <v>35206</v>
      </c>
      <c r="E88" t="s">
        <v>212</v>
      </c>
      <c r="F88" t="s">
        <v>221</v>
      </c>
      <c r="G88" t="s">
        <v>122</v>
      </c>
      <c r="H88" t="s">
        <v>214</v>
      </c>
      <c r="I88" s="9">
        <v>38700</v>
      </c>
      <c r="J88">
        <v>7.77</v>
      </c>
      <c r="K88">
        <v>28</v>
      </c>
      <c r="L88" t="s">
        <v>231</v>
      </c>
      <c r="M88" t="s">
        <v>236</v>
      </c>
      <c r="N88" t="str">
        <f>IF(EmployeesDef[[#This Row],[Evaluation]]&lt;6,"0 - 5 Low",IF(EmployeesDef[[#This Row],[Evaluation]]&lt;8,"6 - 7 Medium","8 - 10 High"))</f>
        <v>6 - 7 Medium</v>
      </c>
    </row>
    <row r="89" spans="1:14" x14ac:dyDescent="0.3">
      <c r="A89">
        <v>1401064670</v>
      </c>
      <c r="B89" t="s">
        <v>115</v>
      </c>
      <c r="C89" t="s">
        <v>207</v>
      </c>
      <c r="D89">
        <v>33737</v>
      </c>
      <c r="E89" t="s">
        <v>212</v>
      </c>
      <c r="F89" t="s">
        <v>222</v>
      </c>
      <c r="G89" t="s">
        <v>119</v>
      </c>
      <c r="H89" t="s">
        <v>276</v>
      </c>
      <c r="I89">
        <v>87300</v>
      </c>
      <c r="J89">
        <v>6.47</v>
      </c>
      <c r="K89">
        <v>32</v>
      </c>
      <c r="L89" t="s">
        <v>231</v>
      </c>
      <c r="M89" t="s">
        <v>236</v>
      </c>
      <c r="N89" t="str">
        <f>IF(EmployeesDef[[#This Row],[Evaluation]]&lt;6,"0 - 5 Low",IF(EmployeesDef[[#This Row],[Evaluation]]&lt;8,"6 - 7 Medium","8 - 10 High"))</f>
        <v>6 - 7 Medium</v>
      </c>
    </row>
    <row r="90" spans="1:14" hidden="1" x14ac:dyDescent="0.3">
      <c r="A90">
        <v>1499902991</v>
      </c>
      <c r="B90" t="s">
        <v>28</v>
      </c>
      <c r="C90" t="s">
        <v>290</v>
      </c>
      <c r="D90">
        <v>28190</v>
      </c>
      <c r="E90" t="s">
        <v>213</v>
      </c>
      <c r="F90" t="s">
        <v>221</v>
      </c>
      <c r="G90" t="s">
        <v>120</v>
      </c>
      <c r="H90" t="s">
        <v>214</v>
      </c>
      <c r="I90" s="9">
        <v>44600</v>
      </c>
      <c r="J90">
        <v>9.44</v>
      </c>
      <c r="K90">
        <v>47</v>
      </c>
      <c r="L90" t="s">
        <v>229</v>
      </c>
      <c r="M90" t="s">
        <v>237</v>
      </c>
      <c r="N90" t="str">
        <f>IF(EmployeesDef[[#This Row],[Evaluation]]&lt;6,"0 - 5 Low",IF(EmployeesDef[[#This Row],[Evaluation]]&lt;8,"6 - 7 Medium","8 - 10 High"))</f>
        <v>8 - 10 High</v>
      </c>
    </row>
    <row r="91" spans="1:14" x14ac:dyDescent="0.3">
      <c r="A91">
        <v>1412071562</v>
      </c>
      <c r="B91" t="s">
        <v>41</v>
      </c>
      <c r="C91" t="s">
        <v>288</v>
      </c>
      <c r="D91">
        <v>25413</v>
      </c>
      <c r="E91" t="s">
        <v>213</v>
      </c>
      <c r="F91" t="s">
        <v>222</v>
      </c>
      <c r="G91" t="s">
        <v>133</v>
      </c>
      <c r="H91" t="s">
        <v>276</v>
      </c>
      <c r="I91">
        <v>104760</v>
      </c>
      <c r="J91">
        <v>9.16</v>
      </c>
      <c r="K91">
        <v>55</v>
      </c>
      <c r="L91" t="s">
        <v>229</v>
      </c>
      <c r="M91" t="s">
        <v>237</v>
      </c>
      <c r="N91" t="str">
        <f>IF(EmployeesDef[[#This Row],[Evaluation]]&lt;6,"0 - 5 Low",IF(EmployeesDef[[#This Row],[Evaluation]]&lt;8,"6 - 7 Medium","8 - 10 High"))</f>
        <v>8 - 10 High</v>
      </c>
    </row>
    <row r="92" spans="1:14" hidden="1" x14ac:dyDescent="0.3">
      <c r="A92">
        <v>1001268402</v>
      </c>
      <c r="B92" t="s">
        <v>105</v>
      </c>
      <c r="C92" t="s">
        <v>207</v>
      </c>
      <c r="D92">
        <v>31871</v>
      </c>
      <c r="E92" t="s">
        <v>212</v>
      </c>
      <c r="F92" t="s">
        <v>225</v>
      </c>
      <c r="G92" t="s">
        <v>121</v>
      </c>
      <c r="H92" t="s">
        <v>216</v>
      </c>
      <c r="I92">
        <v>49152</v>
      </c>
      <c r="J92">
        <v>7.7</v>
      </c>
      <c r="K92">
        <v>37</v>
      </c>
      <c r="L92" t="s">
        <v>228</v>
      </c>
      <c r="M92" t="s">
        <v>236</v>
      </c>
      <c r="N92" t="str">
        <f>IF(EmployeesDef[[#This Row],[Evaluation]]&lt;6,"0 - 5 Low",IF(EmployeesDef[[#This Row],[Evaluation]]&lt;8,"6 - 7 Medium","8 - 10 High"))</f>
        <v>6 - 7 Medium</v>
      </c>
    </row>
    <row r="93" spans="1:14" hidden="1" x14ac:dyDescent="0.3">
      <c r="A93">
        <v>812011761</v>
      </c>
      <c r="B93" t="s">
        <v>29</v>
      </c>
      <c r="C93" t="s">
        <v>290</v>
      </c>
      <c r="D93">
        <v>31915</v>
      </c>
      <c r="E93" t="s">
        <v>213</v>
      </c>
      <c r="F93" t="s">
        <v>221</v>
      </c>
      <c r="G93" t="s">
        <v>120</v>
      </c>
      <c r="H93" t="s">
        <v>214</v>
      </c>
      <c r="I93" s="9">
        <v>40500</v>
      </c>
      <c r="J93">
        <v>6.39</v>
      </c>
      <c r="K93">
        <v>37</v>
      </c>
      <c r="L93" t="s">
        <v>228</v>
      </c>
      <c r="M93" t="s">
        <v>237</v>
      </c>
      <c r="N93" t="str">
        <f>IF(EmployeesDef[[#This Row],[Evaluation]]&lt;6,"0 - 5 Low",IF(EmployeesDef[[#This Row],[Evaluation]]&lt;8,"6 - 7 Medium","8 - 10 High"))</f>
        <v>6 - 7 Medium</v>
      </c>
    </row>
    <row r="94" spans="1:14" hidden="1" x14ac:dyDescent="0.3">
      <c r="A94">
        <v>1006020020</v>
      </c>
      <c r="B94" t="s">
        <v>159</v>
      </c>
      <c r="C94" t="s">
        <v>207</v>
      </c>
      <c r="D94">
        <v>24181</v>
      </c>
      <c r="E94" t="s">
        <v>212</v>
      </c>
      <c r="F94" t="s">
        <v>224</v>
      </c>
      <c r="G94" t="s">
        <v>121</v>
      </c>
      <c r="H94" t="s">
        <v>216</v>
      </c>
      <c r="I94">
        <v>63200</v>
      </c>
      <c r="J94">
        <v>9.0299999999999994</v>
      </c>
      <c r="K94">
        <v>58</v>
      </c>
      <c r="L94" t="s">
        <v>230</v>
      </c>
      <c r="M94" t="s">
        <v>236</v>
      </c>
      <c r="N94" t="str">
        <f>IF(EmployeesDef[[#This Row],[Evaluation]]&lt;6,"0 - 5 Low",IF(EmployeesDef[[#This Row],[Evaluation]]&lt;8,"6 - 7 Medium","8 - 10 High"))</f>
        <v>8 - 10 High</v>
      </c>
    </row>
    <row r="95" spans="1:14" hidden="1" x14ac:dyDescent="0.3">
      <c r="A95">
        <v>1012023152</v>
      </c>
      <c r="B95" t="s">
        <v>108</v>
      </c>
      <c r="C95" t="s">
        <v>207</v>
      </c>
      <c r="D95">
        <v>32277</v>
      </c>
      <c r="E95" t="s">
        <v>212</v>
      </c>
      <c r="F95" t="s">
        <v>225</v>
      </c>
      <c r="G95" t="s">
        <v>121</v>
      </c>
      <c r="H95" t="s">
        <v>216</v>
      </c>
      <c r="I95">
        <v>45600</v>
      </c>
      <c r="J95">
        <v>5.69</v>
      </c>
      <c r="K95">
        <v>36</v>
      </c>
      <c r="L95" t="s">
        <v>228</v>
      </c>
      <c r="M95" t="s">
        <v>236</v>
      </c>
      <c r="N95" t="str">
        <f>IF(EmployeesDef[[#This Row],[Evaluation]]&lt;6,"0 - 5 Low",IF(EmployeesDef[[#This Row],[Evaluation]]&lt;8,"6 - 7 Medium","8 - 10 High"))</f>
        <v>0 - 5 Low</v>
      </c>
    </row>
    <row r="96" spans="1:14" x14ac:dyDescent="0.3">
      <c r="A96">
        <v>1192991000</v>
      </c>
      <c r="B96" t="s">
        <v>139</v>
      </c>
      <c r="C96" t="s">
        <v>288</v>
      </c>
      <c r="D96">
        <v>20215</v>
      </c>
      <c r="E96" t="s">
        <v>213</v>
      </c>
      <c r="F96" t="s">
        <v>0</v>
      </c>
      <c r="G96" t="s">
        <v>134</v>
      </c>
      <c r="H96" t="s">
        <v>276</v>
      </c>
      <c r="I96">
        <v>124561</v>
      </c>
      <c r="J96">
        <v>5.36</v>
      </c>
      <c r="K96">
        <v>69</v>
      </c>
      <c r="L96" t="s">
        <v>230</v>
      </c>
      <c r="M96" t="s">
        <v>237</v>
      </c>
      <c r="N96" t="str">
        <f>IF(EmployeesDef[[#This Row],[Evaluation]]&lt;6,"0 - 5 Low",IF(EmployeesDef[[#This Row],[Evaluation]]&lt;8,"6 - 7 Medium","8 - 10 High"))</f>
        <v>0 - 5 Low</v>
      </c>
    </row>
    <row r="97" spans="1:14" hidden="1" x14ac:dyDescent="0.3">
      <c r="A97">
        <v>1106026896</v>
      </c>
      <c r="B97" t="s">
        <v>79</v>
      </c>
      <c r="C97" t="s">
        <v>288</v>
      </c>
      <c r="D97">
        <v>32945</v>
      </c>
      <c r="E97" t="s">
        <v>213</v>
      </c>
      <c r="F97" t="s">
        <v>225</v>
      </c>
      <c r="G97" t="s">
        <v>130</v>
      </c>
      <c r="H97" t="s">
        <v>216</v>
      </c>
      <c r="I97">
        <v>40000</v>
      </c>
      <c r="J97">
        <v>8.01</v>
      </c>
      <c r="K97">
        <v>34</v>
      </c>
      <c r="L97" t="s">
        <v>231</v>
      </c>
      <c r="M97" t="s">
        <v>237</v>
      </c>
      <c r="N97" t="str">
        <f>IF(EmployeesDef[[#This Row],[Evaluation]]&lt;6,"0 - 5 Low",IF(EmployeesDef[[#This Row],[Evaluation]]&lt;8,"6 - 7 Medium","8 - 10 High"))</f>
        <v>8 - 10 High</v>
      </c>
    </row>
    <row r="98" spans="1:14" hidden="1" x14ac:dyDescent="0.3">
      <c r="A98">
        <v>1411071302</v>
      </c>
      <c r="B98" t="s">
        <v>173</v>
      </c>
      <c r="C98" t="s">
        <v>288</v>
      </c>
      <c r="D98">
        <v>25076</v>
      </c>
      <c r="E98" t="s">
        <v>213</v>
      </c>
      <c r="F98" t="s">
        <v>0</v>
      </c>
      <c r="G98" t="s">
        <v>134</v>
      </c>
      <c r="H98" t="s">
        <v>217</v>
      </c>
      <c r="I98">
        <v>127800</v>
      </c>
      <c r="J98">
        <v>5.13</v>
      </c>
      <c r="K98">
        <v>56</v>
      </c>
      <c r="L98" t="s">
        <v>230</v>
      </c>
      <c r="M98" t="s">
        <v>237</v>
      </c>
      <c r="N98" t="str">
        <f>IF(EmployeesDef[[#This Row],[Evaluation]]&lt;6,"0 - 5 Low",IF(EmployeesDef[[#This Row],[Evaluation]]&lt;8,"6 - 7 Medium","8 - 10 High"))</f>
        <v>0 - 5 Low</v>
      </c>
    </row>
    <row r="99" spans="1:14" hidden="1" x14ac:dyDescent="0.3">
      <c r="A99">
        <v>1204032843</v>
      </c>
      <c r="B99" t="s">
        <v>181</v>
      </c>
      <c r="C99" t="s">
        <v>290</v>
      </c>
      <c r="D99">
        <v>27083</v>
      </c>
      <c r="E99" t="s">
        <v>213</v>
      </c>
      <c r="F99" t="s">
        <v>222</v>
      </c>
      <c r="G99" t="s">
        <v>127</v>
      </c>
      <c r="H99" t="s">
        <v>217</v>
      </c>
      <c r="I99">
        <v>113266</v>
      </c>
      <c r="J99">
        <v>6.79</v>
      </c>
      <c r="K99">
        <v>51</v>
      </c>
      <c r="L99" t="s">
        <v>229</v>
      </c>
      <c r="M99" t="s">
        <v>237</v>
      </c>
      <c r="N99" t="str">
        <f>IF(EmployeesDef[[#This Row],[Evaluation]]&lt;6,"0 - 5 Low",IF(EmployeesDef[[#This Row],[Evaluation]]&lt;8,"6 - 7 Medium","8 - 10 High"))</f>
        <v>6 - 7 Medium</v>
      </c>
    </row>
    <row r="100" spans="1:14" hidden="1" x14ac:dyDescent="0.3">
      <c r="A100">
        <v>1109029186</v>
      </c>
      <c r="B100" t="s">
        <v>102</v>
      </c>
      <c r="C100" t="s">
        <v>207</v>
      </c>
      <c r="D100">
        <v>33438</v>
      </c>
      <c r="E100" t="s">
        <v>212</v>
      </c>
      <c r="F100" t="s">
        <v>225</v>
      </c>
      <c r="G100" t="s">
        <v>118</v>
      </c>
      <c r="H100" t="s">
        <v>216</v>
      </c>
      <c r="I100">
        <v>39700</v>
      </c>
      <c r="J100">
        <v>6.9</v>
      </c>
      <c r="K100">
        <v>33</v>
      </c>
      <c r="L100" t="s">
        <v>231</v>
      </c>
      <c r="M100" t="s">
        <v>236</v>
      </c>
      <c r="N100" t="str">
        <f>IF(EmployeesDef[[#This Row],[Evaluation]]&lt;6,"0 - 5 Low",IF(EmployeesDef[[#This Row],[Evaluation]]&lt;8,"6 - 7 Medium","8 - 10 High"))</f>
        <v>6 - 7 Medium</v>
      </c>
    </row>
    <row r="101" spans="1:14" x14ac:dyDescent="0.3">
      <c r="A101">
        <v>1501072093</v>
      </c>
      <c r="B101" t="s">
        <v>253</v>
      </c>
      <c r="C101" t="s">
        <v>288</v>
      </c>
      <c r="D101">
        <v>26821</v>
      </c>
      <c r="E101" t="s">
        <v>212</v>
      </c>
      <c r="F101" t="s">
        <v>223</v>
      </c>
      <c r="G101" t="s">
        <v>125</v>
      </c>
      <c r="H101" t="s">
        <v>276</v>
      </c>
      <c r="I101">
        <v>56520</v>
      </c>
      <c r="J101">
        <v>6.36</v>
      </c>
      <c r="K101">
        <v>51</v>
      </c>
      <c r="L101" t="s">
        <v>229</v>
      </c>
      <c r="M101" t="s">
        <v>236</v>
      </c>
      <c r="N101" t="str">
        <f>IF(EmployeesDef[[#This Row],[Evaluation]]&lt;6,"0 - 5 Low",IF(EmployeesDef[[#This Row],[Evaluation]]&lt;8,"6 - 7 Medium","8 - 10 High"))</f>
        <v>6 - 7 Medium</v>
      </c>
    </row>
    <row r="102" spans="1:14" hidden="1" x14ac:dyDescent="0.3">
      <c r="A102">
        <v>1106026572</v>
      </c>
      <c r="B102" t="s">
        <v>33</v>
      </c>
      <c r="C102" t="s">
        <v>207</v>
      </c>
      <c r="D102">
        <v>25318</v>
      </c>
      <c r="E102" t="s">
        <v>213</v>
      </c>
      <c r="F102" t="s">
        <v>219</v>
      </c>
      <c r="G102" t="s">
        <v>122</v>
      </c>
      <c r="H102" t="s">
        <v>214</v>
      </c>
      <c r="I102" s="9">
        <v>52200</v>
      </c>
      <c r="J102">
        <v>9.43</v>
      </c>
      <c r="K102">
        <v>55</v>
      </c>
      <c r="L102" t="s">
        <v>229</v>
      </c>
      <c r="M102" t="s">
        <v>237</v>
      </c>
      <c r="N102" t="str">
        <f>IF(EmployeesDef[[#This Row],[Evaluation]]&lt;6,"0 - 5 Low",IF(EmployeesDef[[#This Row],[Evaluation]]&lt;8,"6 - 7 Medium","8 - 10 High"))</f>
        <v>8 - 10 High</v>
      </c>
    </row>
    <row r="103" spans="1:14" hidden="1" x14ac:dyDescent="0.3">
      <c r="A103">
        <v>1204033040</v>
      </c>
      <c r="B103" t="s">
        <v>165</v>
      </c>
      <c r="C103" t="s">
        <v>207</v>
      </c>
      <c r="D103">
        <v>32228</v>
      </c>
      <c r="E103" t="s">
        <v>213</v>
      </c>
      <c r="F103" t="s">
        <v>225</v>
      </c>
      <c r="G103" t="s">
        <v>118</v>
      </c>
      <c r="H103" t="s">
        <v>216</v>
      </c>
      <c r="I103">
        <v>39841</v>
      </c>
      <c r="J103">
        <v>7.02</v>
      </c>
      <c r="K103">
        <v>36</v>
      </c>
      <c r="L103" t="s">
        <v>228</v>
      </c>
      <c r="M103" t="s">
        <v>237</v>
      </c>
      <c r="N103" t="str">
        <f>IF(EmployeesDef[[#This Row],[Evaluation]]&lt;6,"0 - 5 Low",IF(EmployeesDef[[#This Row],[Evaluation]]&lt;8,"6 - 7 Medium","8 - 10 High"))</f>
        <v>6 - 7 Medium</v>
      </c>
    </row>
    <row r="104" spans="1:14" hidden="1" x14ac:dyDescent="0.3">
      <c r="A104">
        <v>1209049326</v>
      </c>
      <c r="B104" t="s">
        <v>34</v>
      </c>
      <c r="C104" t="s">
        <v>207</v>
      </c>
      <c r="D104">
        <v>25208</v>
      </c>
      <c r="E104" t="s">
        <v>213</v>
      </c>
      <c r="F104" t="s">
        <v>221</v>
      </c>
      <c r="G104" t="s">
        <v>122</v>
      </c>
      <c r="H104" t="s">
        <v>214</v>
      </c>
      <c r="I104" s="9">
        <v>49500</v>
      </c>
      <c r="J104">
        <v>9.24</v>
      </c>
      <c r="K104">
        <v>56</v>
      </c>
      <c r="L104" t="s">
        <v>230</v>
      </c>
      <c r="M104" t="s">
        <v>237</v>
      </c>
      <c r="N104" t="str">
        <f>IF(EmployeesDef[[#This Row],[Evaluation]]&lt;6,"0 - 5 Low",IF(EmployeesDef[[#This Row],[Evaluation]]&lt;8,"6 - 7 Medium","8 - 10 High"))</f>
        <v>8 - 10 High</v>
      </c>
    </row>
    <row r="105" spans="1:14" hidden="1" x14ac:dyDescent="0.3">
      <c r="A105">
        <v>1308060622</v>
      </c>
      <c r="B105" t="s">
        <v>254</v>
      </c>
      <c r="C105" t="s">
        <v>288</v>
      </c>
      <c r="D105">
        <v>27528</v>
      </c>
      <c r="E105" t="s">
        <v>212</v>
      </c>
      <c r="F105" t="s">
        <v>224</v>
      </c>
      <c r="G105" t="s">
        <v>124</v>
      </c>
      <c r="H105" t="s">
        <v>216</v>
      </c>
      <c r="I105">
        <v>73620</v>
      </c>
      <c r="J105">
        <v>9.1300000000000008</v>
      </c>
      <c r="K105">
        <v>49</v>
      </c>
      <c r="L105" t="s">
        <v>229</v>
      </c>
      <c r="M105" t="s">
        <v>236</v>
      </c>
      <c r="N105" t="str">
        <f>IF(EmployeesDef[[#This Row],[Evaluation]]&lt;6,"0 - 5 Low",IF(EmployeesDef[[#This Row],[Evaluation]]&lt;8,"6 - 7 Medium","8 - 10 High"))</f>
        <v>8 - 10 High</v>
      </c>
    </row>
    <row r="106" spans="1:14" hidden="1" x14ac:dyDescent="0.3">
      <c r="A106">
        <v>1302053046</v>
      </c>
      <c r="B106" t="s">
        <v>187</v>
      </c>
      <c r="C106" t="s">
        <v>207</v>
      </c>
      <c r="D106">
        <v>31691</v>
      </c>
      <c r="E106" t="s">
        <v>212</v>
      </c>
      <c r="F106" t="s">
        <v>222</v>
      </c>
      <c r="G106" t="s">
        <v>127</v>
      </c>
      <c r="H106" t="s">
        <v>217</v>
      </c>
      <c r="I106">
        <v>109800</v>
      </c>
      <c r="J106">
        <v>5.54</v>
      </c>
      <c r="K106">
        <v>38</v>
      </c>
      <c r="L106" t="s">
        <v>228</v>
      </c>
      <c r="M106" t="s">
        <v>236</v>
      </c>
      <c r="N106" t="str">
        <f>IF(EmployeesDef[[#This Row],[Evaluation]]&lt;6,"0 - 5 Low",IF(EmployeesDef[[#This Row],[Evaluation]]&lt;8,"6 - 7 Medium","8 - 10 High"))</f>
        <v>0 - 5 Low</v>
      </c>
    </row>
    <row r="107" spans="1:14" hidden="1" x14ac:dyDescent="0.3">
      <c r="A107">
        <v>1412071660</v>
      </c>
      <c r="B107" t="s">
        <v>35</v>
      </c>
      <c r="C107" t="s">
        <v>207</v>
      </c>
      <c r="D107">
        <v>34329</v>
      </c>
      <c r="E107" t="s">
        <v>213</v>
      </c>
      <c r="F107" t="s">
        <v>221</v>
      </c>
      <c r="G107" t="s">
        <v>122</v>
      </c>
      <c r="H107" t="s">
        <v>214</v>
      </c>
      <c r="I107" s="9">
        <v>47700</v>
      </c>
      <c r="J107">
        <v>9.81</v>
      </c>
      <c r="K107">
        <v>31</v>
      </c>
      <c r="L107" t="s">
        <v>231</v>
      </c>
      <c r="M107" t="s">
        <v>237</v>
      </c>
      <c r="N107" t="str">
        <f>IF(EmployeesDef[[#This Row],[Evaluation]]&lt;6,"0 - 5 Low",IF(EmployeesDef[[#This Row],[Evaluation]]&lt;8,"6 - 7 Medium","8 - 10 High"))</f>
        <v>8 - 10 High</v>
      </c>
    </row>
    <row r="108" spans="1:14" hidden="1" x14ac:dyDescent="0.3">
      <c r="A108">
        <v>1203032099</v>
      </c>
      <c r="B108" t="s">
        <v>102</v>
      </c>
      <c r="C108" t="s">
        <v>290</v>
      </c>
      <c r="D108">
        <v>32406</v>
      </c>
      <c r="E108" t="s">
        <v>212</v>
      </c>
      <c r="F108" t="s">
        <v>223</v>
      </c>
      <c r="G108" t="s">
        <v>128</v>
      </c>
      <c r="H108" t="s">
        <v>217</v>
      </c>
      <c r="I108">
        <v>84240</v>
      </c>
      <c r="J108">
        <v>7.5</v>
      </c>
      <c r="K108">
        <v>36</v>
      </c>
      <c r="L108" t="s">
        <v>228</v>
      </c>
      <c r="M108" t="s">
        <v>236</v>
      </c>
      <c r="N108" t="str">
        <f>IF(EmployeesDef[[#This Row],[Evaluation]]&lt;6,"0 - 5 Low",IF(EmployeesDef[[#This Row],[Evaluation]]&lt;8,"6 - 7 Medium","8 - 10 High"))</f>
        <v>6 - 7 Medium</v>
      </c>
    </row>
    <row r="109" spans="1:14" hidden="1" x14ac:dyDescent="0.3">
      <c r="A109">
        <v>1001495124</v>
      </c>
      <c r="B109" t="s">
        <v>180</v>
      </c>
      <c r="C109" t="s">
        <v>290</v>
      </c>
      <c r="D109">
        <v>21813</v>
      </c>
      <c r="E109" t="s">
        <v>212</v>
      </c>
      <c r="F109" t="s">
        <v>0</v>
      </c>
      <c r="G109" t="s">
        <v>1</v>
      </c>
      <c r="H109" t="s">
        <v>215</v>
      </c>
      <c r="I109">
        <v>144000</v>
      </c>
      <c r="J109">
        <v>9.61</v>
      </c>
      <c r="K109">
        <v>65</v>
      </c>
      <c r="L109" t="s">
        <v>230</v>
      </c>
      <c r="M109" t="s">
        <v>236</v>
      </c>
      <c r="N109" t="str">
        <f>IF(EmployeesDef[[#This Row],[Evaluation]]&lt;6,"0 - 5 Low",IF(EmployeesDef[[#This Row],[Evaluation]]&lt;8,"6 - 7 Medium","8 - 10 High"))</f>
        <v>8 - 10 High</v>
      </c>
    </row>
    <row r="110" spans="1:14" x14ac:dyDescent="0.3">
      <c r="A110">
        <v>905013738</v>
      </c>
      <c r="B110" t="s">
        <v>147</v>
      </c>
      <c r="C110" t="s">
        <v>290</v>
      </c>
      <c r="D110">
        <v>28054</v>
      </c>
      <c r="E110" t="s">
        <v>212</v>
      </c>
      <c r="F110" t="s">
        <v>223</v>
      </c>
      <c r="G110" t="s">
        <v>133</v>
      </c>
      <c r="H110" t="s">
        <v>276</v>
      </c>
      <c r="I110">
        <v>87300</v>
      </c>
      <c r="J110">
        <v>8.8699999999999992</v>
      </c>
      <c r="K110">
        <v>48</v>
      </c>
      <c r="L110" t="s">
        <v>229</v>
      </c>
      <c r="M110" t="s">
        <v>236</v>
      </c>
      <c r="N110" t="str">
        <f>IF(EmployeesDef[[#This Row],[Evaluation]]&lt;6,"0 - 5 Low",IF(EmployeesDef[[#This Row],[Evaluation]]&lt;8,"6 - 7 Medium","8 - 10 High"))</f>
        <v>8 - 10 High</v>
      </c>
    </row>
    <row r="111" spans="1:14" hidden="1" x14ac:dyDescent="0.3">
      <c r="A111">
        <v>1012023103</v>
      </c>
      <c r="B111" t="s">
        <v>95</v>
      </c>
      <c r="C111" t="s">
        <v>290</v>
      </c>
      <c r="D111">
        <v>33931</v>
      </c>
      <c r="E111" t="s">
        <v>212</v>
      </c>
      <c r="F111" t="s">
        <v>225</v>
      </c>
      <c r="G111" t="s">
        <v>131</v>
      </c>
      <c r="H111" t="s">
        <v>216</v>
      </c>
      <c r="I111">
        <v>42000</v>
      </c>
      <c r="J111">
        <v>6.6</v>
      </c>
      <c r="K111">
        <v>32</v>
      </c>
      <c r="L111" t="s">
        <v>231</v>
      </c>
      <c r="M111" t="s">
        <v>236</v>
      </c>
      <c r="N111" t="str">
        <f>IF(EmployeesDef[[#This Row],[Evaluation]]&lt;6,"0 - 5 Low",IF(EmployeesDef[[#This Row],[Evaluation]]&lt;8,"6 - 7 Medium","8 - 10 High"))</f>
        <v>6 - 7 Medium</v>
      </c>
    </row>
    <row r="112" spans="1:14" hidden="1" x14ac:dyDescent="0.3">
      <c r="A112">
        <v>1411071481</v>
      </c>
      <c r="B112" t="s">
        <v>177</v>
      </c>
      <c r="C112" t="s">
        <v>289</v>
      </c>
      <c r="D112">
        <v>21893</v>
      </c>
      <c r="E112" t="s">
        <v>213</v>
      </c>
      <c r="F112" t="s">
        <v>222</v>
      </c>
      <c r="G112" t="s">
        <v>127</v>
      </c>
      <c r="H112" t="s">
        <v>217</v>
      </c>
      <c r="I112">
        <v>118800</v>
      </c>
      <c r="J112">
        <v>7.2</v>
      </c>
      <c r="K112">
        <v>65</v>
      </c>
      <c r="L112" t="s">
        <v>230</v>
      </c>
      <c r="M112" t="s">
        <v>237</v>
      </c>
      <c r="N112" t="str">
        <f>IF(EmployeesDef[[#This Row],[Evaluation]]&lt;6,"0 - 5 Low",IF(EmployeesDef[[#This Row],[Evaluation]]&lt;8,"6 - 7 Medium","8 - 10 High"))</f>
        <v>6 - 7 Medium</v>
      </c>
    </row>
    <row r="113" spans="1:14" hidden="1" x14ac:dyDescent="0.3">
      <c r="A113">
        <v>1112030816</v>
      </c>
      <c r="B113" t="s">
        <v>135</v>
      </c>
      <c r="C113" t="s">
        <v>288</v>
      </c>
      <c r="D113">
        <v>19965</v>
      </c>
      <c r="E113" t="s">
        <v>212</v>
      </c>
      <c r="F113" t="s">
        <v>0</v>
      </c>
      <c r="G113" t="s">
        <v>1</v>
      </c>
      <c r="H113" t="s">
        <v>215</v>
      </c>
      <c r="I113">
        <v>135000</v>
      </c>
      <c r="J113">
        <v>7.1</v>
      </c>
      <c r="K113">
        <v>70</v>
      </c>
      <c r="L113" t="s">
        <v>230</v>
      </c>
      <c r="M113" t="s">
        <v>236</v>
      </c>
      <c r="N113" t="str">
        <f>IF(EmployeesDef[[#This Row],[Evaluation]]&lt;6,"0 - 5 Low",IF(EmployeesDef[[#This Row],[Evaluation]]&lt;8,"6 - 7 Medium","8 - 10 High"))</f>
        <v>6 - 7 Medium</v>
      </c>
    </row>
    <row r="114" spans="1:14" hidden="1" x14ac:dyDescent="0.3">
      <c r="A114">
        <v>1411071212</v>
      </c>
      <c r="B114" t="s">
        <v>85</v>
      </c>
      <c r="C114" t="s">
        <v>207</v>
      </c>
      <c r="D114">
        <v>27300</v>
      </c>
      <c r="E114" t="s">
        <v>213</v>
      </c>
      <c r="F114" t="s">
        <v>224</v>
      </c>
      <c r="G114" t="s">
        <v>121</v>
      </c>
      <c r="H114" t="s">
        <v>216</v>
      </c>
      <c r="I114">
        <v>84600</v>
      </c>
      <c r="J114">
        <v>7.22</v>
      </c>
      <c r="K114">
        <v>50</v>
      </c>
      <c r="L114" t="s">
        <v>229</v>
      </c>
      <c r="M114" t="s">
        <v>237</v>
      </c>
      <c r="N114" t="str">
        <f>IF(EmployeesDef[[#This Row],[Evaluation]]&lt;6,"0 - 5 Low",IF(EmployeesDef[[#This Row],[Evaluation]]&lt;8,"6 - 7 Medium","8 - 10 High"))</f>
        <v>6 - 7 Medium</v>
      </c>
    </row>
    <row r="115" spans="1:14" x14ac:dyDescent="0.3">
      <c r="A115">
        <v>1988299991</v>
      </c>
      <c r="B115" t="s">
        <v>255</v>
      </c>
      <c r="C115" t="s">
        <v>207</v>
      </c>
      <c r="D115">
        <v>31517</v>
      </c>
      <c r="E115" t="s">
        <v>212</v>
      </c>
      <c r="F115" t="s">
        <v>223</v>
      </c>
      <c r="G115" t="s">
        <v>132</v>
      </c>
      <c r="H115" t="s">
        <v>276</v>
      </c>
      <c r="I115">
        <v>70600</v>
      </c>
      <c r="J115">
        <v>9.73</v>
      </c>
      <c r="K115">
        <v>38</v>
      </c>
      <c r="L115" t="s">
        <v>228</v>
      </c>
      <c r="M115" t="s">
        <v>236</v>
      </c>
      <c r="N115" t="str">
        <f>IF(EmployeesDef[[#This Row],[Evaluation]]&lt;6,"0 - 5 Low",IF(EmployeesDef[[#This Row],[Evaluation]]&lt;8,"6 - 7 Medium","8 - 10 High"))</f>
        <v>8 - 10 High</v>
      </c>
    </row>
    <row r="116" spans="1:14" hidden="1" x14ac:dyDescent="0.3">
      <c r="A116">
        <v>1209048771</v>
      </c>
      <c r="B116" t="s">
        <v>137</v>
      </c>
      <c r="C116" t="s">
        <v>207</v>
      </c>
      <c r="D116">
        <v>20398</v>
      </c>
      <c r="E116" t="s">
        <v>213</v>
      </c>
      <c r="F116" t="s">
        <v>0</v>
      </c>
      <c r="G116" t="s">
        <v>1</v>
      </c>
      <c r="H116" t="s">
        <v>215</v>
      </c>
      <c r="I116">
        <v>122000</v>
      </c>
      <c r="J116">
        <v>8.18</v>
      </c>
      <c r="K116">
        <v>69</v>
      </c>
      <c r="L116" t="s">
        <v>230</v>
      </c>
      <c r="M116" t="s">
        <v>237</v>
      </c>
      <c r="N116" t="str">
        <f>IF(EmployeesDef[[#This Row],[Evaluation]]&lt;6,"0 - 5 Low",IF(EmployeesDef[[#This Row],[Evaluation]]&lt;8,"6 - 7 Medium","8 - 10 High"))</f>
        <v>8 - 10 High</v>
      </c>
    </row>
    <row r="117" spans="1:14" hidden="1" x14ac:dyDescent="0.3">
      <c r="A117">
        <v>1009021646</v>
      </c>
      <c r="B117" t="s">
        <v>37</v>
      </c>
      <c r="C117" t="s">
        <v>207</v>
      </c>
      <c r="D117">
        <v>22356</v>
      </c>
      <c r="E117" t="s">
        <v>212</v>
      </c>
      <c r="F117" t="s">
        <v>0</v>
      </c>
      <c r="G117" t="s">
        <v>1</v>
      </c>
      <c r="H117" t="s">
        <v>215</v>
      </c>
      <c r="I117">
        <v>117000</v>
      </c>
      <c r="J117">
        <v>7.14</v>
      </c>
      <c r="K117">
        <v>63</v>
      </c>
      <c r="L117" t="s">
        <v>230</v>
      </c>
      <c r="M117" t="s">
        <v>236</v>
      </c>
      <c r="N117" t="str">
        <f>IF(EmployeesDef[[#This Row],[Evaluation]]&lt;6,"0 - 5 Low",IF(EmployeesDef[[#This Row],[Evaluation]]&lt;8,"6 - 7 Medium","8 - 10 High"))</f>
        <v>6 - 7 Medium</v>
      </c>
    </row>
    <row r="118" spans="1:14" hidden="1" x14ac:dyDescent="0.3">
      <c r="A118">
        <v>1108028351</v>
      </c>
      <c r="B118" t="s">
        <v>90</v>
      </c>
      <c r="C118" t="s">
        <v>290</v>
      </c>
      <c r="D118">
        <v>25060</v>
      </c>
      <c r="E118" t="s">
        <v>212</v>
      </c>
      <c r="F118" t="s">
        <v>224</v>
      </c>
      <c r="G118" t="s">
        <v>129</v>
      </c>
      <c r="H118" t="s">
        <v>216</v>
      </c>
      <c r="I118">
        <v>66000</v>
      </c>
      <c r="J118">
        <v>9.73</v>
      </c>
      <c r="K118">
        <v>56</v>
      </c>
      <c r="L118" t="s">
        <v>230</v>
      </c>
      <c r="M118" t="s">
        <v>236</v>
      </c>
      <c r="N118" t="str">
        <f>IF(EmployeesDef[[#This Row],[Evaluation]]&lt;6,"0 - 5 Low",IF(EmployeesDef[[#This Row],[Evaluation]]&lt;8,"6 - 7 Medium","8 - 10 High"))</f>
        <v>8 - 10 High</v>
      </c>
    </row>
    <row r="119" spans="1:14" hidden="1" x14ac:dyDescent="0.3">
      <c r="A119">
        <v>1499902910</v>
      </c>
      <c r="B119" t="s">
        <v>138</v>
      </c>
      <c r="C119" t="s">
        <v>290</v>
      </c>
      <c r="D119">
        <v>25430</v>
      </c>
      <c r="E119" t="s">
        <v>213</v>
      </c>
      <c r="F119" t="s">
        <v>0</v>
      </c>
      <c r="G119" t="s">
        <v>1</v>
      </c>
      <c r="H119" t="s">
        <v>215</v>
      </c>
      <c r="I119">
        <v>114166</v>
      </c>
      <c r="J119">
        <v>8.7200000000000006</v>
      </c>
      <c r="K119">
        <v>55</v>
      </c>
      <c r="L119" t="s">
        <v>229</v>
      </c>
      <c r="M119" t="s">
        <v>237</v>
      </c>
      <c r="N119" t="str">
        <f>IF(EmployeesDef[[#This Row],[Evaluation]]&lt;6,"0 - 5 Low",IF(EmployeesDef[[#This Row],[Evaluation]]&lt;8,"6 - 7 Medium","8 - 10 High"))</f>
        <v>8 - 10 High</v>
      </c>
    </row>
    <row r="120" spans="1:14" hidden="1" x14ac:dyDescent="0.3">
      <c r="A120">
        <v>1307060077</v>
      </c>
      <c r="B120" t="s">
        <v>256</v>
      </c>
      <c r="C120" t="s">
        <v>288</v>
      </c>
      <c r="D120">
        <v>31722</v>
      </c>
      <c r="E120" t="s">
        <v>213</v>
      </c>
      <c r="F120" t="s">
        <v>220</v>
      </c>
      <c r="G120" t="s">
        <v>134</v>
      </c>
      <c r="H120" t="s">
        <v>216</v>
      </c>
      <c r="I120">
        <v>97200</v>
      </c>
      <c r="J120">
        <v>8.08</v>
      </c>
      <c r="K120">
        <v>38</v>
      </c>
      <c r="L120" t="s">
        <v>228</v>
      </c>
      <c r="M120" t="s">
        <v>237</v>
      </c>
      <c r="N120" t="str">
        <f>IF(EmployeesDef[[#This Row],[Evaluation]]&lt;6,"0 - 5 Low",IF(EmployeesDef[[#This Row],[Evaluation]]&lt;8,"6 - 7 Medium","8 - 10 High"))</f>
        <v>8 - 10 High</v>
      </c>
    </row>
    <row r="121" spans="1:14" x14ac:dyDescent="0.3">
      <c r="A121">
        <v>602000312</v>
      </c>
      <c r="B121" t="s">
        <v>257</v>
      </c>
      <c r="C121" t="s">
        <v>288</v>
      </c>
      <c r="D121">
        <v>34098</v>
      </c>
      <c r="E121" t="s">
        <v>212</v>
      </c>
      <c r="F121" t="s">
        <v>223</v>
      </c>
      <c r="G121" t="s">
        <v>125</v>
      </c>
      <c r="H121" t="s">
        <v>276</v>
      </c>
      <c r="I121">
        <v>46800</v>
      </c>
      <c r="J121">
        <v>9.4700000000000006</v>
      </c>
      <c r="K121">
        <v>31</v>
      </c>
      <c r="L121" t="s">
        <v>231</v>
      </c>
      <c r="M121" t="s">
        <v>236</v>
      </c>
      <c r="N121" t="str">
        <f>IF(EmployeesDef[[#This Row],[Evaluation]]&lt;6,"0 - 5 Low",IF(EmployeesDef[[#This Row],[Evaluation]]&lt;8,"6 - 7 Medium","8 - 10 High"))</f>
        <v>8 - 10 High</v>
      </c>
    </row>
    <row r="122" spans="1:14" hidden="1" x14ac:dyDescent="0.3">
      <c r="A122">
        <v>1001167253</v>
      </c>
      <c r="B122" t="s">
        <v>184</v>
      </c>
      <c r="C122" t="s">
        <v>290</v>
      </c>
      <c r="D122">
        <v>27273</v>
      </c>
      <c r="E122" t="s">
        <v>213</v>
      </c>
      <c r="F122" t="s">
        <v>222</v>
      </c>
      <c r="G122" t="s">
        <v>127</v>
      </c>
      <c r="H122" t="s">
        <v>217</v>
      </c>
      <c r="I122">
        <v>113400</v>
      </c>
      <c r="J122">
        <v>7.9</v>
      </c>
      <c r="K122">
        <v>50</v>
      </c>
      <c r="L122" t="s">
        <v>229</v>
      </c>
      <c r="M122" t="s">
        <v>237</v>
      </c>
      <c r="N122" t="str">
        <f>IF(EmployeesDef[[#This Row],[Evaluation]]&lt;6,"0 - 5 Low",IF(EmployeesDef[[#This Row],[Evaluation]]&lt;8,"6 - 7 Medium","8 - 10 High"))</f>
        <v>6 - 7 Medium</v>
      </c>
    </row>
    <row r="123" spans="1:14" hidden="1" x14ac:dyDescent="0.3">
      <c r="A123">
        <v>1404066622</v>
      </c>
      <c r="B123" t="s">
        <v>161</v>
      </c>
      <c r="C123" t="s">
        <v>207</v>
      </c>
      <c r="D123">
        <v>28890</v>
      </c>
      <c r="E123" t="s">
        <v>212</v>
      </c>
      <c r="F123" t="s">
        <v>224</v>
      </c>
      <c r="G123" t="s">
        <v>118</v>
      </c>
      <c r="H123" t="s">
        <v>216</v>
      </c>
      <c r="I123">
        <v>61800</v>
      </c>
      <c r="J123">
        <v>5.92</v>
      </c>
      <c r="K123">
        <v>46</v>
      </c>
      <c r="L123" t="s">
        <v>229</v>
      </c>
      <c r="M123" t="s">
        <v>236</v>
      </c>
      <c r="N123" t="str">
        <f>IF(EmployeesDef[[#This Row],[Evaluation]]&lt;6,"0 - 5 Low",IF(EmployeesDef[[#This Row],[Evaluation]]&lt;8,"6 - 7 Medium","8 - 10 High"))</f>
        <v>0 - 5 Low</v>
      </c>
    </row>
    <row r="124" spans="1:14" x14ac:dyDescent="0.3">
      <c r="A124">
        <v>1106026933</v>
      </c>
      <c r="B124" t="s">
        <v>39</v>
      </c>
      <c r="C124" t="s">
        <v>290</v>
      </c>
      <c r="D124">
        <v>24960</v>
      </c>
      <c r="E124" t="s">
        <v>213</v>
      </c>
      <c r="F124" t="s">
        <v>220</v>
      </c>
      <c r="G124" t="s">
        <v>126</v>
      </c>
      <c r="H124" t="s">
        <v>276</v>
      </c>
      <c r="I124">
        <v>111960</v>
      </c>
      <c r="J124">
        <v>5.33</v>
      </c>
      <c r="K124">
        <v>56</v>
      </c>
      <c r="L124" t="s">
        <v>230</v>
      </c>
      <c r="M124" t="s">
        <v>237</v>
      </c>
      <c r="N124" t="str">
        <f>IF(EmployeesDef[[#This Row],[Evaluation]]&lt;6,"0 - 5 Low",IF(EmployeesDef[[#This Row],[Evaluation]]&lt;8,"6 - 7 Medium","8 - 10 High"))</f>
        <v>0 - 5 Low</v>
      </c>
    </row>
    <row r="125" spans="1:14" x14ac:dyDescent="0.3">
      <c r="A125">
        <v>1410071156</v>
      </c>
      <c r="B125" t="s">
        <v>258</v>
      </c>
      <c r="C125" t="s">
        <v>290</v>
      </c>
      <c r="D125">
        <v>33426</v>
      </c>
      <c r="E125" t="s">
        <v>213</v>
      </c>
      <c r="F125" t="s">
        <v>223</v>
      </c>
      <c r="G125" t="s">
        <v>133</v>
      </c>
      <c r="H125" t="s">
        <v>276</v>
      </c>
      <c r="I125">
        <v>72180</v>
      </c>
      <c r="J125">
        <v>6.41</v>
      </c>
      <c r="K125">
        <v>33</v>
      </c>
      <c r="L125" t="s">
        <v>231</v>
      </c>
      <c r="M125" t="s">
        <v>237</v>
      </c>
      <c r="N125" t="str">
        <f>IF(EmployeesDef[[#This Row],[Evaluation]]&lt;6,"0 - 5 Low",IF(EmployeesDef[[#This Row],[Evaluation]]&lt;8,"6 - 7 Medium","8 - 10 High"))</f>
        <v>6 - 7 Medium</v>
      </c>
    </row>
    <row r="126" spans="1:14" x14ac:dyDescent="0.3">
      <c r="A126">
        <v>1001175250</v>
      </c>
      <c r="B126" t="s">
        <v>141</v>
      </c>
      <c r="C126" t="s">
        <v>288</v>
      </c>
      <c r="D126">
        <v>25293</v>
      </c>
      <c r="E126" t="s">
        <v>213</v>
      </c>
      <c r="F126" t="s">
        <v>220</v>
      </c>
      <c r="G126" t="s">
        <v>134</v>
      </c>
      <c r="H126" t="s">
        <v>276</v>
      </c>
      <c r="I126">
        <v>111420</v>
      </c>
      <c r="J126">
        <v>7.4</v>
      </c>
      <c r="K126">
        <v>55</v>
      </c>
      <c r="L126" t="s">
        <v>229</v>
      </c>
      <c r="M126" t="s">
        <v>237</v>
      </c>
      <c r="N126" t="str">
        <f>IF(EmployeesDef[[#This Row],[Evaluation]]&lt;6,"0 - 5 Low",IF(EmployeesDef[[#This Row],[Evaluation]]&lt;8,"6 - 7 Medium","8 - 10 High"))</f>
        <v>6 - 7 Medium</v>
      </c>
    </row>
    <row r="127" spans="1:14" x14ac:dyDescent="0.3">
      <c r="A127">
        <v>1001956578</v>
      </c>
      <c r="B127" t="s">
        <v>259</v>
      </c>
      <c r="C127" t="s">
        <v>207</v>
      </c>
      <c r="D127">
        <v>30774</v>
      </c>
      <c r="E127" t="s">
        <v>212</v>
      </c>
      <c r="F127" t="s">
        <v>223</v>
      </c>
      <c r="G127" t="s">
        <v>132</v>
      </c>
      <c r="H127" t="s">
        <v>276</v>
      </c>
      <c r="I127">
        <v>48600</v>
      </c>
      <c r="J127">
        <v>6.94</v>
      </c>
      <c r="K127">
        <v>40</v>
      </c>
      <c r="L127" t="s">
        <v>228</v>
      </c>
      <c r="M127" t="s">
        <v>236</v>
      </c>
      <c r="N127" t="str">
        <f>IF(EmployeesDef[[#This Row],[Evaluation]]&lt;6,"0 - 5 Low",IF(EmployeesDef[[#This Row],[Evaluation]]&lt;8,"6 - 7 Medium","8 - 10 High"))</f>
        <v>6 - 7 Medium</v>
      </c>
    </row>
    <row r="128" spans="1:14" x14ac:dyDescent="0.3">
      <c r="A128">
        <v>1105025718</v>
      </c>
      <c r="B128" t="s">
        <v>260</v>
      </c>
      <c r="C128" t="s">
        <v>290</v>
      </c>
      <c r="D128">
        <v>32558</v>
      </c>
      <c r="E128" t="s">
        <v>212</v>
      </c>
      <c r="F128" t="s">
        <v>223</v>
      </c>
      <c r="G128" t="s">
        <v>133</v>
      </c>
      <c r="H128" t="s">
        <v>276</v>
      </c>
      <c r="I128">
        <v>61500</v>
      </c>
      <c r="J128">
        <v>7.04</v>
      </c>
      <c r="K128">
        <v>36</v>
      </c>
      <c r="L128" t="s">
        <v>228</v>
      </c>
      <c r="M128" t="s">
        <v>236</v>
      </c>
      <c r="N128" t="str">
        <f>IF(EmployeesDef[[#This Row],[Evaluation]]&lt;6,"0 - 5 Low",IF(EmployeesDef[[#This Row],[Evaluation]]&lt;8,"6 - 7 Medium","8 - 10 High"))</f>
        <v>6 - 7 Medium</v>
      </c>
    </row>
    <row r="129" spans="1:14" x14ac:dyDescent="0.3">
      <c r="A129">
        <v>1203032263</v>
      </c>
      <c r="B129" t="s">
        <v>261</v>
      </c>
      <c r="C129" t="s">
        <v>288</v>
      </c>
      <c r="D129">
        <v>28826</v>
      </c>
      <c r="E129" t="s">
        <v>212</v>
      </c>
      <c r="F129" t="s">
        <v>223</v>
      </c>
      <c r="G129" t="s">
        <v>125</v>
      </c>
      <c r="H129" t="s">
        <v>276</v>
      </c>
      <c r="I129">
        <v>49482</v>
      </c>
      <c r="J129">
        <v>6.11</v>
      </c>
      <c r="K129">
        <v>46</v>
      </c>
      <c r="L129" t="s">
        <v>229</v>
      </c>
      <c r="M129" t="s">
        <v>236</v>
      </c>
      <c r="N129" t="str">
        <f>IF(EmployeesDef[[#This Row],[Evaluation]]&lt;6,"0 - 5 Low",IF(EmployeesDef[[#This Row],[Evaluation]]&lt;8,"6 - 7 Medium","8 - 10 High"))</f>
        <v>6 - 7 Medium</v>
      </c>
    </row>
    <row r="130" spans="1:14" hidden="1" x14ac:dyDescent="0.3">
      <c r="A130">
        <v>1103024924</v>
      </c>
      <c r="B130" t="s">
        <v>91</v>
      </c>
      <c r="C130" t="s">
        <v>290</v>
      </c>
      <c r="D130">
        <v>28310</v>
      </c>
      <c r="E130" t="s">
        <v>212</v>
      </c>
      <c r="F130" t="s">
        <v>224</v>
      </c>
      <c r="G130" t="s">
        <v>2</v>
      </c>
      <c r="H130" t="s">
        <v>216</v>
      </c>
      <c r="I130">
        <v>66600</v>
      </c>
      <c r="J130">
        <v>6.73</v>
      </c>
      <c r="K130">
        <v>47</v>
      </c>
      <c r="L130" t="s">
        <v>229</v>
      </c>
      <c r="M130" t="s">
        <v>236</v>
      </c>
      <c r="N130" t="str">
        <f>IF(EmployeesDef[[#This Row],[Evaluation]]&lt;6,"0 - 5 Low",IF(EmployeesDef[[#This Row],[Evaluation]]&lt;8,"6 - 7 Medium","8 - 10 High"))</f>
        <v>6 - 7 Medium</v>
      </c>
    </row>
    <row r="131" spans="1:14" x14ac:dyDescent="0.3">
      <c r="A131">
        <v>1111030266</v>
      </c>
      <c r="B131" t="s">
        <v>143</v>
      </c>
      <c r="C131" t="s">
        <v>290</v>
      </c>
      <c r="D131">
        <v>28636</v>
      </c>
      <c r="E131" t="s">
        <v>212</v>
      </c>
      <c r="F131" t="s">
        <v>222</v>
      </c>
      <c r="G131" t="s">
        <v>133</v>
      </c>
      <c r="H131" t="s">
        <v>276</v>
      </c>
      <c r="I131">
        <v>105300</v>
      </c>
      <c r="J131">
        <v>7.94</v>
      </c>
      <c r="K131">
        <v>46</v>
      </c>
      <c r="L131" t="s">
        <v>229</v>
      </c>
      <c r="M131" t="s">
        <v>236</v>
      </c>
      <c r="N131" t="str">
        <f>IF(EmployeesDef[[#This Row],[Evaluation]]&lt;6,"0 - 5 Low",IF(EmployeesDef[[#This Row],[Evaluation]]&lt;8,"6 - 7 Medium","8 - 10 High"))</f>
        <v>6 - 7 Medium</v>
      </c>
    </row>
    <row r="132" spans="1:14" hidden="1" x14ac:dyDescent="0.3">
      <c r="A132">
        <v>1403065874</v>
      </c>
      <c r="B132" t="s">
        <v>89</v>
      </c>
      <c r="C132" t="s">
        <v>290</v>
      </c>
      <c r="D132">
        <v>29904</v>
      </c>
      <c r="E132" t="s">
        <v>213</v>
      </c>
      <c r="F132" t="s">
        <v>220</v>
      </c>
      <c r="G132" t="s">
        <v>126</v>
      </c>
      <c r="H132" t="s">
        <v>216</v>
      </c>
      <c r="I132">
        <v>111600</v>
      </c>
      <c r="J132">
        <v>9.51</v>
      </c>
      <c r="K132">
        <v>43</v>
      </c>
      <c r="L132" t="s">
        <v>228</v>
      </c>
      <c r="M132" t="s">
        <v>237</v>
      </c>
      <c r="N132" t="str">
        <f>IF(EmployeesDef[[#This Row],[Evaluation]]&lt;6,"0 - 5 Low",IF(EmployeesDef[[#This Row],[Evaluation]]&lt;8,"6 - 7 Medium","8 - 10 High"))</f>
        <v>8 - 10 High</v>
      </c>
    </row>
    <row r="133" spans="1:14" x14ac:dyDescent="0.3">
      <c r="A133">
        <v>1104025466</v>
      </c>
      <c r="B133" t="s">
        <v>262</v>
      </c>
      <c r="C133" t="s">
        <v>207</v>
      </c>
      <c r="D133">
        <v>34093</v>
      </c>
      <c r="E133" t="s">
        <v>213</v>
      </c>
      <c r="F133" t="s">
        <v>223</v>
      </c>
      <c r="G133" t="s">
        <v>132</v>
      </c>
      <c r="H133" t="s">
        <v>276</v>
      </c>
      <c r="I133">
        <v>50400</v>
      </c>
      <c r="J133">
        <v>7.32</v>
      </c>
      <c r="K133">
        <v>31</v>
      </c>
      <c r="L133" t="s">
        <v>231</v>
      </c>
      <c r="M133" t="s">
        <v>237</v>
      </c>
      <c r="N133" t="str">
        <f>IF(EmployeesDef[[#This Row],[Evaluation]]&lt;6,"0 - 5 Low",IF(EmployeesDef[[#This Row],[Evaluation]]&lt;8,"6 - 7 Medium","8 - 10 High"))</f>
        <v>6 - 7 Medium</v>
      </c>
    </row>
    <row r="134" spans="1:14" hidden="1" x14ac:dyDescent="0.3">
      <c r="A134">
        <v>1201031438</v>
      </c>
      <c r="B134" t="s">
        <v>164</v>
      </c>
      <c r="C134" t="s">
        <v>207</v>
      </c>
      <c r="D134">
        <v>28437</v>
      </c>
      <c r="E134" t="s">
        <v>212</v>
      </c>
      <c r="F134" t="s">
        <v>224</v>
      </c>
      <c r="G134" t="s">
        <v>118</v>
      </c>
      <c r="H134" t="s">
        <v>216</v>
      </c>
      <c r="I134">
        <v>72810</v>
      </c>
      <c r="J134">
        <v>6.05</v>
      </c>
      <c r="K134">
        <v>47</v>
      </c>
      <c r="L134" t="s">
        <v>229</v>
      </c>
      <c r="M134" t="s">
        <v>236</v>
      </c>
      <c r="N134" t="str">
        <f>IF(EmployeesDef[[#This Row],[Evaluation]]&lt;6,"0 - 5 Low",IF(EmployeesDef[[#This Row],[Evaluation]]&lt;8,"6 - 7 Medium","8 - 10 High"))</f>
        <v>6 - 7 Medium</v>
      </c>
    </row>
    <row r="135" spans="1:14" x14ac:dyDescent="0.3">
      <c r="A135">
        <v>1011022863</v>
      </c>
      <c r="B135" t="s">
        <v>144</v>
      </c>
      <c r="C135" t="s">
        <v>207</v>
      </c>
      <c r="D135">
        <v>22410</v>
      </c>
      <c r="E135" t="s">
        <v>213</v>
      </c>
      <c r="F135" t="s">
        <v>220</v>
      </c>
      <c r="G135" t="s">
        <v>123</v>
      </c>
      <c r="H135" t="s">
        <v>276</v>
      </c>
      <c r="I135">
        <v>115200</v>
      </c>
      <c r="J135">
        <v>7.24</v>
      </c>
      <c r="K135">
        <v>63</v>
      </c>
      <c r="L135" t="s">
        <v>230</v>
      </c>
      <c r="M135" t="s">
        <v>237</v>
      </c>
      <c r="N135" t="str">
        <f>IF(EmployeesDef[[#This Row],[Evaluation]]&lt;6,"0 - 5 Low",IF(EmployeesDef[[#This Row],[Evaluation]]&lt;8,"6 - 7 Medium","8 - 10 High"))</f>
        <v>6 - 7 Medium</v>
      </c>
    </row>
    <row r="136" spans="1:14" hidden="1" x14ac:dyDescent="0.3">
      <c r="A136">
        <v>1001084890</v>
      </c>
      <c r="B136" t="s">
        <v>186</v>
      </c>
      <c r="C136" t="s">
        <v>290</v>
      </c>
      <c r="D136">
        <v>29102</v>
      </c>
      <c r="E136" t="s">
        <v>213</v>
      </c>
      <c r="F136" t="s">
        <v>222</v>
      </c>
      <c r="G136" t="s">
        <v>128</v>
      </c>
      <c r="H136" t="s">
        <v>217</v>
      </c>
      <c r="I136">
        <v>110880</v>
      </c>
      <c r="J136">
        <v>6.72</v>
      </c>
      <c r="K136">
        <v>45</v>
      </c>
      <c r="L136" t="s">
        <v>228</v>
      </c>
      <c r="M136" t="s">
        <v>237</v>
      </c>
      <c r="N136" t="str">
        <f>IF(EmployeesDef[[#This Row],[Evaluation]]&lt;6,"0 - 5 Low",IF(EmployeesDef[[#This Row],[Evaluation]]&lt;8,"6 - 7 Medium","8 - 10 High"))</f>
        <v>6 - 7 Medium</v>
      </c>
    </row>
    <row r="137" spans="1:14" x14ac:dyDescent="0.3">
      <c r="A137">
        <v>1003018246</v>
      </c>
      <c r="B137" t="s">
        <v>263</v>
      </c>
      <c r="C137" t="s">
        <v>290</v>
      </c>
      <c r="D137">
        <v>33429</v>
      </c>
      <c r="E137" t="s">
        <v>212</v>
      </c>
      <c r="F137" t="s">
        <v>223</v>
      </c>
      <c r="G137" t="s">
        <v>133</v>
      </c>
      <c r="H137" t="s">
        <v>276</v>
      </c>
      <c r="I137">
        <v>72000</v>
      </c>
      <c r="J137">
        <v>5.82</v>
      </c>
      <c r="K137">
        <v>33</v>
      </c>
      <c r="L137" t="s">
        <v>231</v>
      </c>
      <c r="M137" t="s">
        <v>236</v>
      </c>
      <c r="N137" t="str">
        <f>IF(EmployeesDef[[#This Row],[Evaluation]]&lt;6,"0 - 5 Low",IF(EmployeesDef[[#This Row],[Evaluation]]&lt;8,"6 - 7 Medium","8 - 10 High"))</f>
        <v>0 - 5 Low</v>
      </c>
    </row>
    <row r="138" spans="1:14" x14ac:dyDescent="0.3">
      <c r="A138">
        <v>1108028108</v>
      </c>
      <c r="B138" t="s">
        <v>42</v>
      </c>
      <c r="C138" t="s">
        <v>207</v>
      </c>
      <c r="D138">
        <v>33350</v>
      </c>
      <c r="E138" t="s">
        <v>213</v>
      </c>
      <c r="F138" t="s">
        <v>222</v>
      </c>
      <c r="G138" t="s">
        <v>132</v>
      </c>
      <c r="H138" t="s">
        <v>276</v>
      </c>
      <c r="I138">
        <v>101160</v>
      </c>
      <c r="J138">
        <v>8.27</v>
      </c>
      <c r="K138">
        <v>33</v>
      </c>
      <c r="L138" t="s">
        <v>231</v>
      </c>
      <c r="M138" t="s">
        <v>237</v>
      </c>
      <c r="N138" t="str">
        <f>IF(EmployeesDef[[#This Row],[Evaluation]]&lt;6,"0 - 5 Low",IF(EmployeesDef[[#This Row],[Evaluation]]&lt;8,"6 - 7 Medium","8 - 10 High"))</f>
        <v>8 - 10 High</v>
      </c>
    </row>
    <row r="139" spans="1:14" x14ac:dyDescent="0.3">
      <c r="A139">
        <v>1301052347</v>
      </c>
      <c r="B139" t="s">
        <v>145</v>
      </c>
      <c r="C139" t="s">
        <v>207</v>
      </c>
      <c r="D139">
        <v>30351</v>
      </c>
      <c r="E139" t="s">
        <v>212</v>
      </c>
      <c r="F139" t="s">
        <v>222</v>
      </c>
      <c r="G139" t="s">
        <v>132</v>
      </c>
      <c r="H139" t="s">
        <v>276</v>
      </c>
      <c r="I139">
        <v>99360</v>
      </c>
      <c r="J139">
        <v>7.01</v>
      </c>
      <c r="K139">
        <v>42</v>
      </c>
      <c r="L139" t="s">
        <v>228</v>
      </c>
      <c r="M139" t="s">
        <v>236</v>
      </c>
      <c r="N139" t="str">
        <f>IF(EmployeesDef[[#This Row],[Evaluation]]&lt;6,"0 - 5 Low",IF(EmployeesDef[[#This Row],[Evaluation]]&lt;8,"6 - 7 Medium","8 - 10 High"))</f>
        <v>6 - 7 Medium</v>
      </c>
    </row>
    <row r="140" spans="1:14" hidden="1" x14ac:dyDescent="0.3">
      <c r="A140">
        <v>1109029264</v>
      </c>
      <c r="B140" t="s">
        <v>183</v>
      </c>
      <c r="C140" t="s">
        <v>207</v>
      </c>
      <c r="D140">
        <v>23690</v>
      </c>
      <c r="E140" t="s">
        <v>212</v>
      </c>
      <c r="F140" t="s">
        <v>222</v>
      </c>
      <c r="G140" t="s">
        <v>127</v>
      </c>
      <c r="H140" t="s">
        <v>217</v>
      </c>
      <c r="I140">
        <v>114000</v>
      </c>
      <c r="J140">
        <v>6.61</v>
      </c>
      <c r="K140">
        <v>60</v>
      </c>
      <c r="L140" t="s">
        <v>230</v>
      </c>
      <c r="M140" t="s">
        <v>236</v>
      </c>
      <c r="N140" t="str">
        <f>IF(EmployeesDef[[#This Row],[Evaluation]]&lt;6,"0 - 5 Low",IF(EmployeesDef[[#This Row],[Evaluation]]&lt;8,"6 - 7 Medium","8 - 10 High"))</f>
        <v>6 - 7 Medium</v>
      </c>
    </row>
    <row r="141" spans="1:14" hidden="1" x14ac:dyDescent="0.3">
      <c r="A141">
        <v>1104025008</v>
      </c>
      <c r="B141" t="s">
        <v>190</v>
      </c>
      <c r="C141" t="s">
        <v>290</v>
      </c>
      <c r="D141">
        <v>31011</v>
      </c>
      <c r="E141" t="s">
        <v>213</v>
      </c>
      <c r="F141" t="s">
        <v>223</v>
      </c>
      <c r="G141" t="s">
        <v>128</v>
      </c>
      <c r="H141" t="s">
        <v>217</v>
      </c>
      <c r="I141">
        <v>99540</v>
      </c>
      <c r="J141">
        <v>6.99</v>
      </c>
      <c r="K141">
        <v>40</v>
      </c>
      <c r="L141" t="s">
        <v>228</v>
      </c>
      <c r="M141" t="s">
        <v>237</v>
      </c>
      <c r="N141" t="str">
        <f>IF(EmployeesDef[[#This Row],[Evaluation]]&lt;6,"0 - 5 Low",IF(EmployeesDef[[#This Row],[Evaluation]]&lt;8,"6 - 7 Medium","8 - 10 High"))</f>
        <v>6 - 7 Medium</v>
      </c>
    </row>
    <row r="142" spans="1:14" x14ac:dyDescent="0.3">
      <c r="A142">
        <v>904013591</v>
      </c>
      <c r="B142" t="s">
        <v>146</v>
      </c>
      <c r="C142" t="s">
        <v>207</v>
      </c>
      <c r="D142">
        <v>32386</v>
      </c>
      <c r="E142" t="s">
        <v>213</v>
      </c>
      <c r="F142" t="s">
        <v>222</v>
      </c>
      <c r="G142" t="s">
        <v>132</v>
      </c>
      <c r="H142" t="s">
        <v>276</v>
      </c>
      <c r="I142">
        <v>96840</v>
      </c>
      <c r="J142">
        <v>5.97</v>
      </c>
      <c r="K142">
        <v>36</v>
      </c>
      <c r="L142" t="s">
        <v>228</v>
      </c>
      <c r="M142" t="s">
        <v>237</v>
      </c>
      <c r="N142" t="str">
        <f>IF(EmployeesDef[[#This Row],[Evaluation]]&lt;6,"0 - 5 Low",IF(EmployeesDef[[#This Row],[Evaluation]]&lt;8,"6 - 7 Medium","8 - 10 High"))</f>
        <v>0 - 5 Low</v>
      </c>
    </row>
    <row r="143" spans="1:14" x14ac:dyDescent="0.3">
      <c r="A143">
        <v>1308060959</v>
      </c>
      <c r="B143" t="s">
        <v>44</v>
      </c>
      <c r="C143" t="s">
        <v>207</v>
      </c>
      <c r="D143">
        <v>25819</v>
      </c>
      <c r="E143" t="s">
        <v>213</v>
      </c>
      <c r="F143" t="s">
        <v>222</v>
      </c>
      <c r="G143" t="s">
        <v>132</v>
      </c>
      <c r="H143" t="s">
        <v>276</v>
      </c>
      <c r="I143">
        <v>95700</v>
      </c>
      <c r="J143">
        <v>6.15</v>
      </c>
      <c r="K143">
        <v>54</v>
      </c>
      <c r="L143" t="s">
        <v>229</v>
      </c>
      <c r="M143" t="s">
        <v>237</v>
      </c>
      <c r="N143" t="str">
        <f>IF(EmployeesDef[[#This Row],[Evaluation]]&lt;6,"0 - 5 Low",IF(EmployeesDef[[#This Row],[Evaluation]]&lt;8,"6 - 7 Medium","8 - 10 High"))</f>
        <v>6 - 7 Medium</v>
      </c>
    </row>
    <row r="144" spans="1:14" hidden="1" x14ac:dyDescent="0.3">
      <c r="A144">
        <v>903013071</v>
      </c>
      <c r="B144" t="s">
        <v>96</v>
      </c>
      <c r="C144" t="s">
        <v>207</v>
      </c>
      <c r="D144">
        <v>27615</v>
      </c>
      <c r="E144" t="s">
        <v>212</v>
      </c>
      <c r="F144" t="s">
        <v>224</v>
      </c>
      <c r="G144" t="s">
        <v>118</v>
      </c>
      <c r="H144" t="s">
        <v>216</v>
      </c>
      <c r="I144">
        <v>78153</v>
      </c>
      <c r="J144">
        <v>8.41</v>
      </c>
      <c r="K144">
        <v>49</v>
      </c>
      <c r="L144" t="s">
        <v>229</v>
      </c>
      <c r="M144" t="s">
        <v>236</v>
      </c>
      <c r="N144" t="str">
        <f>IF(EmployeesDef[[#This Row],[Evaluation]]&lt;6,"0 - 5 Low",IF(EmployeesDef[[#This Row],[Evaluation]]&lt;8,"6 - 7 Medium","8 - 10 High"))</f>
        <v>8 - 10 High</v>
      </c>
    </row>
    <row r="145" spans="1:14" x14ac:dyDescent="0.3">
      <c r="A145">
        <v>808010278</v>
      </c>
      <c r="B145" t="s">
        <v>264</v>
      </c>
      <c r="C145" t="s">
        <v>290</v>
      </c>
      <c r="D145">
        <v>27607</v>
      </c>
      <c r="E145" t="s">
        <v>213</v>
      </c>
      <c r="F145" t="s">
        <v>223</v>
      </c>
      <c r="G145" t="s">
        <v>133</v>
      </c>
      <c r="H145" t="s">
        <v>276</v>
      </c>
      <c r="I145">
        <v>54360</v>
      </c>
      <c r="J145">
        <v>8.9700000000000006</v>
      </c>
      <c r="K145">
        <v>49</v>
      </c>
      <c r="L145" t="s">
        <v>229</v>
      </c>
      <c r="M145" t="s">
        <v>237</v>
      </c>
      <c r="N145" t="str">
        <f>IF(EmployeesDef[[#This Row],[Evaluation]]&lt;6,"0 - 5 Low",IF(EmployeesDef[[#This Row],[Evaluation]]&lt;8,"6 - 7 Medium","8 - 10 High"))</f>
        <v>8 - 10 High</v>
      </c>
    </row>
    <row r="146" spans="1:14" x14ac:dyDescent="0.3">
      <c r="A146">
        <v>1110029732</v>
      </c>
      <c r="B146" t="s">
        <v>265</v>
      </c>
      <c r="C146" t="s">
        <v>289</v>
      </c>
      <c r="D146">
        <v>30735</v>
      </c>
      <c r="E146" t="s">
        <v>212</v>
      </c>
      <c r="F146" t="s">
        <v>223</v>
      </c>
      <c r="G146" t="s">
        <v>133</v>
      </c>
      <c r="H146" t="s">
        <v>276</v>
      </c>
      <c r="I146">
        <v>55000</v>
      </c>
      <c r="J146">
        <v>6.93</v>
      </c>
      <c r="K146">
        <v>41</v>
      </c>
      <c r="L146" t="s">
        <v>228</v>
      </c>
      <c r="M146" t="s">
        <v>236</v>
      </c>
      <c r="N146" t="str">
        <f>IF(EmployeesDef[[#This Row],[Evaluation]]&lt;6,"0 - 5 Low",IF(EmployeesDef[[#This Row],[Evaluation]]&lt;8,"6 - 7 Medium","8 - 10 High"))</f>
        <v>6 - 7 Medium</v>
      </c>
    </row>
    <row r="147" spans="1:14" x14ac:dyDescent="0.3">
      <c r="A147">
        <v>1411071506</v>
      </c>
      <c r="B147" t="s">
        <v>45</v>
      </c>
      <c r="C147" t="s">
        <v>207</v>
      </c>
      <c r="D147">
        <v>27118</v>
      </c>
      <c r="E147" t="s">
        <v>213</v>
      </c>
      <c r="F147" t="s">
        <v>223</v>
      </c>
      <c r="G147" t="s">
        <v>132</v>
      </c>
      <c r="H147" t="s">
        <v>276</v>
      </c>
      <c r="I147">
        <v>88380</v>
      </c>
      <c r="J147">
        <v>5.01</v>
      </c>
      <c r="K147">
        <v>50</v>
      </c>
      <c r="L147" t="s">
        <v>229</v>
      </c>
      <c r="M147" t="s">
        <v>237</v>
      </c>
      <c r="N147" t="str">
        <f>IF(EmployeesDef[[#This Row],[Evaluation]]&lt;6,"0 - 5 Low",IF(EmployeesDef[[#This Row],[Evaluation]]&lt;8,"6 - 7 Medium","8 - 10 High"))</f>
        <v>0 - 5 Low</v>
      </c>
    </row>
    <row r="148" spans="1:14" hidden="1" x14ac:dyDescent="0.3">
      <c r="A148">
        <v>1104025486</v>
      </c>
      <c r="B148" t="s">
        <v>93</v>
      </c>
      <c r="C148" t="s">
        <v>289</v>
      </c>
      <c r="D148">
        <v>25450</v>
      </c>
      <c r="E148" t="s">
        <v>213</v>
      </c>
      <c r="F148" t="s">
        <v>224</v>
      </c>
      <c r="G148" t="s">
        <v>129</v>
      </c>
      <c r="H148" t="s">
        <v>216</v>
      </c>
      <c r="I148">
        <v>64800</v>
      </c>
      <c r="J148">
        <v>6.04</v>
      </c>
      <c r="K148">
        <v>55</v>
      </c>
      <c r="L148" t="s">
        <v>229</v>
      </c>
      <c r="M148" t="s">
        <v>237</v>
      </c>
      <c r="N148" t="str">
        <f>IF(EmployeesDef[[#This Row],[Evaluation]]&lt;6,"0 - 5 Low",IF(EmployeesDef[[#This Row],[Evaluation]]&lt;8,"6 - 7 Medium","8 - 10 High"))</f>
        <v>6 - 7 Medium</v>
      </c>
    </row>
    <row r="149" spans="1:14" x14ac:dyDescent="0.3">
      <c r="A149">
        <v>1111030148</v>
      </c>
      <c r="B149" t="s">
        <v>148</v>
      </c>
      <c r="C149" t="s">
        <v>289</v>
      </c>
      <c r="D149">
        <v>33953</v>
      </c>
      <c r="E149" t="s">
        <v>213</v>
      </c>
      <c r="F149" t="s">
        <v>223</v>
      </c>
      <c r="G149" t="s">
        <v>133</v>
      </c>
      <c r="H149" t="s">
        <v>276</v>
      </c>
      <c r="I149">
        <v>80800</v>
      </c>
      <c r="J149">
        <v>5.23</v>
      </c>
      <c r="K149">
        <v>32</v>
      </c>
      <c r="L149" t="s">
        <v>231</v>
      </c>
      <c r="M149" t="s">
        <v>237</v>
      </c>
      <c r="N149" t="str">
        <f>IF(EmployeesDef[[#This Row],[Evaluation]]&lt;6,"0 - 5 Low",IF(EmployeesDef[[#This Row],[Evaluation]]&lt;8,"6 - 7 Medium","8 - 10 High"))</f>
        <v>0 - 5 Low</v>
      </c>
    </row>
    <row r="150" spans="1:14" hidden="1" x14ac:dyDescent="0.3">
      <c r="A150">
        <v>1012023010</v>
      </c>
      <c r="B150" t="s">
        <v>94</v>
      </c>
      <c r="C150" t="s">
        <v>289</v>
      </c>
      <c r="D150">
        <v>25876</v>
      </c>
      <c r="E150" t="s">
        <v>213</v>
      </c>
      <c r="F150" t="s">
        <v>224</v>
      </c>
      <c r="G150" t="s">
        <v>129</v>
      </c>
      <c r="H150" t="s">
        <v>216</v>
      </c>
      <c r="I150">
        <v>57600</v>
      </c>
      <c r="J150">
        <v>8</v>
      </c>
      <c r="K150">
        <v>54</v>
      </c>
      <c r="L150" t="s">
        <v>229</v>
      </c>
      <c r="M150" t="s">
        <v>237</v>
      </c>
      <c r="N150" t="str">
        <f>IF(EmployeesDef[[#This Row],[Evaluation]]&lt;6,"0 - 5 Low",IF(EmployeesDef[[#This Row],[Evaluation]]&lt;8,"6 - 7 Medium","8 - 10 High"))</f>
        <v>8 - 10 High</v>
      </c>
    </row>
    <row r="151" spans="1:14" x14ac:dyDescent="0.3">
      <c r="A151">
        <v>906014183</v>
      </c>
      <c r="B151" t="s">
        <v>46</v>
      </c>
      <c r="C151" t="s">
        <v>207</v>
      </c>
      <c r="D151">
        <v>31515</v>
      </c>
      <c r="E151" t="s">
        <v>212</v>
      </c>
      <c r="F151" t="s">
        <v>223</v>
      </c>
      <c r="G151" t="s">
        <v>132</v>
      </c>
      <c r="H151" t="s">
        <v>276</v>
      </c>
      <c r="I151">
        <v>83520</v>
      </c>
      <c r="J151">
        <v>8.23</v>
      </c>
      <c r="K151">
        <v>38</v>
      </c>
      <c r="L151" t="s">
        <v>228</v>
      </c>
      <c r="M151" t="s">
        <v>236</v>
      </c>
      <c r="N151" t="str">
        <f>IF(EmployeesDef[[#This Row],[Evaluation]]&lt;6,"0 - 5 Low",IF(EmployeesDef[[#This Row],[Evaluation]]&lt;8,"6 - 7 Medium","8 - 10 High"))</f>
        <v>8 - 10 High</v>
      </c>
    </row>
    <row r="152" spans="1:14" hidden="1" x14ac:dyDescent="0.3">
      <c r="A152">
        <v>1103024679</v>
      </c>
      <c r="B152" t="s">
        <v>266</v>
      </c>
      <c r="C152" t="s">
        <v>289</v>
      </c>
      <c r="D152">
        <v>31710</v>
      </c>
      <c r="E152" t="s">
        <v>212</v>
      </c>
      <c r="F152" t="s">
        <v>220</v>
      </c>
      <c r="G152" t="s">
        <v>134</v>
      </c>
      <c r="H152" t="s">
        <v>216</v>
      </c>
      <c r="I152">
        <v>102600</v>
      </c>
      <c r="J152">
        <v>8.94</v>
      </c>
      <c r="K152">
        <v>38</v>
      </c>
      <c r="L152" t="s">
        <v>228</v>
      </c>
      <c r="M152" t="s">
        <v>236</v>
      </c>
      <c r="N152" t="str">
        <f>IF(EmployeesDef[[#This Row],[Evaluation]]&lt;6,"0 - 5 Low",IF(EmployeesDef[[#This Row],[Evaluation]]&lt;8,"6 - 7 Medium","8 - 10 High"))</f>
        <v>8 - 10 High</v>
      </c>
    </row>
    <row r="153" spans="1:14" x14ac:dyDescent="0.3">
      <c r="A153">
        <v>1108027853</v>
      </c>
      <c r="B153" t="s">
        <v>150</v>
      </c>
      <c r="C153" t="s">
        <v>289</v>
      </c>
      <c r="D153">
        <v>32766</v>
      </c>
      <c r="E153" t="s">
        <v>212</v>
      </c>
      <c r="F153" t="s">
        <v>223</v>
      </c>
      <c r="G153" t="s">
        <v>133</v>
      </c>
      <c r="H153" t="s">
        <v>276</v>
      </c>
      <c r="I153">
        <v>76950</v>
      </c>
      <c r="J153">
        <v>8.07</v>
      </c>
      <c r="K153">
        <v>35</v>
      </c>
      <c r="L153" t="s">
        <v>231</v>
      </c>
      <c r="M153" t="s">
        <v>236</v>
      </c>
      <c r="N153" t="str">
        <f>IF(EmployeesDef[[#This Row],[Evaluation]]&lt;6,"0 - 5 Low",IF(EmployeesDef[[#This Row],[Evaluation]]&lt;8,"6 - 7 Medium","8 - 10 High"))</f>
        <v>8 - 10 High</v>
      </c>
    </row>
    <row r="154" spans="1:14" x14ac:dyDescent="0.3">
      <c r="A154">
        <v>1203032255</v>
      </c>
      <c r="B154" t="s">
        <v>47</v>
      </c>
      <c r="C154" t="s">
        <v>289</v>
      </c>
      <c r="D154">
        <v>33475</v>
      </c>
      <c r="E154" t="s">
        <v>213</v>
      </c>
      <c r="F154" t="s">
        <v>223</v>
      </c>
      <c r="G154" t="s">
        <v>133</v>
      </c>
      <c r="H154" t="s">
        <v>276</v>
      </c>
      <c r="I154">
        <v>75960</v>
      </c>
      <c r="J154">
        <v>9.42</v>
      </c>
      <c r="K154">
        <v>33</v>
      </c>
      <c r="L154" t="s">
        <v>231</v>
      </c>
      <c r="M154" t="s">
        <v>237</v>
      </c>
      <c r="N154" t="str">
        <f>IF(EmployeesDef[[#This Row],[Evaluation]]&lt;6,"0 - 5 Low",IF(EmployeesDef[[#This Row],[Evaluation]]&lt;8,"6 - 7 Medium","8 - 10 High"))</f>
        <v>8 - 10 High</v>
      </c>
    </row>
    <row r="155" spans="1:14" x14ac:dyDescent="0.3">
      <c r="A155">
        <v>1101023353</v>
      </c>
      <c r="B155" t="s">
        <v>111</v>
      </c>
      <c r="C155" t="s">
        <v>289</v>
      </c>
      <c r="D155">
        <v>29514</v>
      </c>
      <c r="E155" t="s">
        <v>212</v>
      </c>
      <c r="F155" t="s">
        <v>223</v>
      </c>
      <c r="G155" t="s">
        <v>119</v>
      </c>
      <c r="H155" t="s">
        <v>276</v>
      </c>
      <c r="I155">
        <v>88200</v>
      </c>
      <c r="J155">
        <v>7.85</v>
      </c>
      <c r="K155">
        <v>44</v>
      </c>
      <c r="L155" t="s">
        <v>228</v>
      </c>
      <c r="M155" t="s">
        <v>236</v>
      </c>
      <c r="N155" t="str">
        <f>IF(EmployeesDef[[#This Row],[Evaluation]]&lt;6,"0 - 5 Low",IF(EmployeesDef[[#This Row],[Evaluation]]&lt;8,"6 - 7 Medium","8 - 10 High"))</f>
        <v>6 - 7 Medium</v>
      </c>
    </row>
    <row r="156" spans="1:14" hidden="1" x14ac:dyDescent="0.3">
      <c r="A156">
        <v>1106026462</v>
      </c>
      <c r="B156" t="s">
        <v>78</v>
      </c>
      <c r="C156" t="s">
        <v>289</v>
      </c>
      <c r="D156">
        <v>26048</v>
      </c>
      <c r="E156" t="s">
        <v>213</v>
      </c>
      <c r="F156" t="s">
        <v>224</v>
      </c>
      <c r="G156" t="s">
        <v>130</v>
      </c>
      <c r="H156" t="s">
        <v>216</v>
      </c>
      <c r="I156">
        <v>59400</v>
      </c>
      <c r="J156">
        <v>9.3800000000000008</v>
      </c>
      <c r="K156">
        <v>53</v>
      </c>
      <c r="L156" t="s">
        <v>229</v>
      </c>
      <c r="M156" t="s">
        <v>237</v>
      </c>
      <c r="N156" t="str">
        <f>IF(EmployeesDef[[#This Row],[Evaluation]]&lt;6,"0 - 5 Low",IF(EmployeesDef[[#This Row],[Evaluation]]&lt;8,"6 - 7 Medium","8 - 10 High"))</f>
        <v>8 - 10 High</v>
      </c>
    </row>
    <row r="157" spans="1:14" hidden="1" x14ac:dyDescent="0.3">
      <c r="A157">
        <v>1201031032</v>
      </c>
      <c r="B157" t="s">
        <v>101</v>
      </c>
      <c r="C157" t="s">
        <v>207</v>
      </c>
      <c r="D157">
        <v>28378</v>
      </c>
      <c r="E157" t="s">
        <v>213</v>
      </c>
      <c r="F157" t="s">
        <v>224</v>
      </c>
      <c r="G157" t="s">
        <v>118</v>
      </c>
      <c r="H157" t="s">
        <v>216</v>
      </c>
      <c r="I157">
        <v>73000</v>
      </c>
      <c r="J157">
        <v>8.52</v>
      </c>
      <c r="K157">
        <v>47</v>
      </c>
      <c r="L157" t="s">
        <v>229</v>
      </c>
      <c r="M157" t="s">
        <v>237</v>
      </c>
      <c r="N157" t="str">
        <f>IF(EmployeesDef[[#This Row],[Evaluation]]&lt;6,"0 - 5 Low",IF(EmployeesDef[[#This Row],[Evaluation]]&lt;8,"6 - 7 Medium","8 - 10 High"))</f>
        <v>8 - 10 High</v>
      </c>
    </row>
    <row r="158" spans="1:14" x14ac:dyDescent="0.3">
      <c r="A158">
        <v>1102023965</v>
      </c>
      <c r="B158" t="s">
        <v>267</v>
      </c>
      <c r="C158" t="s">
        <v>289</v>
      </c>
      <c r="D158">
        <v>32636</v>
      </c>
      <c r="E158" t="s">
        <v>213</v>
      </c>
      <c r="F158" t="s">
        <v>223</v>
      </c>
      <c r="G158" t="s">
        <v>133</v>
      </c>
      <c r="H158" t="s">
        <v>276</v>
      </c>
      <c r="I158">
        <v>75420</v>
      </c>
      <c r="J158">
        <v>9.16</v>
      </c>
      <c r="K158">
        <v>35</v>
      </c>
      <c r="L158" t="s">
        <v>231</v>
      </c>
      <c r="M158" t="s">
        <v>237</v>
      </c>
      <c r="N158" t="str">
        <f>IF(EmployeesDef[[#This Row],[Evaluation]]&lt;6,"0 - 5 Low",IF(EmployeesDef[[#This Row],[Evaluation]]&lt;8,"6 - 7 Medium","8 - 10 High"))</f>
        <v>8 - 10 High</v>
      </c>
    </row>
    <row r="159" spans="1:14" hidden="1" x14ac:dyDescent="0.3">
      <c r="A159">
        <v>1110029623</v>
      </c>
      <c r="B159" t="s">
        <v>157</v>
      </c>
      <c r="C159" t="s">
        <v>289</v>
      </c>
      <c r="D159">
        <v>29822</v>
      </c>
      <c r="E159" t="s">
        <v>212</v>
      </c>
      <c r="F159" t="s">
        <v>224</v>
      </c>
      <c r="G159" t="s">
        <v>2</v>
      </c>
      <c r="H159" t="s">
        <v>216</v>
      </c>
      <c r="I159">
        <v>70200</v>
      </c>
      <c r="J159">
        <v>7.88</v>
      </c>
      <c r="K159">
        <v>43</v>
      </c>
      <c r="L159" t="s">
        <v>228</v>
      </c>
      <c r="M159" t="s">
        <v>236</v>
      </c>
      <c r="N159" t="str">
        <f>IF(EmployeesDef[[#This Row],[Evaluation]]&lt;6,"0 - 5 Low",IF(EmployeesDef[[#This Row],[Evaluation]]&lt;8,"6 - 7 Medium","8 - 10 High"))</f>
        <v>6 - 7 Medium</v>
      </c>
    </row>
    <row r="160" spans="1:14" hidden="1" x14ac:dyDescent="0.3">
      <c r="A160">
        <v>1308060754</v>
      </c>
      <c r="B160" t="s">
        <v>162</v>
      </c>
      <c r="C160" t="s">
        <v>207</v>
      </c>
      <c r="D160">
        <v>29046</v>
      </c>
      <c r="E160" t="s">
        <v>212</v>
      </c>
      <c r="F160" t="s">
        <v>224</v>
      </c>
      <c r="G160" t="s">
        <v>121</v>
      </c>
      <c r="H160" t="s">
        <v>216</v>
      </c>
      <c r="I160">
        <v>60000</v>
      </c>
      <c r="J160">
        <v>7.21</v>
      </c>
      <c r="K160">
        <v>45</v>
      </c>
      <c r="L160" t="s">
        <v>228</v>
      </c>
      <c r="M160" t="s">
        <v>236</v>
      </c>
      <c r="N160" t="str">
        <f>IF(EmployeesDef[[#This Row],[Evaluation]]&lt;6,"0 - 5 Low",IF(EmployeesDef[[#This Row],[Evaluation]]&lt;8,"6 - 7 Medium","8 - 10 High"))</f>
        <v>6 - 7 Medium</v>
      </c>
    </row>
    <row r="161" spans="1:14" x14ac:dyDescent="0.3">
      <c r="A161">
        <v>1303054625</v>
      </c>
      <c r="B161" t="s">
        <v>106</v>
      </c>
      <c r="C161" t="s">
        <v>289</v>
      </c>
      <c r="D161">
        <v>33794</v>
      </c>
      <c r="E161" t="s">
        <v>212</v>
      </c>
      <c r="F161" t="s">
        <v>222</v>
      </c>
      <c r="G161" t="s">
        <v>119</v>
      </c>
      <c r="H161" t="s">
        <v>276</v>
      </c>
      <c r="I161">
        <v>99918</v>
      </c>
      <c r="J161">
        <v>8.44</v>
      </c>
      <c r="K161">
        <v>32</v>
      </c>
      <c r="L161" t="s">
        <v>231</v>
      </c>
      <c r="M161" t="s">
        <v>236</v>
      </c>
      <c r="N161" t="str">
        <f>IF(EmployeesDef[[#This Row],[Evaluation]]&lt;6,"0 - 5 Low",IF(EmployeesDef[[#This Row],[Evaluation]]&lt;8,"6 - 7 Medium","8 - 10 High"))</f>
        <v>8 - 10 High</v>
      </c>
    </row>
    <row r="162" spans="1:14" hidden="1" x14ac:dyDescent="0.3">
      <c r="A162">
        <v>710007555</v>
      </c>
      <c r="B162" t="s">
        <v>107</v>
      </c>
      <c r="C162" t="s">
        <v>207</v>
      </c>
      <c r="D162">
        <v>28986</v>
      </c>
      <c r="E162" t="s">
        <v>212</v>
      </c>
      <c r="F162" t="s">
        <v>224</v>
      </c>
      <c r="G162" t="s">
        <v>121</v>
      </c>
      <c r="H162" t="s">
        <v>216</v>
      </c>
      <c r="I162">
        <v>61200</v>
      </c>
      <c r="J162">
        <v>5.25</v>
      </c>
      <c r="K162">
        <v>45</v>
      </c>
      <c r="L162" t="s">
        <v>228</v>
      </c>
      <c r="M162" t="s">
        <v>236</v>
      </c>
      <c r="N162" t="str">
        <f>IF(EmployeesDef[[#This Row],[Evaluation]]&lt;6,"0 - 5 Low",IF(EmployeesDef[[#This Row],[Evaluation]]&lt;8,"6 - 7 Medium","8 - 10 High"))</f>
        <v>0 - 5 Low</v>
      </c>
    </row>
    <row r="163" spans="1:14" hidden="1" x14ac:dyDescent="0.3">
      <c r="A163">
        <v>1401064327</v>
      </c>
      <c r="B163" t="s">
        <v>106</v>
      </c>
      <c r="C163" t="s">
        <v>207</v>
      </c>
      <c r="D163">
        <v>30276</v>
      </c>
      <c r="E163" t="s">
        <v>212</v>
      </c>
      <c r="F163" t="s">
        <v>224</v>
      </c>
      <c r="G163" t="s">
        <v>118</v>
      </c>
      <c r="H163" t="s">
        <v>216</v>
      </c>
      <c r="I163">
        <v>67000</v>
      </c>
      <c r="J163">
        <v>8.26</v>
      </c>
      <c r="K163">
        <v>42</v>
      </c>
      <c r="L163" t="s">
        <v>228</v>
      </c>
      <c r="M163" t="s">
        <v>236</v>
      </c>
      <c r="N163" t="str">
        <f>IF(EmployeesDef[[#This Row],[Evaluation]]&lt;6,"0 - 5 Low",IF(EmployeesDef[[#This Row],[Evaluation]]&lt;8,"6 - 7 Medium","8 - 10 High"))</f>
        <v>8 - 10 High</v>
      </c>
    </row>
    <row r="164" spans="1:14" x14ac:dyDescent="0.3">
      <c r="A164">
        <v>1407068885</v>
      </c>
      <c r="B164" t="s">
        <v>268</v>
      </c>
      <c r="C164" t="s">
        <v>289</v>
      </c>
      <c r="D164">
        <v>31725</v>
      </c>
      <c r="E164" t="s">
        <v>212</v>
      </c>
      <c r="F164" t="s">
        <v>223</v>
      </c>
      <c r="G164" t="s">
        <v>133</v>
      </c>
      <c r="H164" t="s">
        <v>276</v>
      </c>
      <c r="I164">
        <v>71190</v>
      </c>
      <c r="J164">
        <v>5.36</v>
      </c>
      <c r="K164">
        <v>38</v>
      </c>
      <c r="L164" t="s">
        <v>228</v>
      </c>
      <c r="M164" t="s">
        <v>236</v>
      </c>
      <c r="N164" t="str">
        <f>IF(EmployeesDef[[#This Row],[Evaluation]]&lt;6,"0 - 5 Low",IF(EmployeesDef[[#This Row],[Evaluation]]&lt;8,"6 - 7 Medium","8 - 10 High"))</f>
        <v>0 - 5 Low</v>
      </c>
    </row>
    <row r="165" spans="1:14" x14ac:dyDescent="0.3">
      <c r="A165">
        <v>1012023013</v>
      </c>
      <c r="B165" t="s">
        <v>269</v>
      </c>
      <c r="C165" t="s">
        <v>207</v>
      </c>
      <c r="D165">
        <v>33771</v>
      </c>
      <c r="E165" t="s">
        <v>213</v>
      </c>
      <c r="F165" t="s">
        <v>223</v>
      </c>
      <c r="G165" t="s">
        <v>132</v>
      </c>
      <c r="H165" t="s">
        <v>276</v>
      </c>
      <c r="I165">
        <v>77400</v>
      </c>
      <c r="J165">
        <v>5.28</v>
      </c>
      <c r="K165">
        <v>32</v>
      </c>
      <c r="L165" t="s">
        <v>231</v>
      </c>
      <c r="M165" t="s">
        <v>237</v>
      </c>
      <c r="N165" t="str">
        <f>IF(EmployeesDef[[#This Row],[Evaluation]]&lt;6,"0 - 5 Low",IF(EmployeesDef[[#This Row],[Evaluation]]&lt;8,"6 - 7 Medium","8 - 10 High"))</f>
        <v>0 - 5 Low</v>
      </c>
    </row>
    <row r="166" spans="1:14" hidden="1" x14ac:dyDescent="0.3">
      <c r="A166">
        <v>1107027351</v>
      </c>
      <c r="B166" t="s">
        <v>77</v>
      </c>
      <c r="C166" t="s">
        <v>207</v>
      </c>
      <c r="D166">
        <v>31692</v>
      </c>
      <c r="E166" t="s">
        <v>213</v>
      </c>
      <c r="F166" t="s">
        <v>220</v>
      </c>
      <c r="G166" t="s">
        <v>123</v>
      </c>
      <c r="H166" t="s">
        <v>216</v>
      </c>
      <c r="I166">
        <v>95400</v>
      </c>
      <c r="J166">
        <v>9.09</v>
      </c>
      <c r="K166">
        <v>38</v>
      </c>
      <c r="L166" t="s">
        <v>228</v>
      </c>
      <c r="M166" t="s">
        <v>237</v>
      </c>
      <c r="N166" t="str">
        <f>IF(EmployeesDef[[#This Row],[Evaluation]]&lt;6,"0 - 5 Low",IF(EmployeesDef[[#This Row],[Evaluation]]&lt;8,"6 - 7 Medium","8 - 10 High"))</f>
        <v>8 - 10 High</v>
      </c>
    </row>
    <row r="167" spans="1:14" hidden="1" x14ac:dyDescent="0.3">
      <c r="A167">
        <v>1411071406</v>
      </c>
      <c r="B167" t="s">
        <v>76</v>
      </c>
      <c r="C167" t="s">
        <v>289</v>
      </c>
      <c r="D167">
        <v>26161</v>
      </c>
      <c r="E167" t="s">
        <v>212</v>
      </c>
      <c r="F167" t="s">
        <v>224</v>
      </c>
      <c r="G167" t="s">
        <v>130</v>
      </c>
      <c r="H167" t="s">
        <v>216</v>
      </c>
      <c r="I167">
        <v>62000</v>
      </c>
      <c r="J167">
        <v>9.89</v>
      </c>
      <c r="K167">
        <v>53</v>
      </c>
      <c r="L167" t="s">
        <v>229</v>
      </c>
      <c r="M167" t="s">
        <v>236</v>
      </c>
      <c r="N167" t="str">
        <f>IF(EmployeesDef[[#This Row],[Evaluation]]&lt;6,"0 - 5 Low",IF(EmployeesDef[[#This Row],[Evaluation]]&lt;8,"6 - 7 Medium","8 - 10 High"))</f>
        <v>8 - 10 High</v>
      </c>
    </row>
    <row r="168" spans="1:14" hidden="1" x14ac:dyDescent="0.3">
      <c r="A168">
        <v>1301052436</v>
      </c>
      <c r="B168" t="s">
        <v>156</v>
      </c>
      <c r="C168" t="s">
        <v>289</v>
      </c>
      <c r="D168">
        <v>28866</v>
      </c>
      <c r="E168" t="s">
        <v>213</v>
      </c>
      <c r="F168" t="s">
        <v>224</v>
      </c>
      <c r="G168" t="s">
        <v>131</v>
      </c>
      <c r="H168" t="s">
        <v>216</v>
      </c>
      <c r="I168">
        <v>70300</v>
      </c>
      <c r="J168">
        <v>9.61</v>
      </c>
      <c r="K168">
        <v>46</v>
      </c>
      <c r="L168" t="s">
        <v>229</v>
      </c>
      <c r="M168" t="s">
        <v>237</v>
      </c>
      <c r="N168" t="str">
        <f>IF(EmployeesDef[[#This Row],[Evaluation]]&lt;6,"0 - 5 Low",IF(EmployeesDef[[#This Row],[Evaluation]]&lt;8,"6 - 7 Medium","8 - 10 High"))</f>
        <v>8 - 10 High</v>
      </c>
    </row>
    <row r="169" spans="1:14" hidden="1" x14ac:dyDescent="0.3">
      <c r="A169">
        <v>1306057978</v>
      </c>
      <c r="B169" t="s">
        <v>178</v>
      </c>
      <c r="C169" t="s">
        <v>207</v>
      </c>
      <c r="D169">
        <v>29261</v>
      </c>
      <c r="E169" t="s">
        <v>213</v>
      </c>
      <c r="F169" t="s">
        <v>222</v>
      </c>
      <c r="G169" t="s">
        <v>127</v>
      </c>
      <c r="H169" t="s">
        <v>217</v>
      </c>
      <c r="I169">
        <v>117500</v>
      </c>
      <c r="J169">
        <v>6.45</v>
      </c>
      <c r="K169">
        <v>45</v>
      </c>
      <c r="L169" t="s">
        <v>228</v>
      </c>
      <c r="M169" t="s">
        <v>237</v>
      </c>
      <c r="N169" t="str">
        <f>IF(EmployeesDef[[#This Row],[Evaluation]]&lt;6,"0 - 5 Low",IF(EmployeesDef[[#This Row],[Evaluation]]&lt;8,"6 - 7 Medium","8 - 10 High"))</f>
        <v>6 - 7 Medium</v>
      </c>
    </row>
    <row r="170" spans="1:14" x14ac:dyDescent="0.3">
      <c r="A170">
        <v>1406068403</v>
      </c>
      <c r="B170" t="s">
        <v>270</v>
      </c>
      <c r="C170" t="s">
        <v>207</v>
      </c>
      <c r="D170">
        <v>34065</v>
      </c>
      <c r="E170" t="s">
        <v>213</v>
      </c>
      <c r="F170" t="s">
        <v>223</v>
      </c>
      <c r="G170" t="s">
        <v>133</v>
      </c>
      <c r="H170" t="s">
        <v>276</v>
      </c>
      <c r="I170">
        <v>63900</v>
      </c>
      <c r="J170">
        <v>7.76</v>
      </c>
      <c r="K170">
        <v>31</v>
      </c>
      <c r="L170" t="s">
        <v>231</v>
      </c>
      <c r="M170" t="s">
        <v>237</v>
      </c>
      <c r="N170" t="str">
        <f>IF(EmployeesDef[[#This Row],[Evaluation]]&lt;6,"0 - 5 Low",IF(EmployeesDef[[#This Row],[Evaluation]]&lt;8,"6 - 7 Medium","8 - 10 High"))</f>
        <v>6 - 7 Medium</v>
      </c>
    </row>
    <row r="171" spans="1:14" hidden="1" x14ac:dyDescent="0.3">
      <c r="A171">
        <v>1109029531</v>
      </c>
      <c r="B171" t="s">
        <v>271</v>
      </c>
      <c r="C171" t="s">
        <v>289</v>
      </c>
      <c r="D171">
        <v>23380</v>
      </c>
      <c r="E171" t="s">
        <v>212</v>
      </c>
      <c r="F171" t="s">
        <v>224</v>
      </c>
      <c r="G171" t="s">
        <v>124</v>
      </c>
      <c r="H171" t="s">
        <v>216</v>
      </c>
      <c r="I171">
        <v>63700</v>
      </c>
      <c r="J171">
        <v>9.93</v>
      </c>
      <c r="K171">
        <v>61</v>
      </c>
      <c r="L171" t="s">
        <v>230</v>
      </c>
      <c r="M171" t="s">
        <v>236</v>
      </c>
      <c r="N171" t="str">
        <f>IF(EmployeesDef[[#This Row],[Evaluation]]&lt;6,"0 - 5 Low",IF(EmployeesDef[[#This Row],[Evaluation]]&lt;8,"6 - 7 Medium","8 - 10 High"))</f>
        <v>8 - 10 High</v>
      </c>
    </row>
    <row r="172" spans="1:14" x14ac:dyDescent="0.3">
      <c r="A172">
        <v>1403066020</v>
      </c>
      <c r="B172" t="s">
        <v>110</v>
      </c>
      <c r="C172" t="s">
        <v>207</v>
      </c>
      <c r="D172">
        <v>26362</v>
      </c>
      <c r="E172" t="s">
        <v>212</v>
      </c>
      <c r="F172" t="s">
        <v>222</v>
      </c>
      <c r="G172" t="s">
        <v>119</v>
      </c>
      <c r="H172" t="s">
        <v>276</v>
      </c>
      <c r="I172">
        <v>93600</v>
      </c>
      <c r="J172">
        <v>9.01</v>
      </c>
      <c r="K172">
        <v>53</v>
      </c>
      <c r="L172" t="s">
        <v>229</v>
      </c>
      <c r="M172" t="s">
        <v>236</v>
      </c>
      <c r="N172" t="str">
        <f>IF(EmployeesDef[[#This Row],[Evaluation]]&lt;6,"0 - 5 Low",IF(EmployeesDef[[#This Row],[Evaluation]]&lt;8,"6 - 7 Medium","8 - 10 High"))</f>
        <v>8 - 10 High</v>
      </c>
    </row>
    <row r="173" spans="1:14" hidden="1" x14ac:dyDescent="0.3">
      <c r="A173">
        <v>1001856521</v>
      </c>
      <c r="B173" t="s">
        <v>155</v>
      </c>
      <c r="C173" t="s">
        <v>289</v>
      </c>
      <c r="D173">
        <v>21125</v>
      </c>
      <c r="E173" t="s">
        <v>212</v>
      </c>
      <c r="F173" t="s">
        <v>224</v>
      </c>
      <c r="G173" t="s">
        <v>2</v>
      </c>
      <c r="H173" t="s">
        <v>216</v>
      </c>
      <c r="I173">
        <v>80500</v>
      </c>
      <c r="J173">
        <v>6.73</v>
      </c>
      <c r="K173">
        <v>67</v>
      </c>
      <c r="L173" t="s">
        <v>230</v>
      </c>
      <c r="M173" t="s">
        <v>236</v>
      </c>
      <c r="N173" t="str">
        <f>IF(EmployeesDef[[#This Row],[Evaluation]]&lt;6,"0 - 5 Low",IF(EmployeesDef[[#This Row],[Evaluation]]&lt;8,"6 - 7 Medium","8 - 10 High"))</f>
        <v>6 - 7 Medium</v>
      </c>
    </row>
    <row r="174" spans="1:14" hidden="1" x14ac:dyDescent="0.3">
      <c r="A174">
        <v>1501072180</v>
      </c>
      <c r="B174" t="s">
        <v>176</v>
      </c>
      <c r="C174" t="s">
        <v>289</v>
      </c>
      <c r="D174">
        <v>20397</v>
      </c>
      <c r="E174" t="s">
        <v>212</v>
      </c>
      <c r="F174" t="s">
        <v>222</v>
      </c>
      <c r="G174" t="s">
        <v>128</v>
      </c>
      <c r="H174" t="s">
        <v>217</v>
      </c>
      <c r="I174">
        <v>120600</v>
      </c>
      <c r="J174">
        <v>7.3</v>
      </c>
      <c r="K174">
        <v>69</v>
      </c>
      <c r="L174" t="s">
        <v>230</v>
      </c>
      <c r="M174" t="s">
        <v>236</v>
      </c>
      <c r="N174" t="str">
        <f>IF(EmployeesDef[[#This Row],[Evaluation]]&lt;6,"0 - 5 Low",IF(EmployeesDef[[#This Row],[Evaluation]]&lt;8,"6 - 7 Medium","8 - 10 High"))</f>
        <v>6 - 7 Medium</v>
      </c>
    </row>
    <row r="175" spans="1:14" x14ac:dyDescent="0.3">
      <c r="A175">
        <v>1404066949</v>
      </c>
      <c r="B175" t="s">
        <v>109</v>
      </c>
      <c r="C175" t="s">
        <v>289</v>
      </c>
      <c r="D175">
        <v>29901</v>
      </c>
      <c r="E175" t="s">
        <v>213</v>
      </c>
      <c r="F175" t="s">
        <v>222</v>
      </c>
      <c r="G175" t="s">
        <v>119</v>
      </c>
      <c r="H175" t="s">
        <v>276</v>
      </c>
      <c r="I175">
        <v>91200</v>
      </c>
      <c r="J175">
        <v>9.14</v>
      </c>
      <c r="K175">
        <v>43</v>
      </c>
      <c r="L175" t="s">
        <v>228</v>
      </c>
      <c r="M175" t="s">
        <v>237</v>
      </c>
      <c r="N175" t="str">
        <f>IF(EmployeesDef[[#This Row],[Evaluation]]&lt;6,"0 - 5 Low",IF(EmployeesDef[[#This Row],[Evaluation]]&lt;8,"6 - 7 Medium","8 - 10 High"))</f>
        <v>8 - 10 High</v>
      </c>
    </row>
    <row r="176" spans="1:14" x14ac:dyDescent="0.3">
      <c r="A176">
        <v>1112030979</v>
      </c>
      <c r="B176" t="s">
        <v>108</v>
      </c>
      <c r="C176" t="s">
        <v>289</v>
      </c>
      <c r="D176">
        <v>30731</v>
      </c>
      <c r="E176" t="s">
        <v>213</v>
      </c>
      <c r="F176" t="s">
        <v>222</v>
      </c>
      <c r="G176" t="s">
        <v>119</v>
      </c>
      <c r="H176" t="s">
        <v>276</v>
      </c>
      <c r="I176">
        <v>94050</v>
      </c>
      <c r="J176">
        <v>7.23</v>
      </c>
      <c r="K176">
        <v>41</v>
      </c>
      <c r="L176" t="s">
        <v>228</v>
      </c>
      <c r="M176" t="s">
        <v>237</v>
      </c>
      <c r="N176" t="str">
        <f>IF(EmployeesDef[[#This Row],[Evaluation]]&lt;6,"0 - 5 Low",IF(EmployeesDef[[#This Row],[Evaluation]]&lt;8,"6 - 7 Medium","8 - 10 High"))</f>
        <v>6 - 7 Medium</v>
      </c>
    </row>
    <row r="177" spans="1:14" hidden="1" x14ac:dyDescent="0.3">
      <c r="A177">
        <v>1402065355</v>
      </c>
      <c r="B177" t="s">
        <v>87</v>
      </c>
      <c r="C177" t="s">
        <v>289</v>
      </c>
      <c r="D177">
        <v>30198</v>
      </c>
      <c r="E177" t="s">
        <v>212</v>
      </c>
      <c r="F177" t="s">
        <v>220</v>
      </c>
      <c r="G177" t="s">
        <v>126</v>
      </c>
      <c r="H177" t="s">
        <v>216</v>
      </c>
      <c r="I177">
        <v>122400</v>
      </c>
      <c r="J177">
        <v>8.7799999999999994</v>
      </c>
      <c r="K177">
        <v>42</v>
      </c>
      <c r="L177" t="s">
        <v>228</v>
      </c>
      <c r="M177" t="s">
        <v>236</v>
      </c>
      <c r="N177" t="str">
        <f>IF(EmployeesDef[[#This Row],[Evaluation]]&lt;6,"0 - 5 Low",IF(EmployeesDef[[#This Row],[Evaluation]]&lt;8,"6 - 7 Medium","8 - 10 High"))</f>
        <v>8 - 10 High</v>
      </c>
    </row>
    <row r="178" spans="1:14" hidden="1" x14ac:dyDescent="0.3">
      <c r="A178">
        <v>1407069061</v>
      </c>
      <c r="B178" t="s">
        <v>272</v>
      </c>
      <c r="C178" t="s">
        <v>289</v>
      </c>
      <c r="D178">
        <v>26890</v>
      </c>
      <c r="E178" t="s">
        <v>212</v>
      </c>
      <c r="F178" t="s">
        <v>224</v>
      </c>
      <c r="G178" t="s">
        <v>124</v>
      </c>
      <c r="H178" t="s">
        <v>216</v>
      </c>
      <c r="I178">
        <v>74430</v>
      </c>
      <c r="J178">
        <v>9.02</v>
      </c>
      <c r="K178">
        <v>51</v>
      </c>
      <c r="L178" t="s">
        <v>229</v>
      </c>
      <c r="M178" t="s">
        <v>236</v>
      </c>
      <c r="N178" t="str">
        <f>IF(EmployeesDef[[#This Row],[Evaluation]]&lt;6,"0 - 5 Low",IF(EmployeesDef[[#This Row],[Evaluation]]&lt;8,"6 - 7 Medium","8 - 10 High"))</f>
        <v>8 - 10 High</v>
      </c>
    </row>
    <row r="179" spans="1:14" hidden="1" x14ac:dyDescent="0.3">
      <c r="A179">
        <v>1102024106</v>
      </c>
      <c r="B179" t="s">
        <v>104</v>
      </c>
      <c r="C179" t="s">
        <v>207</v>
      </c>
      <c r="D179">
        <v>30556</v>
      </c>
      <c r="E179" t="s">
        <v>212</v>
      </c>
      <c r="F179" t="s">
        <v>223</v>
      </c>
      <c r="G179" t="s">
        <v>128</v>
      </c>
      <c r="H179" t="s">
        <v>217</v>
      </c>
      <c r="I179">
        <v>81000</v>
      </c>
      <c r="J179">
        <v>6.7</v>
      </c>
      <c r="K179">
        <v>41</v>
      </c>
      <c r="L179" t="s">
        <v>228</v>
      </c>
      <c r="M179" t="s">
        <v>236</v>
      </c>
      <c r="N179" t="str">
        <f>IF(EmployeesDef[[#This Row],[Evaluation]]&lt;6,"0 - 5 Low",IF(EmployeesDef[[#This Row],[Evaluation]]&lt;8,"6 - 7 Medium","8 - 10 High"))</f>
        <v>6 - 7 Medium</v>
      </c>
    </row>
    <row r="180" spans="1:14" hidden="1" x14ac:dyDescent="0.3">
      <c r="A180">
        <v>1502072711</v>
      </c>
      <c r="B180" t="s">
        <v>189</v>
      </c>
      <c r="C180" t="s">
        <v>290</v>
      </c>
      <c r="D180">
        <v>26677</v>
      </c>
      <c r="E180" t="s">
        <v>213</v>
      </c>
      <c r="F180" t="s">
        <v>223</v>
      </c>
      <c r="G180" t="s">
        <v>128</v>
      </c>
      <c r="H180" t="s">
        <v>217</v>
      </c>
      <c r="I180">
        <v>106200</v>
      </c>
      <c r="J180">
        <v>7.88</v>
      </c>
      <c r="K180">
        <v>52</v>
      </c>
      <c r="L180" t="s">
        <v>229</v>
      </c>
      <c r="M180" t="s">
        <v>237</v>
      </c>
      <c r="N180" t="str">
        <f>IF(EmployeesDef[[#This Row],[Evaluation]]&lt;6,"0 - 5 Low",IF(EmployeesDef[[#This Row],[Evaluation]]&lt;8,"6 - 7 Medium","8 - 10 High"))</f>
        <v>6 - 7 Medium</v>
      </c>
    </row>
    <row r="181" spans="1:14" hidden="1" x14ac:dyDescent="0.3">
      <c r="A181">
        <v>1101023839</v>
      </c>
      <c r="B181" t="s">
        <v>99</v>
      </c>
      <c r="C181" t="s">
        <v>207</v>
      </c>
      <c r="D181">
        <v>25819</v>
      </c>
      <c r="E181" t="s">
        <v>213</v>
      </c>
      <c r="F181" t="s">
        <v>224</v>
      </c>
      <c r="G181" t="s">
        <v>118</v>
      </c>
      <c r="H181" t="s">
        <v>216</v>
      </c>
      <c r="I181">
        <v>73800</v>
      </c>
      <c r="J181">
        <v>9.2799999999999994</v>
      </c>
      <c r="K181">
        <v>54</v>
      </c>
      <c r="L181" t="s">
        <v>229</v>
      </c>
      <c r="M181" t="s">
        <v>237</v>
      </c>
      <c r="N181" t="str">
        <f>IF(EmployeesDef[[#This Row],[Evaluation]]&lt;6,"0 - 5 Low",IF(EmployeesDef[[#This Row],[Evaluation]]&lt;8,"6 - 7 Medium","8 - 10 High"))</f>
        <v>8 - 10 High</v>
      </c>
    </row>
    <row r="182" spans="1:14" hidden="1" x14ac:dyDescent="0.3">
      <c r="A182">
        <v>1206038000</v>
      </c>
      <c r="B182" t="s">
        <v>92</v>
      </c>
      <c r="C182" t="s">
        <v>207</v>
      </c>
      <c r="D182">
        <v>29036</v>
      </c>
      <c r="E182" t="s">
        <v>213</v>
      </c>
      <c r="F182" t="s">
        <v>224</v>
      </c>
      <c r="G182" t="s">
        <v>118</v>
      </c>
      <c r="H182" t="s">
        <v>216</v>
      </c>
      <c r="I182">
        <v>79200</v>
      </c>
      <c r="J182">
        <v>9.68</v>
      </c>
      <c r="K182">
        <v>45</v>
      </c>
      <c r="L182" t="s">
        <v>228</v>
      </c>
      <c r="M182" t="s">
        <v>237</v>
      </c>
      <c r="N182" t="str">
        <f>IF(EmployeesDef[[#This Row],[Evaluation]]&lt;6,"0 - 5 Low",IF(EmployeesDef[[#This Row],[Evaluation]]&lt;8,"6 - 7 Medium","8 - 10 High"))</f>
        <v>8 - 10 High</v>
      </c>
    </row>
    <row r="183" spans="1:14" hidden="1" x14ac:dyDescent="0.3">
      <c r="A183">
        <v>1409070255</v>
      </c>
      <c r="B183" t="s">
        <v>273</v>
      </c>
      <c r="C183" t="s">
        <v>207</v>
      </c>
      <c r="D183">
        <v>26423</v>
      </c>
      <c r="E183" t="s">
        <v>212</v>
      </c>
      <c r="F183" t="s">
        <v>224</v>
      </c>
      <c r="G183" t="s">
        <v>121</v>
      </c>
      <c r="H183" t="s">
        <v>216</v>
      </c>
      <c r="I183">
        <v>72000</v>
      </c>
      <c r="J183">
        <v>8.91</v>
      </c>
      <c r="K183">
        <v>52</v>
      </c>
      <c r="L183" t="s">
        <v>229</v>
      </c>
      <c r="M183" t="s">
        <v>236</v>
      </c>
      <c r="N183" t="str">
        <f>IF(EmployeesDef[[#This Row],[Evaluation]]&lt;6,"0 - 5 Low",IF(EmployeesDef[[#This Row],[Evaluation]]&lt;8,"6 - 7 Medium","8 - 10 High"))</f>
        <v>8 - 10 High</v>
      </c>
    </row>
    <row r="184" spans="1:14" hidden="1" x14ac:dyDescent="0.3">
      <c r="A184">
        <v>1410071026</v>
      </c>
      <c r="B184" t="s">
        <v>88</v>
      </c>
      <c r="C184" t="s">
        <v>289</v>
      </c>
      <c r="D184">
        <v>22232</v>
      </c>
      <c r="E184" t="s">
        <v>212</v>
      </c>
      <c r="F184" t="s">
        <v>220</v>
      </c>
      <c r="G184" t="s">
        <v>126</v>
      </c>
      <c r="H184" t="s">
        <v>216</v>
      </c>
      <c r="I184">
        <v>113400</v>
      </c>
      <c r="J184">
        <v>5.0999999999999996</v>
      </c>
      <c r="K184">
        <v>64</v>
      </c>
      <c r="L184" t="s">
        <v>230</v>
      </c>
      <c r="M184" t="s">
        <v>236</v>
      </c>
      <c r="N184" t="str">
        <f>IF(EmployeesDef[[#This Row],[Evaluation]]&lt;6,"0 - 5 Low",IF(EmployeesDef[[#This Row],[Evaluation]]&lt;8,"6 - 7 Medium","8 - 10 High"))</f>
        <v>0 - 5 Low</v>
      </c>
    </row>
    <row r="185" spans="1:14" hidden="1" x14ac:dyDescent="0.3">
      <c r="A185">
        <v>1405067138</v>
      </c>
      <c r="B185" t="s">
        <v>163</v>
      </c>
      <c r="C185" t="s">
        <v>207</v>
      </c>
      <c r="D185">
        <v>28574</v>
      </c>
      <c r="E185" t="s">
        <v>212</v>
      </c>
      <c r="F185" t="s">
        <v>224</v>
      </c>
      <c r="G185" t="s">
        <v>118</v>
      </c>
      <c r="H185" t="s">
        <v>216</v>
      </c>
      <c r="I185">
        <v>75600</v>
      </c>
      <c r="J185">
        <v>5.47</v>
      </c>
      <c r="K185">
        <v>46</v>
      </c>
      <c r="L185" t="s">
        <v>229</v>
      </c>
      <c r="M185" t="s">
        <v>236</v>
      </c>
      <c r="N185" t="str">
        <f>IF(EmployeesDef[[#This Row],[Evaluation]]&lt;6,"0 - 5 Low",IF(EmployeesDef[[#This Row],[Evaluation]]&lt;8,"6 - 7 Medium","8 - 10 High"))</f>
        <v>0 - 5 Low</v>
      </c>
    </row>
    <row r="186" spans="1:14" x14ac:dyDescent="0.3">
      <c r="A186">
        <v>1012023185</v>
      </c>
      <c r="B186" t="s">
        <v>113</v>
      </c>
      <c r="C186" t="s">
        <v>207</v>
      </c>
      <c r="D186">
        <v>33442</v>
      </c>
      <c r="E186" t="s">
        <v>212</v>
      </c>
      <c r="F186" t="s">
        <v>222</v>
      </c>
      <c r="G186" t="s">
        <v>119</v>
      </c>
      <c r="H186" t="s">
        <v>276</v>
      </c>
      <c r="I186">
        <v>88650</v>
      </c>
      <c r="J186">
        <v>9.8800000000000008</v>
      </c>
      <c r="K186">
        <v>33</v>
      </c>
      <c r="L186" t="s">
        <v>231</v>
      </c>
      <c r="M186" t="s">
        <v>236</v>
      </c>
      <c r="N186" t="str">
        <f>IF(EmployeesDef[[#This Row],[Evaluation]]&lt;6,"0 - 5 Low",IF(EmployeesDef[[#This Row],[Evaluation]]&lt;8,"6 - 7 Medium","8 - 10 High"))</f>
        <v>8 - 10 High</v>
      </c>
    </row>
    <row r="187" spans="1:14" x14ac:dyDescent="0.3">
      <c r="A187">
        <v>1410070998</v>
      </c>
      <c r="B187" t="s">
        <v>117</v>
      </c>
      <c r="C187" t="s">
        <v>289</v>
      </c>
      <c r="D187">
        <v>26820</v>
      </c>
      <c r="E187" t="s">
        <v>212</v>
      </c>
      <c r="F187" t="s">
        <v>223</v>
      </c>
      <c r="G187" t="s">
        <v>119</v>
      </c>
      <c r="H187" t="s">
        <v>276</v>
      </c>
      <c r="I187">
        <v>82800</v>
      </c>
      <c r="J187">
        <v>6.37</v>
      </c>
      <c r="K187">
        <v>51</v>
      </c>
      <c r="L187" t="s">
        <v>229</v>
      </c>
      <c r="M187" t="s">
        <v>236</v>
      </c>
      <c r="N187" t="str">
        <f>IF(EmployeesDef[[#This Row],[Evaluation]]&lt;6,"0 - 5 Low",IF(EmployeesDef[[#This Row],[Evaluation]]&lt;8,"6 - 7 Medium","8 - 10 High"))</f>
        <v>6 - 7 Medium</v>
      </c>
    </row>
    <row r="188" spans="1:14" hidden="1" x14ac:dyDescent="0.3">
      <c r="A188">
        <v>1404066739</v>
      </c>
      <c r="B188" t="s">
        <v>97</v>
      </c>
      <c r="C188" t="s">
        <v>207</v>
      </c>
      <c r="D188">
        <v>25815</v>
      </c>
      <c r="E188" t="s">
        <v>212</v>
      </c>
      <c r="F188" t="s">
        <v>224</v>
      </c>
      <c r="G188" t="s">
        <v>118</v>
      </c>
      <c r="H188" t="s">
        <v>216</v>
      </c>
      <c r="I188">
        <v>77400</v>
      </c>
      <c r="J188">
        <v>7.58</v>
      </c>
      <c r="K188">
        <v>54</v>
      </c>
      <c r="L188" t="s">
        <v>229</v>
      </c>
      <c r="M188" t="s">
        <v>236</v>
      </c>
      <c r="N188" t="str">
        <f>IF(EmployeesDef[[#This Row],[Evaluation]]&lt;6,"0 - 5 Low",IF(EmployeesDef[[#This Row],[Evaluation]]&lt;8,"6 - 7 Medium","8 - 10 High"))</f>
        <v>6 - 7 Medium</v>
      </c>
    </row>
    <row r="189" spans="1:14" x14ac:dyDescent="0.3">
      <c r="A189">
        <v>1410071137</v>
      </c>
      <c r="B189" t="s">
        <v>195</v>
      </c>
      <c r="C189" t="s">
        <v>207</v>
      </c>
      <c r="D189">
        <v>26864</v>
      </c>
      <c r="E189" t="s">
        <v>212</v>
      </c>
      <c r="F189" t="s">
        <v>223</v>
      </c>
      <c r="G189" t="s">
        <v>119</v>
      </c>
      <c r="H189" t="s">
        <v>276</v>
      </c>
      <c r="I189">
        <v>79990</v>
      </c>
      <c r="J189">
        <v>8.39</v>
      </c>
      <c r="K189">
        <v>51</v>
      </c>
      <c r="L189" t="s">
        <v>229</v>
      </c>
      <c r="M189" t="s">
        <v>236</v>
      </c>
      <c r="N189" t="str">
        <f>IF(EmployeesDef[[#This Row],[Evaluation]]&lt;6,"0 - 5 Low",IF(EmployeesDef[[#This Row],[Evaluation]]&lt;8,"6 - 7 Medium","8 - 10 High"))</f>
        <v>8 - 10 High</v>
      </c>
    </row>
    <row r="190" spans="1:14" x14ac:dyDescent="0.3">
      <c r="A190">
        <v>1102024057</v>
      </c>
      <c r="B190" t="s">
        <v>192</v>
      </c>
      <c r="C190" t="s">
        <v>289</v>
      </c>
      <c r="D190">
        <v>32306</v>
      </c>
      <c r="E190" t="s">
        <v>213</v>
      </c>
      <c r="F190" t="s">
        <v>222</v>
      </c>
      <c r="G190" t="s">
        <v>119</v>
      </c>
      <c r="H190" t="s">
        <v>276</v>
      </c>
      <c r="I190">
        <v>81756</v>
      </c>
      <c r="J190">
        <v>9.86</v>
      </c>
      <c r="K190">
        <v>36</v>
      </c>
      <c r="L190" t="s">
        <v>228</v>
      </c>
      <c r="M190" t="s">
        <v>237</v>
      </c>
      <c r="N190" t="str">
        <f>IF(EmployeesDef[[#This Row],[Evaluation]]&lt;6,"0 - 5 Low",IF(EmployeesDef[[#This Row],[Evaluation]]&lt;8,"6 - 7 Medium","8 - 10 High"))</f>
        <v>8 - 10 High</v>
      </c>
    </row>
    <row r="191" spans="1:14" x14ac:dyDescent="0.3">
      <c r="A191">
        <v>1201031324</v>
      </c>
      <c r="B191" t="s">
        <v>112</v>
      </c>
      <c r="C191" t="s">
        <v>289</v>
      </c>
      <c r="D191">
        <v>32297</v>
      </c>
      <c r="E191" t="s">
        <v>213</v>
      </c>
      <c r="F191" t="s">
        <v>222</v>
      </c>
      <c r="G191" t="s">
        <v>119</v>
      </c>
      <c r="H191" t="s">
        <v>276</v>
      </c>
      <c r="I191">
        <v>86100</v>
      </c>
      <c r="J191">
        <v>6.76</v>
      </c>
      <c r="K191">
        <v>36</v>
      </c>
      <c r="L191" t="s">
        <v>228</v>
      </c>
      <c r="M191" t="s">
        <v>237</v>
      </c>
      <c r="N191" t="str">
        <f>IF(EmployeesDef[[#This Row],[Evaluation]]&lt;6,"0 - 5 Low",IF(EmployeesDef[[#This Row],[Evaluation]]&lt;8,"6 - 7 Medium","8 - 10 High"))</f>
        <v>6 - 7 Medium</v>
      </c>
    </row>
    <row r="192" spans="1:14" hidden="1" x14ac:dyDescent="0.3">
      <c r="A192">
        <v>1411071295</v>
      </c>
      <c r="B192" t="s">
        <v>191</v>
      </c>
      <c r="C192" t="s">
        <v>290</v>
      </c>
      <c r="D192">
        <v>32115</v>
      </c>
      <c r="E192" t="s">
        <v>212</v>
      </c>
      <c r="F192" t="s">
        <v>223</v>
      </c>
      <c r="G192" t="s">
        <v>127</v>
      </c>
      <c r="H192" t="s">
        <v>217</v>
      </c>
      <c r="I192">
        <v>87000</v>
      </c>
      <c r="J192">
        <v>7.11</v>
      </c>
      <c r="K192">
        <v>37</v>
      </c>
      <c r="L192" t="s">
        <v>228</v>
      </c>
      <c r="M192" t="s">
        <v>236</v>
      </c>
      <c r="N192" t="str">
        <f>IF(EmployeesDef[[#This Row],[Evaluation]]&lt;6,"0 - 5 Low",IF(EmployeesDef[[#This Row],[Evaluation]]&lt;8,"6 - 7 Medium","8 - 10 High"))</f>
        <v>6 - 7 Medium</v>
      </c>
    </row>
    <row r="193" spans="1:14" x14ac:dyDescent="0.3">
      <c r="A193">
        <v>1001644719</v>
      </c>
      <c r="B193" t="s">
        <v>197</v>
      </c>
      <c r="C193" t="s">
        <v>289</v>
      </c>
      <c r="D193">
        <v>22606</v>
      </c>
      <c r="E193" t="s">
        <v>213</v>
      </c>
      <c r="F193" t="s">
        <v>220</v>
      </c>
      <c r="G193" t="s">
        <v>126</v>
      </c>
      <c r="H193" t="s">
        <v>276</v>
      </c>
      <c r="I193">
        <v>115966</v>
      </c>
      <c r="J193">
        <v>7.6</v>
      </c>
      <c r="K193">
        <v>63</v>
      </c>
      <c r="L193" t="s">
        <v>230</v>
      </c>
      <c r="M193" t="s">
        <v>237</v>
      </c>
      <c r="N193" t="str">
        <f>IF(EmployeesDef[[#This Row],[Evaluation]]&lt;6,"0 - 5 Low",IF(EmployeesDef[[#This Row],[Evaluation]]&lt;8,"6 - 7 Medium","8 - 10 High"))</f>
        <v>6 - 7 Medium</v>
      </c>
    </row>
    <row r="194" spans="1:14" hidden="1" x14ac:dyDescent="0.3">
      <c r="A194">
        <v>1401064637</v>
      </c>
      <c r="B194" t="s">
        <v>185</v>
      </c>
      <c r="C194" t="s">
        <v>290</v>
      </c>
      <c r="D194">
        <v>25753</v>
      </c>
      <c r="E194" t="s">
        <v>212</v>
      </c>
      <c r="F194" t="s">
        <v>222</v>
      </c>
      <c r="G194" t="s">
        <v>128</v>
      </c>
      <c r="H194" t="s">
        <v>217</v>
      </c>
      <c r="I194">
        <v>113580</v>
      </c>
      <c r="J194">
        <v>7.22</v>
      </c>
      <c r="K194">
        <v>54</v>
      </c>
      <c r="L194" t="s">
        <v>229</v>
      </c>
      <c r="M194" t="s">
        <v>236</v>
      </c>
      <c r="N194" t="str">
        <f>IF(EmployeesDef[[#This Row],[Evaluation]]&lt;6,"0 - 5 Low",IF(EmployeesDef[[#This Row],[Evaluation]]&lt;8,"6 - 7 Medium","8 - 10 High"))</f>
        <v>6 - 7 Medium</v>
      </c>
    </row>
    <row r="195" spans="1:14" hidden="1" x14ac:dyDescent="0.3">
      <c r="A195">
        <v>1111030503</v>
      </c>
      <c r="B195" t="s">
        <v>175</v>
      </c>
      <c r="C195" t="s">
        <v>289</v>
      </c>
      <c r="D195">
        <v>27339</v>
      </c>
      <c r="E195" t="s">
        <v>213</v>
      </c>
      <c r="F195" t="s">
        <v>0</v>
      </c>
      <c r="G195" t="s">
        <v>126</v>
      </c>
      <c r="H195" t="s">
        <v>217</v>
      </c>
      <c r="I195">
        <v>129600</v>
      </c>
      <c r="J195">
        <v>5.8</v>
      </c>
      <c r="K195">
        <v>50</v>
      </c>
      <c r="L195" t="s">
        <v>229</v>
      </c>
      <c r="M195" t="s">
        <v>237</v>
      </c>
      <c r="N195" t="str">
        <f>IF(EmployeesDef[[#This Row],[Evaluation]]&lt;6,"0 - 5 Low",IF(EmployeesDef[[#This Row],[Evaluation]]&lt;8,"6 - 7 Medium","8 - 10 High"))</f>
        <v>0 - 5 Low</v>
      </c>
    </row>
    <row r="196" spans="1:14" x14ac:dyDescent="0.3">
      <c r="I196" s="9"/>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DB1F-CAF5-410B-BED4-D5C72677D2B0}">
  <dimension ref="A1:E74"/>
  <sheetViews>
    <sheetView workbookViewId="0">
      <selection activeCell="K10" sqref="K10"/>
    </sheetView>
  </sheetViews>
  <sheetFormatPr defaultRowHeight="14.4" x14ac:dyDescent="0.3"/>
  <cols>
    <col min="1" max="1" width="19.77734375" customWidth="1"/>
    <col min="2" max="2" width="15.5546875" bestFit="1" customWidth="1"/>
    <col min="3" max="3" width="12.33203125" bestFit="1" customWidth="1"/>
    <col min="4" max="4" width="19.88671875" customWidth="1"/>
    <col min="5" max="5" width="23.44140625" customWidth="1"/>
    <col min="6" max="6" width="10.5546875" bestFit="1" customWidth="1"/>
    <col min="7" max="7" width="19.33203125" customWidth="1"/>
    <col min="8" max="8" width="17.6640625" customWidth="1"/>
    <col min="9" max="9" width="20.88671875" customWidth="1"/>
    <col min="10" max="10" width="23.33203125" customWidth="1"/>
    <col min="11" max="11" width="16.109375" customWidth="1"/>
    <col min="12" max="12" width="15.6640625" customWidth="1"/>
    <col min="13" max="13" width="18.109375" customWidth="1"/>
  </cols>
  <sheetData>
    <row r="1" spans="1:5" x14ac:dyDescent="0.3">
      <c r="A1" t="s">
        <v>214</v>
      </c>
      <c r="B1" t="s">
        <v>215</v>
      </c>
      <c r="C1" t="s">
        <v>216</v>
      </c>
      <c r="D1" t="s">
        <v>217</v>
      </c>
      <c r="E1" t="s">
        <v>276</v>
      </c>
    </row>
    <row r="2" spans="1:5" x14ac:dyDescent="0.3">
      <c r="A2" s="28">
        <v>64100</v>
      </c>
      <c r="B2" s="27">
        <v>125465</v>
      </c>
      <c r="C2" s="27">
        <v>26536</v>
      </c>
      <c r="D2">
        <v>115066</v>
      </c>
      <c r="E2">
        <v>113040</v>
      </c>
    </row>
    <row r="3" spans="1:5" x14ac:dyDescent="0.3">
      <c r="A3" s="28">
        <v>63000</v>
      </c>
      <c r="B3" s="27">
        <v>112500</v>
      </c>
      <c r="C3" s="27">
        <v>37800</v>
      </c>
      <c r="D3">
        <v>108900</v>
      </c>
      <c r="E3">
        <v>85900</v>
      </c>
    </row>
    <row r="4" spans="1:5" x14ac:dyDescent="0.3">
      <c r="A4" s="28">
        <v>58800</v>
      </c>
      <c r="B4" s="27">
        <v>144000</v>
      </c>
      <c r="C4" s="27">
        <v>98100</v>
      </c>
      <c r="D4">
        <v>126000</v>
      </c>
      <c r="E4">
        <v>81500</v>
      </c>
    </row>
    <row r="5" spans="1:5" x14ac:dyDescent="0.3">
      <c r="A5" s="28">
        <v>90000</v>
      </c>
      <c r="B5" s="27">
        <v>135000</v>
      </c>
      <c r="C5" s="27">
        <v>27684</v>
      </c>
      <c r="D5">
        <v>82080</v>
      </c>
      <c r="E5">
        <v>86400</v>
      </c>
    </row>
    <row r="6" spans="1:5" x14ac:dyDescent="0.3">
      <c r="A6" s="28">
        <v>99000</v>
      </c>
      <c r="B6" s="27">
        <v>122000</v>
      </c>
      <c r="C6" s="27">
        <v>28153</v>
      </c>
      <c r="D6">
        <v>127800</v>
      </c>
      <c r="E6">
        <v>77100</v>
      </c>
    </row>
    <row r="7" spans="1:5" x14ac:dyDescent="0.3">
      <c r="A7" s="28">
        <v>63100</v>
      </c>
      <c r="B7" s="27">
        <v>117000</v>
      </c>
      <c r="C7" s="27">
        <v>39400</v>
      </c>
      <c r="D7">
        <v>113266</v>
      </c>
      <c r="E7">
        <v>86400</v>
      </c>
    </row>
    <row r="8" spans="1:5" x14ac:dyDescent="0.3">
      <c r="A8" s="28">
        <v>61000</v>
      </c>
      <c r="B8" s="27">
        <v>114166</v>
      </c>
      <c r="C8" s="27">
        <v>28865</v>
      </c>
      <c r="D8">
        <v>109800</v>
      </c>
      <c r="E8">
        <v>100800</v>
      </c>
    </row>
    <row r="9" spans="1:5" x14ac:dyDescent="0.3">
      <c r="A9" s="28">
        <v>58000</v>
      </c>
      <c r="C9" s="27">
        <v>84960</v>
      </c>
      <c r="D9">
        <v>84240</v>
      </c>
      <c r="E9">
        <v>110340</v>
      </c>
    </row>
    <row r="10" spans="1:5" x14ac:dyDescent="0.3">
      <c r="A10" s="28">
        <v>58500</v>
      </c>
      <c r="C10" s="27">
        <v>29135</v>
      </c>
      <c r="D10">
        <v>118800</v>
      </c>
      <c r="E10">
        <v>85680</v>
      </c>
    </row>
    <row r="11" spans="1:5" x14ac:dyDescent="0.3">
      <c r="A11" s="28">
        <v>98820</v>
      </c>
      <c r="C11" s="27">
        <v>70500</v>
      </c>
      <c r="D11">
        <v>113400</v>
      </c>
      <c r="E11">
        <v>75600</v>
      </c>
    </row>
    <row r="12" spans="1:5" x14ac:dyDescent="0.3">
      <c r="A12" s="28">
        <v>54500</v>
      </c>
      <c r="C12" s="27">
        <v>30150</v>
      </c>
      <c r="D12">
        <v>110880</v>
      </c>
      <c r="E12">
        <v>52182</v>
      </c>
    </row>
    <row r="13" spans="1:5" x14ac:dyDescent="0.3">
      <c r="A13" s="28">
        <v>51300</v>
      </c>
      <c r="C13" s="27">
        <v>30600</v>
      </c>
      <c r="D13">
        <v>114000</v>
      </c>
      <c r="E13">
        <v>75600</v>
      </c>
    </row>
    <row r="14" spans="1:5" x14ac:dyDescent="0.3">
      <c r="A14" s="28">
        <v>39846</v>
      </c>
      <c r="C14" s="27">
        <v>67800</v>
      </c>
      <c r="D14">
        <v>99540</v>
      </c>
      <c r="E14">
        <v>97380</v>
      </c>
    </row>
    <row r="15" spans="1:5" x14ac:dyDescent="0.3">
      <c r="A15" s="28">
        <v>54000</v>
      </c>
      <c r="C15" s="27">
        <v>31152</v>
      </c>
      <c r="D15">
        <v>117500</v>
      </c>
      <c r="E15">
        <v>102816</v>
      </c>
    </row>
    <row r="16" spans="1:5" x14ac:dyDescent="0.3">
      <c r="A16" s="28">
        <v>53333</v>
      </c>
      <c r="C16" s="27">
        <v>107100</v>
      </c>
      <c r="D16">
        <v>120600</v>
      </c>
      <c r="E16">
        <v>65000</v>
      </c>
    </row>
    <row r="17" spans="1:5" x14ac:dyDescent="0.3">
      <c r="A17" s="28">
        <v>47700</v>
      </c>
      <c r="C17" s="27">
        <v>123564</v>
      </c>
      <c r="D17">
        <v>81000</v>
      </c>
      <c r="E17">
        <v>115200</v>
      </c>
    </row>
    <row r="18" spans="1:5" x14ac:dyDescent="0.3">
      <c r="A18" s="28">
        <v>46800</v>
      </c>
      <c r="C18" s="27">
        <v>32015</v>
      </c>
      <c r="D18">
        <v>106200</v>
      </c>
      <c r="E18">
        <v>87300</v>
      </c>
    </row>
    <row r="19" spans="1:5" x14ac:dyDescent="0.3">
      <c r="A19" s="28">
        <v>63500</v>
      </c>
      <c r="C19" s="27">
        <v>36784</v>
      </c>
      <c r="D19">
        <v>87000</v>
      </c>
      <c r="E19">
        <v>104760</v>
      </c>
    </row>
    <row r="20" spans="1:5" x14ac:dyDescent="0.3">
      <c r="A20" s="28">
        <v>44100</v>
      </c>
      <c r="C20" s="27">
        <v>32400</v>
      </c>
      <c r="D20">
        <v>113580</v>
      </c>
      <c r="E20">
        <v>124561</v>
      </c>
    </row>
    <row r="21" spans="1:5" x14ac:dyDescent="0.3">
      <c r="A21" s="28">
        <v>43200</v>
      </c>
      <c r="C21" s="27">
        <v>32615</v>
      </c>
      <c r="D21">
        <v>129600</v>
      </c>
      <c r="E21">
        <v>56520</v>
      </c>
    </row>
    <row r="22" spans="1:5" x14ac:dyDescent="0.3">
      <c r="A22" s="28">
        <v>41400</v>
      </c>
      <c r="C22" s="27">
        <v>70400</v>
      </c>
      <c r="E22">
        <v>87300</v>
      </c>
    </row>
    <row r="23" spans="1:5" x14ac:dyDescent="0.3">
      <c r="A23" s="28">
        <v>36900</v>
      </c>
      <c r="C23" s="27">
        <v>33015</v>
      </c>
      <c r="E23">
        <v>70600</v>
      </c>
    </row>
    <row r="24" spans="1:5" x14ac:dyDescent="0.3">
      <c r="A24" s="28">
        <v>62910</v>
      </c>
      <c r="C24" s="27">
        <v>104400</v>
      </c>
      <c r="E24">
        <v>46800</v>
      </c>
    </row>
    <row r="25" spans="1:5" x14ac:dyDescent="0.3">
      <c r="A25" s="28">
        <v>70100</v>
      </c>
      <c r="C25" s="27">
        <v>34126</v>
      </c>
      <c r="E25">
        <v>111960</v>
      </c>
    </row>
    <row r="26" spans="1:5" x14ac:dyDescent="0.3">
      <c r="A26" s="28">
        <v>59000</v>
      </c>
      <c r="C26" s="27">
        <v>42974</v>
      </c>
      <c r="E26">
        <v>72180</v>
      </c>
    </row>
    <row r="27" spans="1:5" x14ac:dyDescent="0.3">
      <c r="A27" s="28">
        <v>46800</v>
      </c>
      <c r="C27" s="27">
        <v>34200</v>
      </c>
      <c r="E27">
        <v>111420</v>
      </c>
    </row>
    <row r="28" spans="1:5" x14ac:dyDescent="0.3">
      <c r="A28" s="28">
        <v>45000</v>
      </c>
      <c r="C28" s="27">
        <v>55146</v>
      </c>
      <c r="E28">
        <v>48600</v>
      </c>
    </row>
    <row r="29" spans="1:5" x14ac:dyDescent="0.3">
      <c r="A29" s="28">
        <v>38456</v>
      </c>
      <c r="C29" s="27">
        <v>37465</v>
      </c>
      <c r="E29">
        <v>61500</v>
      </c>
    </row>
    <row r="30" spans="1:5" x14ac:dyDescent="0.3">
      <c r="A30" s="28">
        <v>68400</v>
      </c>
      <c r="C30" s="27">
        <v>61974</v>
      </c>
      <c r="E30">
        <v>49482</v>
      </c>
    </row>
    <row r="31" spans="1:5" x14ac:dyDescent="0.3">
      <c r="A31" s="28">
        <v>38700</v>
      </c>
      <c r="C31" s="27">
        <v>37156</v>
      </c>
      <c r="E31">
        <v>105300</v>
      </c>
    </row>
    <row r="32" spans="1:5" x14ac:dyDescent="0.3">
      <c r="A32" s="28">
        <v>44600</v>
      </c>
      <c r="C32" s="27">
        <v>88200</v>
      </c>
      <c r="E32">
        <v>50400</v>
      </c>
    </row>
    <row r="33" spans="1:5" x14ac:dyDescent="0.3">
      <c r="A33" s="28">
        <v>40500</v>
      </c>
      <c r="C33" s="27">
        <v>73800</v>
      </c>
      <c r="E33">
        <v>115200</v>
      </c>
    </row>
    <row r="34" spans="1:5" x14ac:dyDescent="0.3">
      <c r="A34" s="28">
        <v>52200</v>
      </c>
      <c r="C34" s="27">
        <v>37800</v>
      </c>
      <c r="E34">
        <v>72000</v>
      </c>
    </row>
    <row r="35" spans="1:5" x14ac:dyDescent="0.3">
      <c r="A35" s="28">
        <v>49500</v>
      </c>
      <c r="C35" s="27">
        <v>39911</v>
      </c>
      <c r="E35">
        <v>101160</v>
      </c>
    </row>
    <row r="36" spans="1:5" x14ac:dyDescent="0.3">
      <c r="A36" s="28">
        <v>47700</v>
      </c>
      <c r="C36" s="27">
        <v>53152</v>
      </c>
      <c r="E36">
        <v>99360</v>
      </c>
    </row>
    <row r="37" spans="1:5" x14ac:dyDescent="0.3">
      <c r="C37" s="27">
        <v>49152</v>
      </c>
      <c r="E37">
        <v>96840</v>
      </c>
    </row>
    <row r="38" spans="1:5" x14ac:dyDescent="0.3">
      <c r="C38" s="27">
        <v>63200</v>
      </c>
      <c r="E38">
        <v>95700</v>
      </c>
    </row>
    <row r="39" spans="1:5" x14ac:dyDescent="0.3">
      <c r="C39" s="27">
        <v>45600</v>
      </c>
      <c r="E39">
        <v>54360</v>
      </c>
    </row>
    <row r="40" spans="1:5" x14ac:dyDescent="0.3">
      <c r="C40" s="27">
        <v>40000</v>
      </c>
      <c r="E40">
        <v>55000</v>
      </c>
    </row>
    <row r="41" spans="1:5" x14ac:dyDescent="0.3">
      <c r="C41" s="27">
        <v>39700</v>
      </c>
      <c r="E41">
        <v>88380</v>
      </c>
    </row>
    <row r="42" spans="1:5" x14ac:dyDescent="0.3">
      <c r="C42" s="27">
        <v>39841</v>
      </c>
      <c r="E42">
        <v>80800</v>
      </c>
    </row>
    <row r="43" spans="1:5" x14ac:dyDescent="0.3">
      <c r="C43" s="27">
        <v>73620</v>
      </c>
      <c r="E43">
        <v>83520</v>
      </c>
    </row>
    <row r="44" spans="1:5" x14ac:dyDescent="0.3">
      <c r="C44" s="27">
        <v>42000</v>
      </c>
      <c r="E44">
        <v>76950</v>
      </c>
    </row>
    <row r="45" spans="1:5" x14ac:dyDescent="0.3">
      <c r="C45" s="27">
        <v>84600</v>
      </c>
      <c r="E45">
        <v>75960</v>
      </c>
    </row>
    <row r="46" spans="1:5" x14ac:dyDescent="0.3">
      <c r="C46" s="27">
        <v>66000</v>
      </c>
      <c r="E46">
        <v>88200</v>
      </c>
    </row>
    <row r="47" spans="1:5" x14ac:dyDescent="0.3">
      <c r="C47" s="27">
        <v>97200</v>
      </c>
      <c r="E47">
        <v>75420</v>
      </c>
    </row>
    <row r="48" spans="1:5" x14ac:dyDescent="0.3">
      <c r="C48" s="27">
        <v>61800</v>
      </c>
      <c r="E48">
        <v>99918</v>
      </c>
    </row>
    <row r="49" spans="3:5" x14ac:dyDescent="0.3">
      <c r="C49" s="27">
        <v>66600</v>
      </c>
      <c r="E49">
        <v>71190</v>
      </c>
    </row>
    <row r="50" spans="3:5" x14ac:dyDescent="0.3">
      <c r="C50" s="27">
        <v>111600</v>
      </c>
      <c r="E50">
        <v>77400</v>
      </c>
    </row>
    <row r="51" spans="3:5" x14ac:dyDescent="0.3">
      <c r="C51" s="27">
        <v>72810</v>
      </c>
      <c r="E51">
        <v>63900</v>
      </c>
    </row>
    <row r="52" spans="3:5" x14ac:dyDescent="0.3">
      <c r="C52" s="27">
        <v>78153</v>
      </c>
      <c r="E52">
        <v>93600</v>
      </c>
    </row>
    <row r="53" spans="3:5" x14ac:dyDescent="0.3">
      <c r="C53" s="27">
        <v>64800</v>
      </c>
      <c r="E53">
        <v>91200</v>
      </c>
    </row>
    <row r="54" spans="3:5" x14ac:dyDescent="0.3">
      <c r="C54" s="27">
        <v>57600</v>
      </c>
      <c r="E54">
        <v>94050</v>
      </c>
    </row>
    <row r="55" spans="3:5" x14ac:dyDescent="0.3">
      <c r="C55" s="27">
        <v>102600</v>
      </c>
      <c r="E55">
        <v>88650</v>
      </c>
    </row>
    <row r="56" spans="3:5" x14ac:dyDescent="0.3">
      <c r="C56" s="27">
        <v>59400</v>
      </c>
      <c r="E56">
        <v>82800</v>
      </c>
    </row>
    <row r="57" spans="3:5" x14ac:dyDescent="0.3">
      <c r="C57" s="27">
        <v>73000</v>
      </c>
      <c r="E57">
        <v>79990</v>
      </c>
    </row>
    <row r="58" spans="3:5" x14ac:dyDescent="0.3">
      <c r="C58" s="27">
        <v>70200</v>
      </c>
      <c r="E58">
        <v>81756</v>
      </c>
    </row>
    <row r="59" spans="3:5" x14ac:dyDescent="0.3">
      <c r="C59" s="27">
        <v>60000</v>
      </c>
      <c r="E59">
        <v>86100</v>
      </c>
    </row>
    <row r="60" spans="3:5" x14ac:dyDescent="0.3">
      <c r="C60" s="27">
        <v>61200</v>
      </c>
      <c r="E60">
        <v>115966</v>
      </c>
    </row>
    <row r="61" spans="3:5" x14ac:dyDescent="0.3">
      <c r="C61" s="27">
        <v>67000</v>
      </c>
    </row>
    <row r="62" spans="3:5" x14ac:dyDescent="0.3">
      <c r="C62" s="27">
        <v>95400</v>
      </c>
    </row>
    <row r="63" spans="3:5" x14ac:dyDescent="0.3">
      <c r="C63" s="27">
        <v>62000</v>
      </c>
    </row>
    <row r="64" spans="3:5" x14ac:dyDescent="0.3">
      <c r="C64" s="27">
        <v>70300</v>
      </c>
    </row>
    <row r="65" spans="3:3" x14ac:dyDescent="0.3">
      <c r="C65" s="27">
        <v>63700</v>
      </c>
    </row>
    <row r="66" spans="3:3" x14ac:dyDescent="0.3">
      <c r="C66" s="27">
        <v>80500</v>
      </c>
    </row>
    <row r="67" spans="3:3" x14ac:dyDescent="0.3">
      <c r="C67" s="27">
        <v>122400</v>
      </c>
    </row>
    <row r="68" spans="3:3" x14ac:dyDescent="0.3">
      <c r="C68" s="27">
        <v>74430</v>
      </c>
    </row>
    <row r="69" spans="3:3" x14ac:dyDescent="0.3">
      <c r="C69" s="27">
        <v>73800</v>
      </c>
    </row>
    <row r="70" spans="3:3" x14ac:dyDescent="0.3">
      <c r="C70" s="27">
        <v>79200</v>
      </c>
    </row>
    <row r="71" spans="3:3" x14ac:dyDescent="0.3">
      <c r="C71" s="27">
        <v>72000</v>
      </c>
    </row>
    <row r="72" spans="3:3" x14ac:dyDescent="0.3">
      <c r="C72" s="27">
        <v>113400</v>
      </c>
    </row>
    <row r="73" spans="3:3" x14ac:dyDescent="0.3">
      <c r="C73" s="27">
        <v>75600</v>
      </c>
    </row>
    <row r="74" spans="3:3" x14ac:dyDescent="0.3">
      <c r="C74" s="27">
        <v>77400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423F7-E307-4DF0-8E81-B929F18159F3}">
  <dimension ref="A1:T25"/>
  <sheetViews>
    <sheetView zoomScale="150" zoomScaleNormal="150" workbookViewId="0">
      <selection activeCell="D9" sqref="D9"/>
    </sheetView>
  </sheetViews>
  <sheetFormatPr defaultRowHeight="14.4" x14ac:dyDescent="0.3"/>
  <cols>
    <col min="1" max="2" width="2.77734375" customWidth="1"/>
    <col min="3" max="3" width="12.44140625" bestFit="1" customWidth="1"/>
    <col min="4" max="4" width="20.109375" bestFit="1" customWidth="1"/>
    <col min="5" max="5" width="12" bestFit="1" customWidth="1"/>
    <col min="6" max="6" width="9.77734375" bestFit="1" customWidth="1"/>
    <col min="7" max="7" width="10.77734375" bestFit="1" customWidth="1"/>
    <col min="8" max="8" width="11.109375" bestFit="1" customWidth="1"/>
    <col min="9" max="9" width="10.77734375" customWidth="1"/>
    <col min="10" max="10" width="2.77734375" customWidth="1"/>
    <col min="11" max="11" width="16.21875" customWidth="1"/>
    <col min="12" max="12" width="15.77734375" bestFit="1" customWidth="1"/>
    <col min="13" max="13" width="2.77734375" customWidth="1"/>
    <col min="14" max="14" width="13.33203125" bestFit="1" customWidth="1"/>
    <col min="15" max="15" width="19" bestFit="1" customWidth="1"/>
    <col min="16" max="16" width="2.77734375" customWidth="1"/>
    <col min="17" max="17" width="14.44140625" customWidth="1"/>
    <col min="18" max="18" width="16.109375" customWidth="1"/>
    <col min="19" max="19" width="12.77734375" customWidth="1"/>
    <col min="20" max="20" width="5.44140625" customWidth="1"/>
    <col min="21" max="21" width="2.77734375" customWidth="1"/>
    <col min="22" max="22" width="24.109375" bestFit="1" customWidth="1"/>
    <col min="23" max="23" width="15.5546875" bestFit="1" customWidth="1"/>
    <col min="24" max="24" width="15.44140625" customWidth="1"/>
    <col min="25" max="25" width="14.33203125" customWidth="1"/>
    <col min="26" max="26" width="11.21875" customWidth="1"/>
    <col min="27" max="27" width="12.6640625" customWidth="1"/>
    <col min="28" max="28" width="11.109375" bestFit="1" customWidth="1"/>
    <col min="29" max="29" width="10.44140625" bestFit="1" customWidth="1"/>
    <col min="30" max="30" width="5.21875" bestFit="1" customWidth="1"/>
    <col min="31" max="31" width="10.6640625" bestFit="1" customWidth="1"/>
    <col min="32" max="32" width="11.109375" bestFit="1" customWidth="1"/>
    <col min="33" max="45" width="5" bestFit="1" customWidth="1"/>
    <col min="46" max="46" width="4" bestFit="1" customWidth="1"/>
    <col min="47" max="47" width="5" bestFit="1" customWidth="1"/>
    <col min="48" max="48" width="4" bestFit="1" customWidth="1"/>
    <col min="49" max="67" width="5" bestFit="1" customWidth="1"/>
    <col min="68" max="68" width="4" bestFit="1" customWidth="1"/>
    <col min="69" max="74" width="5" bestFit="1" customWidth="1"/>
    <col min="75" max="75" width="4" bestFit="1" customWidth="1"/>
    <col min="76" max="76" width="5" bestFit="1" customWidth="1"/>
    <col min="77" max="77" width="4" bestFit="1" customWidth="1"/>
    <col min="78" max="82" width="5" bestFit="1" customWidth="1"/>
    <col min="83" max="83" width="4" bestFit="1" customWidth="1"/>
    <col min="84" max="85" width="5" bestFit="1" customWidth="1"/>
    <col min="86" max="86" width="4" bestFit="1" customWidth="1"/>
    <col min="87" max="94" width="5" bestFit="1" customWidth="1"/>
    <col min="95" max="95" width="4" bestFit="1" customWidth="1"/>
    <col min="96" max="98" width="5" bestFit="1" customWidth="1"/>
    <col min="99" max="99" width="4" bestFit="1" customWidth="1"/>
    <col min="100" max="104" width="5" bestFit="1" customWidth="1"/>
    <col min="105" max="105" width="4" bestFit="1" customWidth="1"/>
    <col min="106" max="108" width="5" bestFit="1" customWidth="1"/>
    <col min="109" max="109" width="4" bestFit="1" customWidth="1"/>
    <col min="110" max="110" width="5" bestFit="1" customWidth="1"/>
    <col min="111" max="111" width="4" bestFit="1" customWidth="1"/>
    <col min="112" max="113" width="5" bestFit="1" customWidth="1"/>
    <col min="114" max="115" width="4" bestFit="1" customWidth="1"/>
    <col min="116" max="117" width="5" bestFit="1" customWidth="1"/>
    <col min="118" max="118" width="4" bestFit="1" customWidth="1"/>
    <col min="119" max="122" width="5" bestFit="1" customWidth="1"/>
    <col min="123" max="123" width="4" bestFit="1" customWidth="1"/>
    <col min="124" max="127" width="5" bestFit="1" customWidth="1"/>
    <col min="128" max="128" width="2" bestFit="1" customWidth="1"/>
    <col min="129" max="132" width="5" bestFit="1" customWidth="1"/>
    <col min="133" max="133" width="4" bestFit="1" customWidth="1"/>
    <col min="134" max="150" width="5" bestFit="1" customWidth="1"/>
    <col min="151" max="151" width="4" bestFit="1" customWidth="1"/>
    <col min="152" max="157" width="5" bestFit="1" customWidth="1"/>
    <col min="158" max="158" width="2" bestFit="1" customWidth="1"/>
    <col min="159" max="162" width="5" bestFit="1" customWidth="1"/>
    <col min="163" max="163" width="4" bestFit="1" customWidth="1"/>
    <col min="164" max="183" width="5" bestFit="1" customWidth="1"/>
    <col min="184" max="184" width="4" bestFit="1" customWidth="1"/>
    <col min="185" max="191" width="5" bestFit="1" customWidth="1"/>
    <col min="192" max="192" width="11.109375" bestFit="1" customWidth="1"/>
    <col min="193" max="206" width="7.109375" bestFit="1" customWidth="1"/>
    <col min="207" max="207" width="11.109375" bestFit="1" customWidth="1"/>
    <col min="208" max="217" width="7.109375" bestFit="1" customWidth="1"/>
    <col min="218" max="218" width="14.88671875" bestFit="1" customWidth="1"/>
    <col min="219" max="219" width="11.109375" bestFit="1" customWidth="1"/>
  </cols>
  <sheetData>
    <row r="1" spans="1:20" x14ac:dyDescent="0.3">
      <c r="A1" s="18"/>
    </row>
    <row r="2" spans="1:20" x14ac:dyDescent="0.3">
      <c r="A2" s="19"/>
      <c r="C2" s="7" t="s">
        <v>233</v>
      </c>
      <c r="D2" t="s">
        <v>291</v>
      </c>
      <c r="F2" s="7" t="s">
        <v>235</v>
      </c>
      <c r="G2" s="7" t="s">
        <v>244</v>
      </c>
      <c r="K2" s="7" t="s">
        <v>233</v>
      </c>
      <c r="L2" t="s">
        <v>274</v>
      </c>
      <c r="N2" s="7" t="s">
        <v>233</v>
      </c>
      <c r="O2" t="s">
        <v>275</v>
      </c>
      <c r="Q2" s="7" t="s">
        <v>233</v>
      </c>
      <c r="R2" t="s">
        <v>280</v>
      </c>
      <c r="S2" t="s">
        <v>279</v>
      </c>
    </row>
    <row r="3" spans="1:20" x14ac:dyDescent="0.3">
      <c r="A3" s="20"/>
      <c r="C3" s="8" t="s">
        <v>212</v>
      </c>
      <c r="D3" s="9">
        <v>71160.009259259255</v>
      </c>
      <c r="F3" s="7" t="s">
        <v>233</v>
      </c>
      <c r="G3" t="s">
        <v>212</v>
      </c>
      <c r="H3" t="s">
        <v>213</v>
      </c>
      <c r="I3" t="s">
        <v>234</v>
      </c>
      <c r="K3" s="8" t="s">
        <v>0</v>
      </c>
      <c r="L3" s="16">
        <v>12</v>
      </c>
      <c r="N3" s="8" t="s">
        <v>214</v>
      </c>
      <c r="O3" s="16">
        <v>35</v>
      </c>
      <c r="Q3" s="8" t="s">
        <v>284</v>
      </c>
      <c r="R3" s="12">
        <v>0.17010309278350516</v>
      </c>
      <c r="S3" s="16">
        <v>33</v>
      </c>
    </row>
    <row r="4" spans="1:20" x14ac:dyDescent="0.3">
      <c r="A4" s="21"/>
      <c r="C4" s="8" t="s">
        <v>213</v>
      </c>
      <c r="D4" s="9">
        <v>79194.139534883725</v>
      </c>
      <c r="F4" s="8" t="s">
        <v>231</v>
      </c>
      <c r="G4">
        <v>33</v>
      </c>
      <c r="H4">
        <v>20</v>
      </c>
      <c r="I4">
        <v>53</v>
      </c>
      <c r="K4" s="8" t="s">
        <v>219</v>
      </c>
      <c r="L4" s="16">
        <v>14</v>
      </c>
      <c r="N4" s="8" t="s">
        <v>215</v>
      </c>
      <c r="O4" s="16">
        <v>7</v>
      </c>
      <c r="Q4" s="8" t="s">
        <v>286</v>
      </c>
      <c r="R4" s="12">
        <v>0.4329896907216495</v>
      </c>
      <c r="S4" s="16">
        <v>84</v>
      </c>
    </row>
    <row r="5" spans="1:20" x14ac:dyDescent="0.3">
      <c r="A5" s="22"/>
      <c r="C5" s="8" t="s">
        <v>234</v>
      </c>
      <c r="D5" s="9">
        <v>74721.530927835047</v>
      </c>
      <c r="F5" s="8" t="s">
        <v>228</v>
      </c>
      <c r="G5">
        <v>31</v>
      </c>
      <c r="H5">
        <v>26</v>
      </c>
      <c r="I5">
        <v>57</v>
      </c>
      <c r="K5" s="8" t="s">
        <v>221</v>
      </c>
      <c r="L5" s="16">
        <v>15</v>
      </c>
      <c r="N5" s="8" t="s">
        <v>216</v>
      </c>
      <c r="O5" s="16">
        <v>73</v>
      </c>
      <c r="Q5" s="8" t="s">
        <v>285</v>
      </c>
      <c r="R5" s="12">
        <v>0.39690721649484534</v>
      </c>
      <c r="S5" s="16">
        <v>77</v>
      </c>
    </row>
    <row r="6" spans="1:20" x14ac:dyDescent="0.3">
      <c r="F6" s="8" t="s">
        <v>229</v>
      </c>
      <c r="G6">
        <v>28</v>
      </c>
      <c r="H6">
        <v>29</v>
      </c>
      <c r="I6">
        <v>57</v>
      </c>
      <c r="K6" s="8" t="s">
        <v>220</v>
      </c>
      <c r="L6" s="16">
        <v>20</v>
      </c>
      <c r="N6" s="8" t="s">
        <v>217</v>
      </c>
      <c r="O6" s="16">
        <v>20</v>
      </c>
      <c r="Q6" s="8" t="s">
        <v>234</v>
      </c>
      <c r="R6" s="12">
        <v>1</v>
      </c>
      <c r="S6" s="16">
        <v>194</v>
      </c>
    </row>
    <row r="7" spans="1:20" x14ac:dyDescent="0.3">
      <c r="C7" t="s">
        <v>240</v>
      </c>
      <c r="D7" s="10" t="s">
        <v>241</v>
      </c>
      <c r="F7" s="8" t="s">
        <v>230</v>
      </c>
      <c r="G7">
        <v>16</v>
      </c>
      <c r="H7">
        <v>11</v>
      </c>
      <c r="I7">
        <v>27</v>
      </c>
      <c r="K7" s="8" t="s">
        <v>225</v>
      </c>
      <c r="L7" s="16">
        <v>30</v>
      </c>
      <c r="N7" s="8" t="s">
        <v>276</v>
      </c>
      <c r="O7" s="16">
        <v>59</v>
      </c>
    </row>
    <row r="8" spans="1:20" x14ac:dyDescent="0.3">
      <c r="C8" s="2">
        <v>9.93</v>
      </c>
      <c r="D8" t="str">
        <f>_xlfn.XLOOKUP($C$8,EmployeesDef!J:J,EmployeesDef!B:B)</f>
        <v>Juan Bautista</v>
      </c>
      <c r="F8" s="8" t="s">
        <v>234</v>
      </c>
      <c r="G8">
        <v>108</v>
      </c>
      <c r="H8">
        <v>86</v>
      </c>
      <c r="I8">
        <v>194</v>
      </c>
      <c r="K8" s="8" t="s">
        <v>222</v>
      </c>
      <c r="L8" s="16">
        <v>31</v>
      </c>
      <c r="N8" s="8" t="s">
        <v>234</v>
      </c>
      <c r="O8" s="16">
        <v>194</v>
      </c>
      <c r="Q8" s="17" t="s">
        <v>281</v>
      </c>
      <c r="R8" s="17" t="s">
        <v>282</v>
      </c>
      <c r="S8" s="17" t="s">
        <v>283</v>
      </c>
      <c r="T8" s="17" t="s">
        <v>296</v>
      </c>
    </row>
    <row r="9" spans="1:20" x14ac:dyDescent="0.3">
      <c r="A9" s="5"/>
      <c r="K9" s="8" t="s">
        <v>224</v>
      </c>
      <c r="L9" s="16">
        <v>33</v>
      </c>
      <c r="Q9" s="23" t="s">
        <v>284</v>
      </c>
      <c r="R9" s="13">
        <f>IFERROR(GETPIVOTDATA("%Range Performance",$Q$2,"Range Performance","0 - 5 Low"),0)</f>
        <v>0.17010309278350516</v>
      </c>
      <c r="S9" s="12">
        <f>IFERROR(1 -R9,0)</f>
        <v>0.82989690721649478</v>
      </c>
      <c r="T9">
        <f>IFERROR(GETPIVOTDATA("Count of RP",$Q$2,"Range Performance","0 - 5 Low"),0)</f>
        <v>33</v>
      </c>
    </row>
    <row r="10" spans="1:20" x14ac:dyDescent="0.3">
      <c r="C10" t="s">
        <v>242</v>
      </c>
      <c r="D10" t="s">
        <v>291</v>
      </c>
      <c r="F10" s="14" t="s">
        <v>212</v>
      </c>
      <c r="G10" s="15" t="s">
        <v>213</v>
      </c>
      <c r="K10" s="8" t="s">
        <v>223</v>
      </c>
      <c r="L10" s="16">
        <v>39</v>
      </c>
      <c r="Q10" s="23" t="s">
        <v>286</v>
      </c>
      <c r="R10" s="13">
        <f>IFERROR(GETPIVOTDATA("%Range Performance",$Q$2,"Range Performance","8 - 10 High"),0)</f>
        <v>0.39690721649484534</v>
      </c>
      <c r="S10" s="12">
        <f>IFERROR(1 -R10,0)</f>
        <v>0.60309278350515472</v>
      </c>
      <c r="T10">
        <f>IFERROR(GETPIVOTDATA("Count of RP",$Q$2,"Range Performance","6 - 7 Medium"),0)</f>
        <v>84</v>
      </c>
    </row>
    <row r="11" spans="1:20" x14ac:dyDescent="0.3">
      <c r="C11" s="11">
        <v>44.015463917525771</v>
      </c>
      <c r="D11" s="9">
        <v>74721.530927835047</v>
      </c>
      <c r="F11" s="13">
        <f>IFERROR(GETPIVOTDATA("Gender",$F$2,"Gender","Female")/GETPIVOTDATA("Gender",$F$2),0)</f>
        <v>0.55670103092783507</v>
      </c>
      <c r="G11" s="13">
        <f>IFERROR(GETPIVOTDATA("Gender",$F$2,"Gender","Male")/GETPIVOTDATA("Gender",$F$2),0)</f>
        <v>0.44329896907216493</v>
      </c>
      <c r="K11" s="8" t="s">
        <v>234</v>
      </c>
      <c r="L11" s="16">
        <v>194</v>
      </c>
      <c r="Q11" s="23" t="s">
        <v>285</v>
      </c>
      <c r="R11" s="13">
        <f>IFERROR(GETPIVOTDATA("%Range Performance",$Q$2,"Range Performance","6 - 7 Medium"),0)</f>
        <v>0.4329896907216495</v>
      </c>
      <c r="S11" s="12">
        <f>IFERROR(1 -R11,0)</f>
        <v>0.5670103092783505</v>
      </c>
      <c r="T11">
        <f>IFERROR(GETPIVOTDATA("Count of RP",$Q$2,"Range Performance","8 - 10 High"),0)</f>
        <v>77</v>
      </c>
    </row>
    <row r="12" spans="1:20" x14ac:dyDescent="0.3">
      <c r="F12" s="12">
        <f>IFERROR(1-F11,0)</f>
        <v>0.44329896907216493</v>
      </c>
      <c r="G12" s="12">
        <f>IFERROR(1-G11,0)</f>
        <v>0.55670103092783507</v>
      </c>
    </row>
    <row r="13" spans="1:20" x14ac:dyDescent="0.3">
      <c r="C13" t="s">
        <v>243</v>
      </c>
      <c r="D13" s="25" t="s">
        <v>295</v>
      </c>
    </row>
    <row r="14" spans="1:20" x14ac:dyDescent="0.3">
      <c r="C14">
        <v>194</v>
      </c>
      <c r="D14" s="26" cm="1">
        <f t="array" ref="D14:D15">_xlfn.MODE.MULT(EmployeesDef!I:I)</f>
        <v>46800</v>
      </c>
    </row>
    <row r="15" spans="1:20" x14ac:dyDescent="0.3">
      <c r="D15" s="26">
        <v>75600</v>
      </c>
    </row>
    <row r="17" spans="3:5" x14ac:dyDescent="0.3">
      <c r="C17" s="7" t="s">
        <v>233</v>
      </c>
      <c r="D17" t="s">
        <v>287</v>
      </c>
    </row>
    <row r="18" spans="3:5" x14ac:dyDescent="0.3">
      <c r="C18" s="8" t="s">
        <v>284</v>
      </c>
      <c r="D18" s="24">
        <v>0.17958320436076849</v>
      </c>
    </row>
    <row r="19" spans="3:5" x14ac:dyDescent="0.3">
      <c r="C19" s="8" t="s">
        <v>286</v>
      </c>
      <c r="D19" s="24">
        <v>0.44261397489800103</v>
      </c>
    </row>
    <row r="20" spans="3:5" x14ac:dyDescent="0.3">
      <c r="C20" s="8" t="s">
        <v>285</v>
      </c>
      <c r="D20" s="24">
        <v>0.37780282074123051</v>
      </c>
    </row>
    <row r="21" spans="3:5" x14ac:dyDescent="0.3">
      <c r="C21" s="8" t="s">
        <v>234</v>
      </c>
      <c r="D21" s="24">
        <v>1</v>
      </c>
    </row>
    <row r="22" spans="3:5" x14ac:dyDescent="0.3">
      <c r="C22" s="14" t="s">
        <v>292</v>
      </c>
      <c r="D22" s="14" t="s">
        <v>293</v>
      </c>
      <c r="E22" s="14" t="s">
        <v>294</v>
      </c>
    </row>
    <row r="23" spans="3:5" x14ac:dyDescent="0.3">
      <c r="C23" s="23" t="s">
        <v>284</v>
      </c>
      <c r="D23" s="13">
        <f>IFERROR(GETPIVOTDATA("Annual Salaries",$C$17,"Range Performance","0 - 5 Low"),0)</f>
        <v>0.17958320436076849</v>
      </c>
      <c r="E23" s="13">
        <f>IFERROR(1-D23,0)</f>
        <v>0.82041679563923153</v>
      </c>
    </row>
    <row r="24" spans="3:5" x14ac:dyDescent="0.3">
      <c r="C24" s="23" t="s">
        <v>286</v>
      </c>
      <c r="D24" s="13">
        <f>IFERROR(GETPIVOTDATA("Annual Salaries",$C$17,"Range Performance","6 - 7 Medium"),0)</f>
        <v>0.44261397489800103</v>
      </c>
      <c r="E24" s="13">
        <f>IFERROR(1-D24,0)</f>
        <v>0.55738602510199897</v>
      </c>
    </row>
    <row r="25" spans="3:5" x14ac:dyDescent="0.3">
      <c r="C25" s="23" t="s">
        <v>285</v>
      </c>
      <c r="D25" s="13">
        <f>IFERROR(GETPIVOTDATA("Annual Salaries",$C$17,"Range Performance","8 - 10 High"),0)</f>
        <v>0.37780282074123051</v>
      </c>
      <c r="E25" s="13">
        <f>IFERROR(1-D25,0)</f>
        <v>0.62219717925876949</v>
      </c>
    </row>
  </sheetData>
  <phoneticPr fontId="1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6C9C-AAD8-4CFA-BC57-1278EEAAC16A}">
  <dimension ref="A1:N25"/>
  <sheetViews>
    <sheetView tabSelected="1" topLeftCell="A4" zoomScale="150" zoomScaleNormal="150" workbookViewId="0">
      <selection activeCell="O11" sqref="O11"/>
    </sheetView>
  </sheetViews>
  <sheetFormatPr defaultRowHeight="14.4" x14ac:dyDescent="0.3"/>
  <cols>
    <col min="1" max="1" width="2.77734375" customWidth="1"/>
    <col min="2" max="13" width="11.77734375" customWidth="1"/>
    <col min="14" max="14" width="2.77734375" customWidth="1"/>
  </cols>
  <sheetData>
    <row r="1" spans="1:14" x14ac:dyDescent="0.3">
      <c r="A1" s="6"/>
      <c r="B1" s="6"/>
      <c r="C1" s="6"/>
      <c r="D1" s="6"/>
      <c r="E1" s="6"/>
      <c r="F1" s="6"/>
      <c r="G1" s="6"/>
      <c r="H1" s="6"/>
      <c r="I1" s="6"/>
      <c r="J1" s="6"/>
      <c r="K1" s="6"/>
      <c r="L1" s="6"/>
      <c r="M1" s="6"/>
      <c r="N1" s="6"/>
    </row>
    <row r="2" spans="1:14" x14ac:dyDescent="0.3">
      <c r="A2" s="6"/>
      <c r="B2" s="6"/>
      <c r="C2" s="6"/>
      <c r="D2" s="6"/>
      <c r="E2" s="6"/>
      <c r="F2" s="6"/>
      <c r="G2" s="6"/>
      <c r="H2" s="6"/>
      <c r="I2" s="6"/>
      <c r="J2" s="6"/>
      <c r="K2" s="6"/>
      <c r="L2" s="6"/>
      <c r="M2" s="6"/>
      <c r="N2" s="6"/>
    </row>
    <row r="3" spans="1:14" x14ac:dyDescent="0.3">
      <c r="A3" s="6"/>
      <c r="B3" s="6"/>
      <c r="C3" s="6"/>
      <c r="D3" s="6"/>
      <c r="E3" s="6"/>
      <c r="F3" s="6"/>
      <c r="G3" s="6"/>
      <c r="H3" s="6"/>
      <c r="I3" s="6"/>
      <c r="J3" s="6"/>
      <c r="K3" s="6"/>
      <c r="L3" s="6"/>
      <c r="M3" s="6"/>
      <c r="N3" s="6"/>
    </row>
    <row r="4" spans="1:14" x14ac:dyDescent="0.3">
      <c r="A4" s="6"/>
      <c r="B4" s="6"/>
      <c r="C4" s="6"/>
      <c r="D4" s="6"/>
      <c r="E4" s="6"/>
      <c r="F4" s="6"/>
      <c r="G4" s="6"/>
      <c r="H4" s="6"/>
      <c r="I4" s="6"/>
      <c r="J4" s="6"/>
      <c r="K4" s="6"/>
      <c r="L4" s="6"/>
      <c r="M4" s="6"/>
      <c r="N4" s="6"/>
    </row>
    <row r="5" spans="1:14" x14ac:dyDescent="0.3">
      <c r="A5" s="6"/>
      <c r="B5" s="6"/>
      <c r="C5" s="6"/>
      <c r="D5" s="6"/>
      <c r="E5" s="6"/>
      <c r="F5" s="6"/>
      <c r="G5" s="6"/>
      <c r="H5" s="6"/>
      <c r="I5" s="6"/>
      <c r="J5" s="6"/>
      <c r="K5" s="6"/>
      <c r="L5" s="6"/>
      <c r="M5" s="6"/>
      <c r="N5" s="6"/>
    </row>
    <row r="6" spans="1:14" x14ac:dyDescent="0.3">
      <c r="A6" s="6"/>
      <c r="B6" s="6"/>
      <c r="C6" s="6"/>
      <c r="D6" s="6"/>
      <c r="E6" s="6"/>
      <c r="F6" s="6"/>
      <c r="G6" s="6"/>
      <c r="H6" s="6"/>
      <c r="I6" s="6"/>
      <c r="J6" s="6"/>
      <c r="K6" s="6"/>
      <c r="L6" s="6"/>
      <c r="M6" s="6"/>
      <c r="N6" s="6"/>
    </row>
    <row r="7" spans="1:14" x14ac:dyDescent="0.3">
      <c r="A7" s="6"/>
      <c r="B7" s="6"/>
      <c r="C7" s="6"/>
      <c r="D7" s="6"/>
      <c r="E7" s="6"/>
      <c r="F7" s="6"/>
      <c r="G7" s="6"/>
      <c r="H7" s="6"/>
      <c r="I7" s="6"/>
      <c r="J7" s="6"/>
      <c r="K7" s="6"/>
      <c r="L7" s="6"/>
      <c r="M7" s="6"/>
      <c r="N7" s="6"/>
    </row>
    <row r="8" spans="1:14" x14ac:dyDescent="0.3">
      <c r="A8" s="6"/>
      <c r="B8" s="6"/>
      <c r="C8" s="6"/>
      <c r="D8" s="6"/>
      <c r="E8" s="6"/>
      <c r="F8" s="6"/>
      <c r="G8" s="6"/>
      <c r="H8" s="6"/>
      <c r="I8" s="6"/>
      <c r="J8" s="6"/>
      <c r="K8" s="6"/>
      <c r="L8" s="6"/>
      <c r="M8" s="6"/>
      <c r="N8" s="6"/>
    </row>
    <row r="9" spans="1:14" x14ac:dyDescent="0.3">
      <c r="A9" s="6"/>
      <c r="B9" s="6"/>
      <c r="C9" s="6"/>
      <c r="D9" s="6"/>
      <c r="E9" s="6"/>
      <c r="F9" s="6"/>
      <c r="G9" s="6"/>
      <c r="H9" s="6"/>
      <c r="I9" s="6"/>
      <c r="J9" s="6"/>
      <c r="K9" s="6"/>
      <c r="L9" s="6"/>
      <c r="M9" s="6"/>
      <c r="N9" s="6"/>
    </row>
    <row r="10" spans="1:14" x14ac:dyDescent="0.3">
      <c r="A10" s="6"/>
      <c r="B10" s="6"/>
      <c r="C10" s="6"/>
      <c r="D10" s="6"/>
      <c r="E10" s="6"/>
      <c r="F10" s="6"/>
      <c r="G10" s="6"/>
      <c r="H10" s="6"/>
      <c r="I10" s="6"/>
      <c r="J10" s="6"/>
      <c r="K10" s="6"/>
      <c r="L10" s="6"/>
      <c r="M10" s="6"/>
      <c r="N10" s="6"/>
    </row>
    <row r="11" spans="1:14" x14ac:dyDescent="0.3">
      <c r="A11" s="6"/>
      <c r="B11" s="6"/>
      <c r="C11" s="6"/>
      <c r="D11" s="6"/>
      <c r="E11" s="6"/>
      <c r="F11" s="6"/>
      <c r="G11" s="6"/>
      <c r="H11" s="6"/>
      <c r="I11" s="6"/>
      <c r="J11" s="6"/>
      <c r="K11" s="6"/>
      <c r="L11" s="6"/>
      <c r="M11" s="6"/>
      <c r="N11" s="6"/>
    </row>
    <row r="12" spans="1:14" x14ac:dyDescent="0.3">
      <c r="A12" s="6"/>
      <c r="B12" s="6"/>
      <c r="C12" s="6"/>
      <c r="D12" s="6"/>
      <c r="E12" s="6"/>
      <c r="F12" s="6"/>
      <c r="G12" s="6"/>
      <c r="H12" s="6"/>
      <c r="I12" s="6"/>
      <c r="J12" s="6"/>
      <c r="K12" s="6"/>
      <c r="L12" s="6"/>
      <c r="M12" s="6"/>
      <c r="N12" s="6"/>
    </row>
    <row r="13" spans="1:14" x14ac:dyDescent="0.3">
      <c r="A13" s="6"/>
      <c r="B13" s="6"/>
      <c r="C13" s="6"/>
      <c r="D13" s="6"/>
      <c r="E13" s="6"/>
      <c r="F13" s="6"/>
      <c r="G13" s="6"/>
      <c r="H13" s="6"/>
      <c r="I13" s="6"/>
      <c r="J13" s="6"/>
      <c r="K13" s="6"/>
      <c r="L13" s="6"/>
      <c r="M13" s="6"/>
      <c r="N13" s="6"/>
    </row>
    <row r="14" spans="1:14" x14ac:dyDescent="0.3">
      <c r="A14" s="6"/>
      <c r="B14" s="6"/>
      <c r="C14" s="6"/>
      <c r="D14" s="6"/>
      <c r="E14" s="6"/>
      <c r="F14" s="6"/>
      <c r="G14" s="6"/>
      <c r="H14" s="6"/>
      <c r="I14" s="6"/>
      <c r="J14" s="6"/>
      <c r="K14" s="6"/>
      <c r="L14" s="6"/>
      <c r="M14" s="6"/>
      <c r="N14" s="6"/>
    </row>
    <row r="15" spans="1:14" x14ac:dyDescent="0.3">
      <c r="A15" s="6"/>
      <c r="B15" s="6"/>
      <c r="C15" s="6"/>
      <c r="D15" s="6"/>
      <c r="E15" s="6"/>
      <c r="F15" s="6"/>
      <c r="G15" s="6"/>
      <c r="H15" s="6"/>
      <c r="I15" s="6"/>
      <c r="J15" s="6"/>
      <c r="K15" s="6"/>
      <c r="L15" s="6"/>
      <c r="M15" s="6"/>
      <c r="N15" s="6"/>
    </row>
    <row r="16" spans="1:14" x14ac:dyDescent="0.3">
      <c r="A16" s="6"/>
      <c r="B16" s="6"/>
      <c r="C16" s="6"/>
      <c r="D16" s="6"/>
      <c r="E16" s="6"/>
      <c r="F16" s="6"/>
      <c r="G16" s="6"/>
      <c r="H16" s="6"/>
      <c r="I16" s="6"/>
      <c r="J16" s="6"/>
      <c r="K16" s="6"/>
      <c r="L16" s="6"/>
      <c r="M16" s="6"/>
      <c r="N16" s="6"/>
    </row>
    <row r="17" spans="1:14" x14ac:dyDescent="0.3">
      <c r="A17" s="6"/>
      <c r="B17" s="6"/>
      <c r="C17" s="6"/>
      <c r="D17" s="6"/>
      <c r="E17" s="6"/>
      <c r="F17" s="6"/>
      <c r="G17" s="6"/>
      <c r="H17" s="6"/>
      <c r="I17" s="6"/>
      <c r="J17" s="6"/>
      <c r="K17" s="6"/>
      <c r="L17" s="6"/>
      <c r="M17" s="6"/>
      <c r="N17" s="6"/>
    </row>
    <row r="18" spans="1:14" x14ac:dyDescent="0.3">
      <c r="A18" s="6"/>
      <c r="B18" s="6"/>
      <c r="C18" s="6"/>
      <c r="D18" s="6"/>
      <c r="E18" s="6"/>
      <c r="F18" s="6"/>
      <c r="G18" s="6"/>
      <c r="H18" s="6"/>
      <c r="I18" s="6"/>
      <c r="J18" s="6"/>
      <c r="K18" s="6"/>
      <c r="L18" s="6"/>
      <c r="M18" s="6"/>
      <c r="N18" s="6"/>
    </row>
    <row r="19" spans="1:14" x14ac:dyDescent="0.3">
      <c r="A19" s="6"/>
      <c r="B19" s="6"/>
      <c r="C19" s="6"/>
      <c r="D19" s="6"/>
      <c r="E19" s="6"/>
      <c r="F19" s="6"/>
      <c r="G19" s="6"/>
      <c r="H19" s="6"/>
      <c r="I19" s="6"/>
      <c r="J19" s="6"/>
      <c r="K19" s="6"/>
      <c r="L19" s="6"/>
      <c r="M19" s="6"/>
      <c r="N19" s="6"/>
    </row>
    <row r="20" spans="1:14" x14ac:dyDescent="0.3">
      <c r="A20" s="6"/>
      <c r="B20" s="6"/>
      <c r="C20" s="6"/>
      <c r="D20" s="6"/>
      <c r="E20" s="6"/>
      <c r="F20" s="6"/>
      <c r="G20" s="6"/>
      <c r="H20" s="6"/>
      <c r="I20" s="6"/>
      <c r="J20" s="6"/>
      <c r="K20" s="6"/>
      <c r="L20" s="6"/>
      <c r="M20" s="6"/>
      <c r="N20" s="6"/>
    </row>
    <row r="21" spans="1:14" x14ac:dyDescent="0.3">
      <c r="A21" s="6"/>
      <c r="B21" s="6"/>
      <c r="C21" s="6"/>
      <c r="D21" s="6"/>
      <c r="E21" s="6"/>
      <c r="F21" s="6"/>
      <c r="G21" s="6"/>
      <c r="H21" s="6"/>
      <c r="I21" s="6"/>
      <c r="J21" s="6"/>
      <c r="K21" s="6"/>
      <c r="L21" s="6"/>
      <c r="M21" s="6"/>
      <c r="N21" s="6"/>
    </row>
    <row r="22" spans="1:14" x14ac:dyDescent="0.3">
      <c r="A22" s="6"/>
      <c r="B22" s="6"/>
      <c r="C22" s="6"/>
      <c r="D22" s="6"/>
      <c r="E22" s="6"/>
      <c r="F22" s="6"/>
      <c r="G22" s="6"/>
      <c r="H22" s="6"/>
      <c r="I22" s="6"/>
      <c r="J22" s="6"/>
      <c r="K22" s="6"/>
      <c r="L22" s="6"/>
      <c r="M22" s="6"/>
      <c r="N22" s="6"/>
    </row>
    <row r="23" spans="1:14" x14ac:dyDescent="0.3">
      <c r="A23" s="6"/>
      <c r="B23" s="6"/>
      <c r="C23" s="6"/>
      <c r="D23" s="6"/>
      <c r="E23" s="6"/>
      <c r="F23" s="6"/>
      <c r="G23" s="6"/>
      <c r="H23" s="6"/>
      <c r="I23" s="6"/>
      <c r="J23" s="6"/>
      <c r="K23" s="6"/>
      <c r="L23" s="6"/>
      <c r="M23" s="6"/>
      <c r="N23" s="6"/>
    </row>
    <row r="24" spans="1:14" x14ac:dyDescent="0.3">
      <c r="A24" s="6"/>
      <c r="B24" s="6"/>
      <c r="C24" s="6"/>
      <c r="D24" s="6"/>
      <c r="E24" s="6"/>
      <c r="F24" s="6"/>
      <c r="G24" s="6"/>
      <c r="H24" s="6"/>
      <c r="I24" s="6"/>
      <c r="J24" s="6"/>
      <c r="K24" s="6"/>
      <c r="L24" s="6"/>
      <c r="M24" s="6"/>
      <c r="N24" s="6"/>
    </row>
    <row r="25" spans="1:14" x14ac:dyDescent="0.3">
      <c r="A25" s="6"/>
      <c r="B25" s="6"/>
      <c r="C25" s="6"/>
      <c r="D25" s="6"/>
      <c r="E25" s="6"/>
      <c r="F25" s="6"/>
      <c r="G25" s="6"/>
      <c r="H25" s="6"/>
      <c r="I25" s="6"/>
      <c r="J25" s="6"/>
      <c r="K25" s="6"/>
      <c r="L25" s="6"/>
      <c r="M25" s="6"/>
      <c r="N2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69DF873-42B1-4B7F-AA46-BC7DFA4578E0}">
  <ds:schemaRefs/>
</ds:datastoreItem>
</file>

<file path=customXml/itemProps2.xml><?xml version="1.0" encoding="utf-8"?>
<ds:datastoreItem xmlns:ds="http://schemas.openxmlformats.org/officeDocument/2006/customXml" ds:itemID="{F170F968-796F-4888-A92C-A9259B92AF0B}">
  <ds:schemaRefs/>
</ds:datastoreItem>
</file>

<file path=customXml/itemProps3.xml><?xml version="1.0" encoding="utf-8"?>
<ds:datastoreItem xmlns:ds="http://schemas.openxmlformats.org/officeDocument/2006/customXml" ds:itemID="{2BA35DF0-FC96-4F1A-A5CD-5CC3256E2423}">
  <ds:schemaRefs/>
</ds:datastoreItem>
</file>

<file path=customXml/itemProps4.xml><?xml version="1.0" encoding="utf-8"?>
<ds:datastoreItem xmlns:ds="http://schemas.openxmlformats.org/officeDocument/2006/customXml" ds:itemID="{36647330-C452-49C4-B07F-6209045698C0}">
  <ds:schemaRefs/>
</ds:datastoreItem>
</file>

<file path=customXml/itemProps5.xml><?xml version="1.0" encoding="utf-8"?>
<ds:datastoreItem xmlns:ds="http://schemas.openxmlformats.org/officeDocument/2006/customXml" ds:itemID="{681742D0-6240-4D4F-8A1D-E6BAEC4455F8}">
  <ds:schemaRefs/>
</ds:datastoreItem>
</file>

<file path=customXml/itemProps6.xml><?xml version="1.0" encoding="utf-8"?>
<ds:datastoreItem xmlns:ds="http://schemas.openxmlformats.org/officeDocument/2006/customXml" ds:itemID="{E2B54376-21E4-4CBB-9806-019809120FFC}">
  <ds:schemaRefs/>
</ds:datastoreItem>
</file>

<file path=customXml/itemProps7.xml><?xml version="1.0" encoding="utf-8"?>
<ds:datastoreItem xmlns:ds="http://schemas.openxmlformats.org/officeDocument/2006/customXml" ds:itemID="{643FBF34-495F-4173-8FDC-7ECA45518CC0}">
  <ds:schemaRefs>
    <ds:schemaRef ds:uri="http://schemas.microsoft.com/DataMashup"/>
  </ds:schemaRefs>
</ds:datastoreItem>
</file>

<file path=customXml/itemProps8.xml><?xml version="1.0" encoding="utf-8"?>
<ds:datastoreItem xmlns:ds="http://schemas.openxmlformats.org/officeDocument/2006/customXml" ds:itemID="{AB3EE89F-677C-4532-951B-FB671D7C569C}">
  <ds:schemaRefs/>
</ds:datastoreItem>
</file>

<file path=customXml/itemProps9.xml><?xml version="1.0" encoding="utf-8"?>
<ds:datastoreItem xmlns:ds="http://schemas.openxmlformats.org/officeDocument/2006/customXml" ds:itemID="{33AE4953-75ED-44C6-B218-EB460CE755F0}">
  <ds:schemaRefs/>
</ds:datastoreItem>
</file>

<file path=customXml/itemProps10.xml><?xml version="1.0" encoding="utf-8"?>
<ds:datastoreItem xmlns:ds="http://schemas.openxmlformats.org/officeDocument/2006/customXml" ds:itemID="{A858B282-7377-42BE-B0C8-402F17459D8C}">
  <ds:schemaRefs/>
</ds:datastoreItem>
</file>

<file path=customXml/itemProps11.xml><?xml version="1.0" encoding="utf-8"?>
<ds:datastoreItem xmlns:ds="http://schemas.openxmlformats.org/officeDocument/2006/customXml" ds:itemID="{358A9FD0-11F0-4FA4-8F32-143FEB6D4B8C}">
  <ds:schemaRefs/>
</ds:datastoreItem>
</file>

<file path=customXml/itemProps12.xml><?xml version="1.0" encoding="utf-8"?>
<ds:datastoreItem xmlns:ds="http://schemas.openxmlformats.org/officeDocument/2006/customXml" ds:itemID="{D441006E-4B5D-4CAA-A57F-24A47692E2A3}">
  <ds:schemaRefs/>
</ds:datastoreItem>
</file>

<file path=customXml/itemProps13.xml><?xml version="1.0" encoding="utf-8"?>
<ds:datastoreItem xmlns:ds="http://schemas.openxmlformats.org/officeDocument/2006/customXml" ds:itemID="{9FF661F6-C4DC-4FDF-A238-7991883E5929}">
  <ds:schemaRefs/>
</ds:datastoreItem>
</file>

<file path=customXml/itemProps14.xml><?xml version="1.0" encoding="utf-8"?>
<ds:datastoreItem xmlns:ds="http://schemas.openxmlformats.org/officeDocument/2006/customXml" ds:itemID="{BEAEE92F-6BFE-4D24-838A-F1BADD71E57E}">
  <ds:schemaRefs/>
</ds:datastoreItem>
</file>

<file path=customXml/itemProps15.xml><?xml version="1.0" encoding="utf-8"?>
<ds:datastoreItem xmlns:ds="http://schemas.openxmlformats.org/officeDocument/2006/customXml" ds:itemID="{C67850FD-8ACC-4048-B687-A1BB92321491}">
  <ds:schemaRefs/>
</ds:datastoreItem>
</file>

<file path=customXml/itemProps16.xml><?xml version="1.0" encoding="utf-8"?>
<ds:datastoreItem xmlns:ds="http://schemas.openxmlformats.org/officeDocument/2006/customXml" ds:itemID="{35789A20-EE8E-467F-8FA7-6AB279D14808}">
  <ds:schemaRefs/>
</ds:datastoreItem>
</file>

<file path=customXml/itemProps17.xml><?xml version="1.0" encoding="utf-8"?>
<ds:datastoreItem xmlns:ds="http://schemas.openxmlformats.org/officeDocument/2006/customXml" ds:itemID="{C9014A3C-EB98-468B-91F9-4732C73806C4}">
  <ds:schemaRefs/>
</ds:datastoreItem>
</file>

<file path=customXml/itemProps18.xml><?xml version="1.0" encoding="utf-8"?>
<ds:datastoreItem xmlns:ds="http://schemas.openxmlformats.org/officeDocument/2006/customXml" ds:itemID="{3A7D3199-701B-4869-9ADD-8176FB090BE2}">
  <ds:schemaRefs/>
</ds:datastoreItem>
</file>

<file path=customXml/itemProps19.xml><?xml version="1.0" encoding="utf-8"?>
<ds:datastoreItem xmlns:ds="http://schemas.openxmlformats.org/officeDocument/2006/customXml" ds:itemID="{88191E9A-6FD4-4FC5-835B-8DBA14F4A6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Employees RawData</vt:lpstr>
      <vt:lpstr>Salaries RawData</vt:lpstr>
      <vt:lpstr>Evaluation RawData</vt:lpstr>
      <vt:lpstr>EmployeesCalc</vt:lpstr>
      <vt:lpstr>EmployeesDef</vt:lpstr>
      <vt:lpstr>Salaries</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Yascnay Izquierdo</dc:creator>
  <cp:lastModifiedBy>Yascnay Patricia Izquierdo Carrillo</cp:lastModifiedBy>
  <dcterms:created xsi:type="dcterms:W3CDTF">2020-04-07T02:20:00Z</dcterms:created>
  <dcterms:modified xsi:type="dcterms:W3CDTF">2025-03-03T17:17:58Z</dcterms:modified>
</cp:coreProperties>
</file>