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ase\Documents\GIT\damage_control\"/>
    </mc:Choice>
  </mc:AlternateContent>
  <xr:revisionPtr revIDLastSave="0" documentId="13_ncr:1_{606B0AE0-64BE-4531-9549-99A8ED1439F3}" xr6:coauthVersionLast="45" xr6:coauthVersionMax="45" xr10:uidLastSave="{00000000-0000-0000-0000-000000000000}"/>
  <bookViews>
    <workbookView xWindow="-120" yWindow="-120" windowWidth="20730" windowHeight="11160" xr2:uid="{6E60B883-C1EB-4042-8292-51D12951DA34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7" i="2" l="1"/>
  <c r="J18" i="2"/>
  <c r="J16" i="2"/>
  <c r="J15" i="2"/>
  <c r="J12" i="2"/>
  <c r="J9" i="2"/>
  <c r="J10" i="2"/>
  <c r="J11" i="2"/>
  <c r="J8" i="2"/>
  <c r="C33" i="1"/>
  <c r="C32" i="1"/>
  <c r="C31" i="1"/>
  <c r="C30" i="1"/>
  <c r="C29" i="1"/>
  <c r="A28" i="1"/>
  <c r="B16" i="1"/>
  <c r="A9" i="1"/>
</calcChain>
</file>

<file path=xl/sharedStrings.xml><?xml version="1.0" encoding="utf-8"?>
<sst xmlns="http://schemas.openxmlformats.org/spreadsheetml/2006/main" count="166" uniqueCount="128">
  <si>
    <t>Management of secondary peritonitis with and without damage control strategy: Experience from Cali, Colombia</t>
  </si>
  <si>
    <t xml:space="preserve">PERIT database </t>
  </si>
  <si>
    <t>Included</t>
  </si>
  <si>
    <t>Excluded</t>
  </si>
  <si>
    <t>Initial observations</t>
  </si>
  <si>
    <t>Post trauma</t>
  </si>
  <si>
    <t>Post qx</t>
  </si>
  <si>
    <t>Pancreas related</t>
  </si>
  <si>
    <t>Biliary way related</t>
  </si>
  <si>
    <t>Primary peritonitis</t>
  </si>
  <si>
    <t>Tertiary peritonitis</t>
  </si>
  <si>
    <t xml:space="preserve">missing data of management </t>
  </si>
  <si>
    <t>Secondary peritonitis database: 91 patients</t>
  </si>
  <si>
    <t>Anastomosis or primary suture</t>
  </si>
  <si>
    <t>Ostomy</t>
  </si>
  <si>
    <t>ligadure + second laparatomy planned</t>
  </si>
  <si>
    <t>Excluded because don't information of second procedure</t>
  </si>
  <si>
    <t>Anastomosis</t>
  </si>
  <si>
    <t>Total database</t>
  </si>
  <si>
    <t>Comments</t>
  </si>
  <si>
    <t>DCS</t>
  </si>
  <si>
    <t>anastomosis</t>
  </si>
  <si>
    <t>Age</t>
  </si>
  <si>
    <t>Damage Control Strategy (n = 26)</t>
  </si>
  <si>
    <t>Anastomosis (n = 45)</t>
  </si>
  <si>
    <t>P</t>
  </si>
  <si>
    <t>Ostomy (n = 17)</t>
  </si>
  <si>
    <t>57(44-71)</t>
  </si>
  <si>
    <t>64(54-76)</t>
  </si>
  <si>
    <t>71(64-76)</t>
  </si>
  <si>
    <t>&lt;0.001</t>
  </si>
  <si>
    <t>Female</t>
  </si>
  <si>
    <t>42.2(19)</t>
  </si>
  <si>
    <t>61.5(16)</t>
  </si>
  <si>
    <t>29.4(5)</t>
  </si>
  <si>
    <t>Comorbidities</t>
  </si>
  <si>
    <t>DM2</t>
  </si>
  <si>
    <t>7.6(2)</t>
  </si>
  <si>
    <t>15.5(7)</t>
  </si>
  <si>
    <t>17.6(3)</t>
  </si>
  <si>
    <t>Heart disease</t>
  </si>
  <si>
    <t>38.4(10)</t>
  </si>
  <si>
    <t>41.1(7)</t>
  </si>
  <si>
    <t>24.4(11)</t>
  </si>
  <si>
    <t>Cancer</t>
  </si>
  <si>
    <t>15.3(4)</t>
  </si>
  <si>
    <t>58.8(10)</t>
  </si>
  <si>
    <t>22.2(10)</t>
  </si>
  <si>
    <t>CKD</t>
  </si>
  <si>
    <t>11.1(5)</t>
  </si>
  <si>
    <t>1*</t>
  </si>
  <si>
    <t>5.8(1)</t>
  </si>
  <si>
    <t>Steroids use</t>
  </si>
  <si>
    <t>11.5(3)</t>
  </si>
  <si>
    <t>Features of secondary peritonitis</t>
  </si>
  <si>
    <t>Type</t>
  </si>
  <si>
    <t>Localized</t>
  </si>
  <si>
    <t>Generalized</t>
  </si>
  <si>
    <t>92.3(24)</t>
  </si>
  <si>
    <t>82.2(37)</t>
  </si>
  <si>
    <t>17.7(8)</t>
  </si>
  <si>
    <t>88.2(15)</t>
  </si>
  <si>
    <t>11.7(2)</t>
  </si>
  <si>
    <t>Material</t>
  </si>
  <si>
    <t>Purulent</t>
  </si>
  <si>
    <t>Fecal</t>
  </si>
  <si>
    <t>69.2(18)</t>
  </si>
  <si>
    <t>30.7(8)</t>
  </si>
  <si>
    <t>93.3(42)</t>
  </si>
  <si>
    <t>6.6(3)</t>
  </si>
  <si>
    <t>76.4(13)</t>
  </si>
  <si>
    <t>23.5(4)</t>
  </si>
  <si>
    <t>Source origin</t>
  </si>
  <si>
    <t>Small bowel</t>
  </si>
  <si>
    <t>44.4(20)</t>
  </si>
  <si>
    <t>42.3(11)</t>
  </si>
  <si>
    <t>Colon</t>
  </si>
  <si>
    <t>80.7(21)</t>
  </si>
  <si>
    <t>Stomach / Duodenum</t>
  </si>
  <si>
    <t>3.8(1)</t>
  </si>
  <si>
    <t>Filtration</t>
  </si>
  <si>
    <t>Complications of Primary anastomosis (n = 45)</t>
  </si>
  <si>
    <t>Fistula</t>
  </si>
  <si>
    <t>Peritonitis</t>
  </si>
  <si>
    <t>Bowel obstruction</t>
  </si>
  <si>
    <t>Haemorrhage</t>
  </si>
  <si>
    <t>Complications of Ostomy (n = 17)</t>
  </si>
  <si>
    <t>Hernia</t>
  </si>
  <si>
    <t>Paraostomal abscess</t>
  </si>
  <si>
    <t>Ischemia</t>
  </si>
  <si>
    <t>Surgical procedure</t>
  </si>
  <si>
    <t>Open abdomen</t>
  </si>
  <si>
    <t>46.6(21)</t>
  </si>
  <si>
    <t>VAC</t>
  </si>
  <si>
    <t>100(26)%</t>
  </si>
  <si>
    <t>80(2)</t>
  </si>
  <si>
    <t>95.2(20)</t>
  </si>
  <si>
    <t>Outcomes</t>
  </si>
  <si>
    <t>Patient support</t>
  </si>
  <si>
    <t>Nutrition support</t>
  </si>
  <si>
    <t>82.3(14)</t>
  </si>
  <si>
    <t>Mechanical ventilation</t>
  </si>
  <si>
    <t>88.4(23)</t>
  </si>
  <si>
    <t>64.7(11)</t>
  </si>
  <si>
    <t>55.5(25)</t>
  </si>
  <si>
    <t>Days of mechanical ventilation</t>
  </si>
  <si>
    <t>8.5(4-15)</t>
  </si>
  <si>
    <t>3(1-7)</t>
  </si>
  <si>
    <t>Inotropic support</t>
  </si>
  <si>
    <t>37.7(17)</t>
  </si>
  <si>
    <t>Blood transfusion</t>
  </si>
  <si>
    <t>73.1(19)</t>
  </si>
  <si>
    <t>RBC</t>
  </si>
  <si>
    <t>94.7(18)</t>
  </si>
  <si>
    <t>100(11)</t>
  </si>
  <si>
    <t>89.4(17)</t>
  </si>
  <si>
    <t>U-RBC</t>
  </si>
  <si>
    <t>4(2-5)</t>
  </si>
  <si>
    <t>4(1-7)</t>
  </si>
  <si>
    <t>3.5(2-5)</t>
  </si>
  <si>
    <t>Inhospital mortality</t>
  </si>
  <si>
    <t>26.9(7)</t>
  </si>
  <si>
    <t>35.2(6)</t>
  </si>
  <si>
    <t>20(9)</t>
  </si>
  <si>
    <t>DCS-anastomosis (18)</t>
  </si>
  <si>
    <t>DCS-ostomy(8)</t>
  </si>
  <si>
    <t>27.7(5)</t>
  </si>
  <si>
    <t>25(2)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</si>
</sst>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1" xfId="0" applyBorder="1"/>
    <xf numFmtId="0" fontId="3" fillId="0" borderId="1" xfId="0" applyFont="1" applyBorder="1"/>
    <xf numFmtId="0" fontId="2" fillId="0" borderId="0" xfId="0" applyFont="1"/>
    <xf numFmtId="0" fontId="6" fillId="0" borderId="0" xfId="0" applyFont="1"/>
    <xf numFmtId="0" fontId="7" fillId="0" borderId="0" xfId="0" applyFont="1"/>
    <xf numFmtId="0" fontId="0" fillId="2" borderId="0" xfId="0" applyFill="1"/>
    <xf numFmtId="9" fontId="0" fillId="2" borderId="0" xfId="1" applyFont="1" applyFill="1"/>
    <xf numFmtId="0" fontId="0" fillId="3" borderId="0" xfId="0" applyFill="1"/>
    <xf numFmtId="9" fontId="0" fillId="3" borderId="0" xfId="1" applyFont="1" applyFill="1"/>
    <xf numFmtId="0" fontId="0" fillId="5" borderId="1" xfId="0" applyFill="1" applyBorder="1"/>
    <xf numFmtId="0" fontId="0" fillId="6" borderId="1" xfId="0" applyFill="1" applyBorder="1"/>
    <xf numFmtId="0" fontId="3" fillId="4" borderId="1" xfId="0" applyFont="1" applyFill="1" applyBorder="1"/>
    <xf numFmtId="0" fontId="0" fillId="4" borderId="1" xfId="0" applyFill="1" applyBorder="1"/>
    <xf numFmtId="0" fontId="3" fillId="6" borderId="1" xfId="0" applyFont="1" applyFill="1" applyBorder="1"/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164" fontId="0" fillId="0" borderId="1" xfId="1" applyNumberFormat="1" applyFont="1" applyBorder="1"/>
    <xf numFmtId="0" fontId="0" fillId="0" borderId="1" xfId="0" applyFill="1" applyBorder="1" applyAlignment="1">
      <alignment horizontal="center"/>
    </xf>
    <xf numFmtId="9" fontId="0" fillId="4" borderId="1" xfId="0" applyNumberFormat="1" applyFill="1" applyBorder="1"/>
    <xf numFmtId="0" fontId="0" fillId="7" borderId="1" xfId="0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055BB-E1BC-4382-BEAF-2C4043CBDC5D}">
  <dimension ref="A2:C33"/>
  <sheetViews>
    <sheetView tabSelected="1" workbookViewId="0">
      <selection activeCell="C30" sqref="C30"/>
    </sheetView>
  </sheetViews>
  <sheetFormatPr baseColWidth="10" defaultRowHeight="15" x14ac:dyDescent="0.25"/>
  <cols>
    <col min="1" max="1" width="12.7109375" customWidth="1"/>
    <col min="3" max="3" width="27" customWidth="1"/>
  </cols>
  <sheetData>
    <row r="2" spans="1:3" ht="26.25" x14ac:dyDescent="0.4">
      <c r="A2" s="3" t="s">
        <v>0</v>
      </c>
    </row>
    <row r="4" spans="1:3" ht="18.75" x14ac:dyDescent="0.3">
      <c r="A4" s="2" t="s">
        <v>1</v>
      </c>
    </row>
    <row r="5" spans="1:3" x14ac:dyDescent="0.25">
      <c r="A5" s="4" t="s">
        <v>2</v>
      </c>
      <c r="B5" s="4" t="s">
        <v>3</v>
      </c>
      <c r="C5" s="4" t="s">
        <v>19</v>
      </c>
    </row>
    <row r="6" spans="1:3" x14ac:dyDescent="0.25">
      <c r="A6" s="4">
        <v>681</v>
      </c>
      <c r="B6" s="4"/>
      <c r="C6" s="4" t="s">
        <v>4</v>
      </c>
    </row>
    <row r="7" spans="1:3" x14ac:dyDescent="0.25">
      <c r="A7" s="4"/>
      <c r="B7" s="4">
        <v>59</v>
      </c>
      <c r="C7" s="4" t="s">
        <v>5</v>
      </c>
    </row>
    <row r="8" spans="1:3" x14ac:dyDescent="0.25">
      <c r="A8" s="4"/>
      <c r="B8" s="4">
        <v>332</v>
      </c>
      <c r="C8" s="4" t="s">
        <v>6</v>
      </c>
    </row>
    <row r="9" spans="1:3" x14ac:dyDescent="0.25">
      <c r="A9" s="4">
        <f>A6-B7-B8</f>
        <v>290</v>
      </c>
      <c r="B9" s="4"/>
      <c r="C9" s="4"/>
    </row>
    <row r="10" spans="1:3" x14ac:dyDescent="0.25">
      <c r="A10" s="4"/>
      <c r="B10" s="4">
        <v>13</v>
      </c>
      <c r="C10" s="4" t="s">
        <v>7</v>
      </c>
    </row>
    <row r="11" spans="1:3" x14ac:dyDescent="0.25">
      <c r="A11" s="4"/>
      <c r="B11" s="4">
        <v>29</v>
      </c>
      <c r="C11" s="4" t="s">
        <v>8</v>
      </c>
    </row>
    <row r="12" spans="1:3" x14ac:dyDescent="0.25">
      <c r="A12" s="4">
        <v>249</v>
      </c>
      <c r="B12" s="4"/>
      <c r="C12" s="4"/>
    </row>
    <row r="13" spans="1:3" x14ac:dyDescent="0.25">
      <c r="A13" s="4"/>
      <c r="B13" s="4">
        <v>21</v>
      </c>
      <c r="C13" s="4" t="s">
        <v>9</v>
      </c>
    </row>
    <row r="14" spans="1:3" x14ac:dyDescent="0.25">
      <c r="A14" s="4"/>
      <c r="B14" s="4">
        <v>23</v>
      </c>
      <c r="C14" s="4" t="s">
        <v>10</v>
      </c>
    </row>
    <row r="15" spans="1:3" x14ac:dyDescent="0.25">
      <c r="A15" s="4">
        <v>205</v>
      </c>
      <c r="B15" s="4"/>
      <c r="C15" s="4"/>
    </row>
    <row r="16" spans="1:3" x14ac:dyDescent="0.25">
      <c r="A16" s="4"/>
      <c r="B16" s="4">
        <f>A15-A17</f>
        <v>114</v>
      </c>
      <c r="C16" s="4" t="s">
        <v>11</v>
      </c>
    </row>
    <row r="17" spans="1:3" x14ac:dyDescent="0.25">
      <c r="A17" s="5">
        <v>91</v>
      </c>
      <c r="B17" s="4"/>
      <c r="C17" s="4"/>
    </row>
    <row r="19" spans="1:3" x14ac:dyDescent="0.25">
      <c r="A19" s="6" t="s">
        <v>12</v>
      </c>
      <c r="B19" s="6"/>
      <c r="C19" s="6"/>
    </row>
    <row r="20" spans="1:3" x14ac:dyDescent="0.25">
      <c r="A20" s="7">
        <v>45</v>
      </c>
      <c r="B20" s="8" t="s">
        <v>13</v>
      </c>
    </row>
    <row r="21" spans="1:3" x14ac:dyDescent="0.25">
      <c r="A21" s="7">
        <v>17</v>
      </c>
      <c r="B21" s="8" t="s">
        <v>14</v>
      </c>
    </row>
    <row r="22" spans="1:3" x14ac:dyDescent="0.25">
      <c r="A22">
        <v>29</v>
      </c>
      <c r="B22" t="s">
        <v>15</v>
      </c>
    </row>
    <row r="23" spans="1:3" x14ac:dyDescent="0.25">
      <c r="B23">
        <v>3</v>
      </c>
      <c r="C23" t="s">
        <v>16</v>
      </c>
    </row>
    <row r="24" spans="1:3" x14ac:dyDescent="0.25">
      <c r="A24" s="7">
        <v>26</v>
      </c>
      <c r="B24" s="8"/>
      <c r="C24" s="8"/>
    </row>
    <row r="25" spans="1:3" x14ac:dyDescent="0.25">
      <c r="A25" s="8"/>
      <c r="B25" s="8">
        <v>8</v>
      </c>
      <c r="C25" s="8" t="s">
        <v>14</v>
      </c>
    </row>
    <row r="26" spans="1:3" x14ac:dyDescent="0.25">
      <c r="A26" s="8"/>
      <c r="B26" s="8">
        <v>18</v>
      </c>
      <c r="C26" s="8" t="s">
        <v>17</v>
      </c>
    </row>
    <row r="28" spans="1:3" x14ac:dyDescent="0.25">
      <c r="A28" s="7">
        <f>A20+A21+A24</f>
        <v>88</v>
      </c>
      <c r="B28" s="7" t="s">
        <v>18</v>
      </c>
    </row>
    <row r="29" spans="1:3" x14ac:dyDescent="0.25">
      <c r="A29" s="1" t="s">
        <v>17</v>
      </c>
      <c r="B29" s="9">
        <v>45</v>
      </c>
      <c r="C29" s="10">
        <f>B29/A28</f>
        <v>0.51136363636363635</v>
      </c>
    </row>
    <row r="30" spans="1:3" x14ac:dyDescent="0.25">
      <c r="A30" s="1" t="s">
        <v>14</v>
      </c>
      <c r="B30" s="9">
        <v>17</v>
      </c>
      <c r="C30" s="10">
        <f>B30/A28</f>
        <v>0.19318181818181818</v>
      </c>
    </row>
    <row r="31" spans="1:3" x14ac:dyDescent="0.25">
      <c r="A31" s="1" t="s">
        <v>20</v>
      </c>
      <c r="B31" s="9">
        <v>26</v>
      </c>
      <c r="C31" s="10">
        <f>B31/A28</f>
        <v>0.29545454545454547</v>
      </c>
    </row>
    <row r="32" spans="1:3" x14ac:dyDescent="0.25">
      <c r="A32" t="s">
        <v>14</v>
      </c>
      <c r="B32" s="11">
        <v>8</v>
      </c>
      <c r="C32" s="12">
        <f>B32/B31</f>
        <v>0.30769230769230771</v>
      </c>
    </row>
    <row r="33" spans="1:3" x14ac:dyDescent="0.25">
      <c r="A33" t="s">
        <v>21</v>
      </c>
      <c r="B33" s="11">
        <v>18</v>
      </c>
      <c r="C33" s="12">
        <f>B33/B31</f>
        <v>0.69230769230769229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9932F-7B01-4886-A5D6-5E02B82F7526}">
  <dimension ref="A2:N37"/>
  <sheetViews>
    <sheetView topLeftCell="A5" workbookViewId="0">
      <selection activeCell="A9" sqref="A9"/>
    </sheetView>
  </sheetViews>
  <sheetFormatPr baseColWidth="10" defaultRowHeight="15" x14ac:dyDescent="0.25"/>
  <cols>
    <col min="1" max="1" width="28.140625" customWidth="1"/>
    <col min="2" max="2" width="19.85546875" customWidth="1"/>
    <col min="3" max="3" width="19" customWidth="1"/>
    <col min="5" max="5" width="23" customWidth="1"/>
    <col min="8" max="8" width="18.5703125" customWidth="1"/>
    <col min="12" max="12" width="19.42578125" customWidth="1"/>
    <col min="13" max="13" width="20" customWidth="1"/>
    <col min="14" max="14" width="16.140625" customWidth="1"/>
  </cols>
  <sheetData>
    <row r="2" spans="1:14" ht="26.25" x14ac:dyDescent="0.4">
      <c r="A2" s="3" t="s">
        <v>0</v>
      </c>
    </row>
    <row r="5" spans="1:14" ht="30" x14ac:dyDescent="0.25">
      <c r="A5" s="4"/>
      <c r="B5" s="18" t="s">
        <v>23</v>
      </c>
      <c r="C5" s="19" t="s">
        <v>24</v>
      </c>
      <c r="D5" s="19" t="s">
        <v>25</v>
      </c>
      <c r="E5" s="17" t="s">
        <v>26</v>
      </c>
      <c r="F5" s="17" t="s">
        <v>25</v>
      </c>
      <c r="M5" t="s">
        <v>124</v>
      </c>
      <c r="N5" t="s">
        <v>125</v>
      </c>
    </row>
    <row r="6" spans="1:14" x14ac:dyDescent="0.25">
      <c r="A6" s="4" t="s">
        <v>22</v>
      </c>
      <c r="B6" s="15" t="s">
        <v>29</v>
      </c>
      <c r="C6" s="13" t="s">
        <v>27</v>
      </c>
      <c r="D6" s="13" t="s">
        <v>30</v>
      </c>
      <c r="E6" s="14" t="s">
        <v>28</v>
      </c>
      <c r="F6" s="14" t="s">
        <v>30</v>
      </c>
      <c r="L6" t="s">
        <v>120</v>
      </c>
      <c r="M6" t="s">
        <v>126</v>
      </c>
      <c r="N6" t="s">
        <v>127</v>
      </c>
    </row>
    <row r="7" spans="1:14" x14ac:dyDescent="0.25">
      <c r="A7" s="4" t="s">
        <v>31</v>
      </c>
      <c r="B7" s="16" t="s">
        <v>33</v>
      </c>
      <c r="C7" s="13" t="s">
        <v>32</v>
      </c>
      <c r="D7" s="13">
        <v>0.11700000000000001</v>
      </c>
      <c r="E7" s="14" t="s">
        <v>34</v>
      </c>
      <c r="F7" s="17">
        <v>3.9E-2</v>
      </c>
      <c r="H7" s="1" t="s">
        <v>81</v>
      </c>
      <c r="I7" s="1"/>
      <c r="J7" s="1"/>
    </row>
    <row r="8" spans="1:14" x14ac:dyDescent="0.25">
      <c r="A8" s="23" t="s">
        <v>35</v>
      </c>
      <c r="B8" s="23"/>
      <c r="C8" s="23"/>
      <c r="D8" s="23"/>
      <c r="E8" s="23"/>
      <c r="F8" s="23"/>
      <c r="H8" s="4" t="s">
        <v>80</v>
      </c>
      <c r="I8" s="4">
        <v>5</v>
      </c>
      <c r="J8" s="26">
        <f>I8/45</f>
        <v>0.1111111111111111</v>
      </c>
    </row>
    <row r="9" spans="1:14" x14ac:dyDescent="0.25">
      <c r="A9" s="4" t="s">
        <v>36</v>
      </c>
      <c r="B9" s="16" t="s">
        <v>37</v>
      </c>
      <c r="C9" s="13" t="s">
        <v>38</v>
      </c>
      <c r="D9" s="13">
        <v>0.47</v>
      </c>
      <c r="E9" s="14" t="s">
        <v>39</v>
      </c>
      <c r="F9" s="14">
        <v>0.36899999999999999</v>
      </c>
      <c r="H9" s="4" t="s">
        <v>82</v>
      </c>
      <c r="I9" s="4">
        <v>2</v>
      </c>
      <c r="J9" s="26">
        <f t="shared" ref="J9:J12" si="0">I9/45</f>
        <v>4.4444444444444446E-2</v>
      </c>
    </row>
    <row r="10" spans="1:14" x14ac:dyDescent="0.25">
      <c r="A10" s="4" t="s">
        <v>40</v>
      </c>
      <c r="B10" s="16" t="s">
        <v>41</v>
      </c>
      <c r="C10" s="13" t="s">
        <v>43</v>
      </c>
      <c r="D10" s="13">
        <v>0.21199999999999999</v>
      </c>
      <c r="E10" s="14" t="s">
        <v>42</v>
      </c>
      <c r="F10" s="14">
        <v>0.85899999999999999</v>
      </c>
      <c r="H10" s="4" t="s">
        <v>83</v>
      </c>
      <c r="I10" s="4">
        <v>8</v>
      </c>
      <c r="J10" s="26">
        <f t="shared" si="0"/>
        <v>0.17777777777777778</v>
      </c>
    </row>
    <row r="11" spans="1:14" x14ac:dyDescent="0.25">
      <c r="A11" s="4" t="s">
        <v>44</v>
      </c>
      <c r="B11" s="16" t="s">
        <v>45</v>
      </c>
      <c r="C11" s="13" t="s">
        <v>47</v>
      </c>
      <c r="D11" s="13">
        <v>0.48499999999999999</v>
      </c>
      <c r="E11" s="17" t="s">
        <v>46</v>
      </c>
      <c r="F11" s="17">
        <v>3.0000000000000001E-3</v>
      </c>
      <c r="H11" s="4" t="s">
        <v>84</v>
      </c>
      <c r="I11" s="4">
        <v>1</v>
      </c>
      <c r="J11" s="26">
        <f t="shared" si="0"/>
        <v>2.2222222222222223E-2</v>
      </c>
    </row>
    <row r="12" spans="1:14" x14ac:dyDescent="0.25">
      <c r="A12" s="4" t="s">
        <v>48</v>
      </c>
      <c r="B12" s="16" t="s">
        <v>37</v>
      </c>
      <c r="C12" s="13" t="s">
        <v>49</v>
      </c>
      <c r="D12" s="13" t="s">
        <v>50</v>
      </c>
      <c r="E12" s="14" t="s">
        <v>51</v>
      </c>
      <c r="F12" s="14" t="s">
        <v>50</v>
      </c>
      <c r="H12" s="4" t="s">
        <v>85</v>
      </c>
      <c r="I12" s="4">
        <v>3</v>
      </c>
      <c r="J12" s="26">
        <f t="shared" si="0"/>
        <v>6.6666666666666666E-2</v>
      </c>
    </row>
    <row r="13" spans="1:14" x14ac:dyDescent="0.25">
      <c r="A13" s="4" t="s">
        <v>52</v>
      </c>
      <c r="B13" s="16" t="s">
        <v>53</v>
      </c>
      <c r="C13" s="13" t="s">
        <v>49</v>
      </c>
      <c r="D13" s="13" t="s">
        <v>50</v>
      </c>
      <c r="E13" s="14" t="s">
        <v>39</v>
      </c>
      <c r="F13" s="14">
        <v>0.66600000000000004</v>
      </c>
    </row>
    <row r="14" spans="1:14" x14ac:dyDescent="0.25">
      <c r="A14" s="22" t="s">
        <v>54</v>
      </c>
      <c r="B14" s="22"/>
      <c r="C14" s="22"/>
      <c r="D14" s="22"/>
      <c r="E14" s="22"/>
      <c r="F14" s="22"/>
      <c r="H14" s="1" t="s">
        <v>86</v>
      </c>
      <c r="I14" s="1"/>
      <c r="J14" s="1"/>
    </row>
    <row r="15" spans="1:14" x14ac:dyDescent="0.25">
      <c r="A15" s="22" t="s">
        <v>55</v>
      </c>
      <c r="B15" s="22"/>
      <c r="C15" s="22"/>
      <c r="D15" s="22"/>
      <c r="E15" s="22"/>
      <c r="F15" s="22"/>
      <c r="H15" s="4" t="s">
        <v>87</v>
      </c>
      <c r="I15" s="4">
        <v>1</v>
      </c>
      <c r="J15" s="26">
        <f>I15/17</f>
        <v>5.8823529411764705E-2</v>
      </c>
    </row>
    <row r="16" spans="1:14" x14ac:dyDescent="0.25">
      <c r="A16" s="4" t="s">
        <v>56</v>
      </c>
      <c r="B16" s="16" t="s">
        <v>37</v>
      </c>
      <c r="C16" s="13" t="s">
        <v>60</v>
      </c>
      <c r="D16" s="20">
        <v>0.307</v>
      </c>
      <c r="E16" s="14" t="s">
        <v>62</v>
      </c>
      <c r="F16" s="21" t="s">
        <v>50</v>
      </c>
      <c r="H16" s="4" t="s">
        <v>88</v>
      </c>
      <c r="I16" s="4">
        <v>1</v>
      </c>
      <c r="J16" s="26">
        <f>I16/17</f>
        <v>5.8823529411764705E-2</v>
      </c>
    </row>
    <row r="17" spans="1:10" x14ac:dyDescent="0.25">
      <c r="A17" s="4" t="s">
        <v>57</v>
      </c>
      <c r="B17" s="16" t="s">
        <v>58</v>
      </c>
      <c r="C17" s="13" t="s">
        <v>59</v>
      </c>
      <c r="D17" s="20"/>
      <c r="E17" s="14" t="s">
        <v>61</v>
      </c>
      <c r="F17" s="21"/>
      <c r="H17" s="4" t="s">
        <v>85</v>
      </c>
      <c r="I17" s="4">
        <v>1</v>
      </c>
      <c r="J17" s="26">
        <f t="shared" ref="J17:J18" si="1">I17/17</f>
        <v>5.8823529411764705E-2</v>
      </c>
    </row>
    <row r="18" spans="1:10" x14ac:dyDescent="0.25">
      <c r="A18" s="22" t="s">
        <v>63</v>
      </c>
      <c r="B18" s="22"/>
      <c r="C18" s="22"/>
      <c r="D18" s="22"/>
      <c r="E18" s="22"/>
      <c r="F18" s="22"/>
      <c r="H18" s="4" t="s">
        <v>89</v>
      </c>
      <c r="I18" s="4">
        <v>1</v>
      </c>
      <c r="J18" s="26">
        <f t="shared" si="1"/>
        <v>5.8823529411764705E-2</v>
      </c>
    </row>
    <row r="19" spans="1:10" x14ac:dyDescent="0.25">
      <c r="A19" s="4" t="s">
        <v>64</v>
      </c>
      <c r="B19" s="15" t="s">
        <v>66</v>
      </c>
      <c r="C19" s="13" t="s">
        <v>68</v>
      </c>
      <c r="D19" s="20">
        <v>1.4E-2</v>
      </c>
      <c r="E19" s="14" t="s">
        <v>70</v>
      </c>
      <c r="F19" s="21">
        <v>0.73499999999999999</v>
      </c>
    </row>
    <row r="20" spans="1:10" x14ac:dyDescent="0.25">
      <c r="A20" s="4" t="s">
        <v>65</v>
      </c>
      <c r="B20" s="15" t="s">
        <v>67</v>
      </c>
      <c r="C20" s="13" t="s">
        <v>69</v>
      </c>
      <c r="D20" s="20"/>
      <c r="E20" s="14" t="s">
        <v>71</v>
      </c>
      <c r="F20" s="21"/>
    </row>
    <row r="21" spans="1:10" x14ac:dyDescent="0.25">
      <c r="A21" s="22" t="s">
        <v>72</v>
      </c>
      <c r="B21" s="22"/>
      <c r="C21" s="22"/>
      <c r="D21" s="22"/>
      <c r="E21" s="22"/>
      <c r="F21" s="22"/>
    </row>
    <row r="22" spans="1:10" x14ac:dyDescent="0.25">
      <c r="A22" s="4" t="s">
        <v>73</v>
      </c>
      <c r="B22" s="16" t="s">
        <v>75</v>
      </c>
      <c r="C22" s="13" t="s">
        <v>74</v>
      </c>
      <c r="D22" s="13" t="s">
        <v>50</v>
      </c>
      <c r="E22" s="14" t="s">
        <v>71</v>
      </c>
      <c r="F22" s="14">
        <v>0.32700000000000001</v>
      </c>
    </row>
    <row r="23" spans="1:10" x14ac:dyDescent="0.25">
      <c r="A23" s="24" t="s">
        <v>76</v>
      </c>
      <c r="B23" s="16" t="s">
        <v>77</v>
      </c>
      <c r="C23" s="13" t="s">
        <v>32</v>
      </c>
      <c r="D23" s="19">
        <v>3.0000000000000001E-3</v>
      </c>
      <c r="E23" s="14" t="s">
        <v>70</v>
      </c>
      <c r="F23" s="14" t="s">
        <v>50</v>
      </c>
    </row>
    <row r="24" spans="1:10" ht="30" x14ac:dyDescent="0.25">
      <c r="A24" s="25" t="s">
        <v>78</v>
      </c>
      <c r="B24" s="16" t="s">
        <v>79</v>
      </c>
      <c r="C24" s="13" t="s">
        <v>47</v>
      </c>
      <c r="D24" s="13">
        <v>4.5999999999999999E-2</v>
      </c>
      <c r="E24" s="14">
        <v>0</v>
      </c>
      <c r="F24" s="14" t="s">
        <v>50</v>
      </c>
    </row>
    <row r="25" spans="1:10" x14ac:dyDescent="0.25">
      <c r="A25" s="27" t="s">
        <v>90</v>
      </c>
      <c r="B25" s="27"/>
      <c r="C25" s="27"/>
      <c r="D25" s="27"/>
      <c r="E25" s="27"/>
      <c r="F25" s="27"/>
    </row>
    <row r="26" spans="1:10" x14ac:dyDescent="0.25">
      <c r="A26" s="25" t="s">
        <v>91</v>
      </c>
      <c r="B26" s="28" t="s">
        <v>94</v>
      </c>
      <c r="C26" s="13" t="s">
        <v>92</v>
      </c>
      <c r="D26" s="13" t="s">
        <v>30</v>
      </c>
      <c r="E26" s="14" t="s">
        <v>34</v>
      </c>
      <c r="F26" s="14" t="s">
        <v>30</v>
      </c>
    </row>
    <row r="27" spans="1:10" x14ac:dyDescent="0.25">
      <c r="A27" s="4" t="s">
        <v>93</v>
      </c>
      <c r="B27" s="16" t="s">
        <v>58</v>
      </c>
      <c r="C27" s="13" t="s">
        <v>96</v>
      </c>
      <c r="D27" s="29"/>
      <c r="E27" s="14" t="s">
        <v>95</v>
      </c>
      <c r="F27" s="29"/>
    </row>
    <row r="28" spans="1:10" x14ac:dyDescent="0.25">
      <c r="A28" s="22" t="s">
        <v>98</v>
      </c>
      <c r="B28" s="22"/>
      <c r="C28" s="22"/>
      <c r="D28" s="22"/>
      <c r="E28" s="22"/>
      <c r="F28" s="22"/>
    </row>
    <row r="29" spans="1:10" x14ac:dyDescent="0.25">
      <c r="A29" s="4" t="s">
        <v>99</v>
      </c>
      <c r="B29" s="16" t="s">
        <v>66</v>
      </c>
      <c r="C29" s="13" t="s">
        <v>92</v>
      </c>
      <c r="D29" s="13">
        <v>0.11799999999999999</v>
      </c>
      <c r="E29" s="14" t="s">
        <v>100</v>
      </c>
      <c r="F29" s="14">
        <v>0.48099999999999998</v>
      </c>
    </row>
    <row r="30" spans="1:10" x14ac:dyDescent="0.25">
      <c r="A30" s="4" t="s">
        <v>101</v>
      </c>
      <c r="B30" s="16" t="s">
        <v>102</v>
      </c>
      <c r="C30" s="13" t="s">
        <v>104</v>
      </c>
      <c r="D30" s="13">
        <v>1.0999999999999999E-2</v>
      </c>
      <c r="E30" s="14" t="s">
        <v>103</v>
      </c>
      <c r="F30" s="14">
        <v>0.122</v>
      </c>
    </row>
    <row r="31" spans="1:10" x14ac:dyDescent="0.25">
      <c r="A31" s="4" t="s">
        <v>105</v>
      </c>
      <c r="B31" s="16" t="s">
        <v>106</v>
      </c>
      <c r="C31" s="13" t="s">
        <v>107</v>
      </c>
      <c r="D31" s="13" t="s">
        <v>30</v>
      </c>
      <c r="E31" s="14" t="s">
        <v>107</v>
      </c>
      <c r="F31" s="14" t="s">
        <v>30</v>
      </c>
    </row>
    <row r="32" spans="1:10" x14ac:dyDescent="0.25">
      <c r="A32" s="4" t="s">
        <v>108</v>
      </c>
      <c r="B32" s="16" t="s">
        <v>66</v>
      </c>
      <c r="C32" s="13" t="s">
        <v>109</v>
      </c>
      <c r="D32" s="13">
        <v>3.2000000000000001E-2</v>
      </c>
      <c r="E32" s="14" t="s">
        <v>103</v>
      </c>
      <c r="F32" s="14" t="s">
        <v>50</v>
      </c>
    </row>
    <row r="33" spans="1:6" x14ac:dyDescent="0.25">
      <c r="A33" s="4" t="s">
        <v>110</v>
      </c>
      <c r="B33" s="16" t="s">
        <v>111</v>
      </c>
      <c r="C33" s="13" t="s">
        <v>32</v>
      </c>
      <c r="D33" s="13">
        <v>1.4999999999999999E-2</v>
      </c>
      <c r="E33" s="14" t="s">
        <v>103</v>
      </c>
      <c r="F33" s="14">
        <v>0.73599999999999999</v>
      </c>
    </row>
    <row r="34" spans="1:6" x14ac:dyDescent="0.25">
      <c r="A34" s="4" t="s">
        <v>112</v>
      </c>
      <c r="B34" s="16" t="s">
        <v>113</v>
      </c>
      <c r="C34" s="13" t="s">
        <v>115</v>
      </c>
      <c r="D34" s="13">
        <v>0.41399999999999998</v>
      </c>
      <c r="E34" s="14" t="s">
        <v>114</v>
      </c>
      <c r="F34" s="14" t="s">
        <v>50</v>
      </c>
    </row>
    <row r="35" spans="1:6" x14ac:dyDescent="0.25">
      <c r="A35" s="4" t="s">
        <v>116</v>
      </c>
      <c r="B35" s="16" t="s">
        <v>117</v>
      </c>
      <c r="C35" s="13" t="s">
        <v>118</v>
      </c>
      <c r="D35" s="13">
        <v>9.1999999999999998E-2</v>
      </c>
      <c r="E35" s="14" t="s">
        <v>119</v>
      </c>
      <c r="F35" s="14">
        <v>5.0999999999999997E-2</v>
      </c>
    </row>
    <row r="36" spans="1:6" x14ac:dyDescent="0.25">
      <c r="A36" s="22" t="s">
        <v>97</v>
      </c>
      <c r="B36" s="22"/>
      <c r="C36" s="22"/>
      <c r="D36" s="22"/>
      <c r="E36" s="22"/>
      <c r="F36" s="22"/>
    </row>
    <row r="37" spans="1:6" x14ac:dyDescent="0.25">
      <c r="A37" s="4" t="s">
        <v>120</v>
      </c>
      <c r="B37" s="16" t="s">
        <v>121</v>
      </c>
      <c r="C37" s="13" t="s">
        <v>123</v>
      </c>
      <c r="D37" s="13">
        <v>0.56200000000000006</v>
      </c>
      <c r="E37" s="14" t="s">
        <v>122</v>
      </c>
      <c r="F37" s="14">
        <v>0.73899999999999999</v>
      </c>
    </row>
  </sheetData>
  <mergeCells count="12">
    <mergeCell ref="A15:F15"/>
    <mergeCell ref="A14:F14"/>
    <mergeCell ref="A8:F8"/>
    <mergeCell ref="A25:F25"/>
    <mergeCell ref="A28:F28"/>
    <mergeCell ref="A36:F36"/>
    <mergeCell ref="D16:D17"/>
    <mergeCell ref="F16:F17"/>
    <mergeCell ref="D19:D20"/>
    <mergeCell ref="F19:F20"/>
    <mergeCell ref="A21:F21"/>
    <mergeCell ref="A18:F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Yaset_Caicedo</dc:creator>
  <cp:lastModifiedBy>Yaset_Caicedo</cp:lastModifiedBy>
  <dcterms:created xsi:type="dcterms:W3CDTF">2020-01-21T07:50:30Z</dcterms:created>
  <dcterms:modified xsi:type="dcterms:W3CDTF">2020-01-21T10:42:19Z</dcterms:modified>
</cp:coreProperties>
</file>