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4c4e63fbcfecc82a/Desktop/Data Scientist/MS Excel/"/>
    </mc:Choice>
  </mc:AlternateContent>
  <xr:revisionPtr revIDLastSave="25" documentId="8_{44921F36-1843-4385-90AD-BEE15C508DB6}" xr6:coauthVersionLast="47" xr6:coauthVersionMax="47" xr10:uidLastSave="{E1E91002-9C57-42B3-95E8-75A4FC06C054}"/>
  <bookViews>
    <workbookView xWindow="-108" yWindow="-108" windowWidth="23256" windowHeight="12456" xr2:uid="{26D4546B-D2A1-4444-8EAF-A6228F96F0C1}"/>
  </bookViews>
  <sheets>
    <sheet name="Data Entry" sheetId="2" r:id="rId1"/>
    <sheet name="Portfolio_Dashboard" sheetId="1" r:id="rId2"/>
  </sheets>
  <definedNames>
    <definedName name="_xlchart.v1.0" hidden="1">Portfolio_Dashboard!$K$8:$K$13</definedName>
    <definedName name="_xlchart.v1.1" hidden="1">Portfolio_Dashboard!$L$8:$L$13</definedName>
    <definedName name="coin.names">coins[Name]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1" l="1" a="1"/>
  <c r="C8" i="1" s="1"/>
  <c r="E8" i="1" s="1" a="1"/>
  <c r="E8" i="1" s="1"/>
  <c r="E24" i="1" s="1"/>
  <c r="I8" i="1" l="1" a="1"/>
  <c r="I8" i="1" s="1"/>
  <c r="K8" i="1" s="1" a="1"/>
  <c r="K8" i="1" s="1"/>
  <c r="D8" i="1" a="1"/>
  <c r="D8" i="1" s="1"/>
  <c r="F8" i="1" s="1" a="1"/>
  <c r="F8" i="1" s="1"/>
  <c r="F24" i="1" l="1"/>
  <c r="L8" i="1" a="1"/>
  <c r="L8" i="1" s="1"/>
  <c r="G8" i="1" a="1"/>
  <c r="G8" i="1" l="1"/>
  <c r="M8" i="1" s="1" a="1"/>
  <c r="M8" i="1" s="1"/>
  <c r="H8" i="1" l="1" a="1"/>
  <c r="H8" i="1" s="1"/>
  <c r="G24" i="1"/>
  <c r="H2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bk>
      <extLst>
        <ext uri="{3e2802c4-a4d2-4d8b-9148-e3be6c30e623}">
          <xlrd:rvb i="10"/>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0"/>
        </ext>
      </extLst>
    </bk>
    <bk>
      <extLst>
        <ext uri="{3e2802c4-a4d2-4d8b-9148-e3be6c30e623}">
          <xlrd:rvb i="27"/>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<sst xmlns="http://schemas.openxmlformats.org/spreadsheetml/2006/main" count="29" uniqueCount="18">
  <si>
    <t>Crypto Portfolio Tracker</t>
  </si>
  <si>
    <t>Purchases</t>
  </si>
  <si>
    <t>Date</t>
  </si>
  <si>
    <t>Units</t>
  </si>
  <si>
    <t>Amount</t>
  </si>
  <si>
    <t>Name</t>
  </si>
  <si>
    <t>Value</t>
  </si>
  <si>
    <t>Invested</t>
  </si>
  <si>
    <t>Profit / Loss</t>
  </si>
  <si>
    <t>%</t>
  </si>
  <si>
    <t>Available Items</t>
  </si>
  <si>
    <t>Coin / Item</t>
  </si>
  <si>
    <t>Crypto</t>
  </si>
  <si>
    <t>ETF</t>
  </si>
  <si>
    <t>TOTALS</t>
  </si>
  <si>
    <t>Units Held</t>
  </si>
  <si>
    <t>Category</t>
  </si>
  <si>
    <t>Stocks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</si>
</sst>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66" formatCode="0.0%"/>
  </numFmts>
  <fonts count="6" x14ac:knownFonts="1">
    <font>
      <sz val="11"/>
      <color theme="1"/>
      <name val="Calibri"/>
      <family val="2"/>
      <scheme val="minor"/>
    </font>
    <font>
      <sz val="28"/>
      <color theme="1"/>
      <name val="Segoe UI Light"/>
      <family val="2"/>
    </font>
    <font>
      <sz val="11"/>
      <color theme="1"/>
      <name val="Calibri"/>
      <family val="2"/>
      <scheme val="minor"/>
    </font>
    <font>
      <b/>
      <sz val="11"/>
      <color theme="1"/>
      <name val="Calibri"/>
      <family val="2"/>
      <scheme val="minor"/>
    </font>
    <font>
      <sz val="9"/>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7"/>
        <bgColor indexed="64"/>
      </patternFill>
    </fill>
    <fill>
      <patternFill patternType="solid">
        <fgColor theme="7" tint="-0.249977111117893"/>
        <bgColor indexed="64"/>
      </patternFill>
    </fill>
    <fill>
      <patternFill patternType="solid">
        <fgColor theme="4" tint="0.59999389629810485"/>
        <bgColor indexed="64"/>
      </patternFill>
    </fill>
  </fills>
  <borders count="4">
    <border>
      <left/>
      <right/>
      <top/>
      <bottom/>
      <diagonal/>
    </border>
    <border>
      <left/>
      <right/>
      <top style="thin">
        <color theme="0" tint="-0.24994659260841701"/>
      </top>
      <bottom style="thin">
        <color theme="0" tint="-0.24994659260841701"/>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9" fontId="2" fillId="0" borderId="0" applyFont="0" applyFill="0" applyBorder="0" applyAlignment="0" applyProtection="0"/>
  </cellStyleXfs>
  <cellXfs count="29">
    <xf numFmtId="0" fontId="0" fillId="0" borderId="0" xfId="0"/>
    <xf numFmtId="0" fontId="0" fillId="2" borderId="0" xfId="0" applyFill="1"/>
    <xf numFmtId="0" fontId="1" fillId="2" borderId="0" xfId="0" applyFont="1" applyFill="1" applyAlignment="1">
      <alignment vertical="center"/>
    </xf>
    <xf numFmtId="15" fontId="0" fillId="0" borderId="0" xfId="0" applyNumberFormat="1" applyAlignment="1">
      <alignment horizontal="left"/>
    </xf>
    <xf numFmtId="0" fontId="0" fillId="0" borderId="0" xfId="0" applyAlignment="1">
      <alignment horizontal="right"/>
    </xf>
    <xf numFmtId="0" fontId="0" fillId="0" borderId="0" xfId="0" applyAlignment="1">
      <alignment horizontal="center"/>
    </xf>
    <xf numFmtId="15" fontId="0" fillId="0" borderId="0" xfId="0" applyNumberFormat="1" applyAlignment="1">
      <alignment horizontal="center"/>
    </xf>
    <xf numFmtId="164" fontId="0" fillId="0" borderId="0" xfId="0" applyNumberFormat="1"/>
    <xf numFmtId="0" fontId="3" fillId="3" borderId="2" xfId="0" applyFont="1" applyFill="1" applyBorder="1"/>
    <xf numFmtId="0" fontId="3" fillId="3" borderId="2" xfId="0" applyFont="1" applyFill="1" applyBorder="1" applyAlignment="1">
      <alignment horizontal="right"/>
    </xf>
    <xf numFmtId="0" fontId="3" fillId="3" borderId="2" xfId="0" applyFont="1" applyFill="1" applyBorder="1" applyAlignment="1">
      <alignment horizontal="center"/>
    </xf>
    <xf numFmtId="0" fontId="3" fillId="0" borderId="3" xfId="0" applyFont="1" applyBorder="1"/>
    <xf numFmtId="165" fontId="3" fillId="0" borderId="3" xfId="0" applyNumberFormat="1" applyFont="1" applyBorder="1"/>
    <xf numFmtId="10" fontId="3" fillId="0" borderId="3" xfId="1" applyNumberFormat="1" applyFont="1" applyBorder="1" applyAlignment="1">
      <alignment horizontal="center"/>
    </xf>
    <xf numFmtId="0" fontId="4" fillId="0" borderId="1" xfId="0" applyFont="1" applyBorder="1"/>
    <xf numFmtId="165" fontId="4" fillId="0" borderId="1" xfId="0" applyNumberFormat="1" applyFont="1" applyBorder="1"/>
    <xf numFmtId="0" fontId="3" fillId="2" borderId="2" xfId="0" applyFont="1" applyFill="1" applyBorder="1"/>
    <xf numFmtId="164" fontId="3" fillId="2" borderId="2" xfId="0" applyNumberFormat="1" applyFont="1" applyFill="1" applyBorder="1"/>
    <xf numFmtId="166" fontId="3" fillId="2" borderId="2" xfId="1" applyNumberFormat="1" applyFont="1" applyFill="1" applyBorder="1"/>
    <xf numFmtId="164" fontId="4" fillId="0" borderId="1" xfId="0" applyNumberFormat="1" applyFont="1" applyBorder="1"/>
    <xf numFmtId="0" fontId="3" fillId="3" borderId="2" xfId="0" applyFont="1" applyFill="1" applyBorder="1" applyAlignment="1">
      <alignment horizontal="left"/>
    </xf>
    <xf numFmtId="0" fontId="0" fillId="4" borderId="0" xfId="0" applyFill="1"/>
    <xf numFmtId="0" fontId="4" fillId="0" borderId="1" xfId="0" applyFont="1" applyBorder="1" applyAlignment="1">
      <alignment vertical="center"/>
    </xf>
    <xf numFmtId="164" fontId="4" fillId="0" borderId="1" xfId="0" applyNumberFormat="1" applyFont="1" applyBorder="1" applyAlignment="1">
      <alignment vertical="center"/>
    </xf>
    <xf numFmtId="165" fontId="4" fillId="0" borderId="1" xfId="0" applyNumberFormat="1" applyFont="1" applyBorder="1" applyAlignment="1">
      <alignment horizontal="right" vertical="center"/>
    </xf>
    <xf numFmtId="166" fontId="4" fillId="0" borderId="1" xfId="1" applyNumberFormat="1" applyFont="1" applyBorder="1" applyAlignment="1">
      <alignment horizontal="center" vertical="center"/>
    </xf>
    <xf numFmtId="165" fontId="4" fillId="0" borderId="1" xfId="0" applyNumberFormat="1" applyFont="1" applyBorder="1" applyAlignment="1">
      <alignment vertical="center"/>
    </xf>
    <xf numFmtId="0" fontId="0" fillId="0" borderId="0" xfId="0" applyAlignment="1">
      <alignment vertical="center"/>
    </xf>
    <xf numFmtId="0" fontId="5" fillId="5" borderId="0" xfId="0" applyFont="1" applyFill="1" applyAlignment="1">
      <alignment horizontal="left"/>
    </xf>
  </cellXfs>
  <cellStyles count="2">
    <cellStyle name="Normal" xfId="0" builtinId="0"/>
    <cellStyle name="Percent" xfId="1" builtinId="5"/>
  </cellStyles>
  <dxfs count="6">
    <dxf>
      <fill>
        <patternFill>
          <bgColor theme="0" tint="-4.9989318521683403E-2"/>
        </patternFill>
      </fill>
    </dxf>
    <dxf>
      <fill>
        <patternFill>
          <bgColor theme="0" tint="-4.9989318521683403E-2"/>
        </patternFill>
      </fill>
    </dxf>
    <dxf>
      <numFmt numFmtId="164" formatCode="&quot;$&quot;#,##0_);[Red]\(&quot;$&quot;#,##0\)"/>
    </dxf>
    <dxf>
      <alignment horizontal="right" vertical="bottom" textRotation="0" wrapText="0" indent="0" justifyLastLine="0" shrinkToFit="0" readingOrder="0"/>
    </dxf>
    <dxf>
      <alignment horizontal="center" vertical="bottom" textRotation="0" wrapText="0" indent="0" justifyLastLine="0" shrinkToFit="0" readingOrder="0"/>
    </dxf>
    <dxf>
      <numFmt numFmtId="167" formatCode="d\-mmm\-yy"/>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v>Invested</c:v>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Portfolio_Dashboard!$E$24</c:f>
              <c:numCache>
                <c:formatCode>"$"#,##0_);[Red]\("$"#,##0\)</c:formatCode>
                <c:ptCount val="1"/>
                <c:pt idx="0">
                  <c:v>5886</c:v>
                </c:pt>
              </c:numCache>
            </c:numRef>
          </c:val>
          <c:extLst>
            <c:ext xmlns:c16="http://schemas.microsoft.com/office/drawing/2014/chart" uri="{C3380CC4-5D6E-409C-BE32-E72D297353CC}">
              <c16:uniqueId val="{00000000-A730-44EB-9696-62C649E138C3}"/>
            </c:ext>
          </c:extLst>
        </c:ser>
        <c:ser>
          <c:idx val="1"/>
          <c:order val="1"/>
          <c:tx>
            <c:v>Now</c:v>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Portfolio_Dashboard!$F$24</c:f>
              <c:numCache>
                <c:formatCode>"$"#,##0_);[Red]\("$"#,##0\)</c:formatCode>
                <c:ptCount val="1"/>
                <c:pt idx="0">
                  <c:v>5851.7897118003802</c:v>
                </c:pt>
              </c:numCache>
            </c:numRef>
          </c:val>
          <c:extLst>
            <c:ext xmlns:c16="http://schemas.microsoft.com/office/drawing/2014/chart" uri="{C3380CC4-5D6E-409C-BE32-E72D297353CC}">
              <c16:uniqueId val="{00000002-A730-44EB-9696-62C649E138C3}"/>
            </c:ext>
          </c:extLst>
        </c:ser>
        <c:dLbls>
          <c:dLblPos val="outEnd"/>
          <c:showLegendKey val="0"/>
          <c:showVal val="1"/>
          <c:showCatName val="0"/>
          <c:showSerName val="0"/>
          <c:showPercent val="0"/>
          <c:showBubbleSize val="0"/>
        </c:dLbls>
        <c:gapWidth val="0"/>
        <c:axId val="591072623"/>
        <c:axId val="591069711"/>
      </c:barChart>
      <c:catAx>
        <c:axId val="591072623"/>
        <c:scaling>
          <c:orientation val="minMax"/>
        </c:scaling>
        <c:delete val="1"/>
        <c:axPos val="l"/>
        <c:majorTickMark val="none"/>
        <c:minorTickMark val="none"/>
        <c:tickLblPos val="nextTo"/>
        <c:crossAx val="591069711"/>
        <c:crosses val="autoZero"/>
        <c:auto val="1"/>
        <c:lblAlgn val="ctr"/>
        <c:lblOffset val="100"/>
        <c:noMultiLvlLbl val="0"/>
      </c:catAx>
      <c:valAx>
        <c:axId val="591069711"/>
        <c:scaling>
          <c:orientation val="minMax"/>
          <c:min val="0"/>
        </c:scaling>
        <c:delete val="1"/>
        <c:axPos val="b"/>
        <c:numFmt formatCode="&quot;$&quot;#,##0_);[Red]\(&quot;$&quot;#,##0\)" sourceLinked="1"/>
        <c:majorTickMark val="none"/>
        <c:minorTickMark val="none"/>
        <c:tickLblPos val="nextTo"/>
        <c:crossAx val="59107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8D501AB-5635-42BF-9E12-5B0C3AA16D7C}">
          <cx:dataLabels>
            <cx:txPr>
              <a:bodyPr spcFirstLastPara="1" vertOverflow="ellipsis" horzOverflow="overflow" wrap="square" lIns="0" tIns="0" rIns="0" bIns="0" anchor="ctr" anchorCtr="1"/>
              <a:lstStyle/>
              <a:p>
                <a:pPr algn="ctr" rtl="0">
                  <a:defRPr sz="800"/>
                </a:pPr>
                <a:endParaRPr lang="en-US" sz="800" b="0" i="0" u="none" strike="noStrike" baseline="0">
                  <a:solidFill>
                    <a:sysClr val="window" lastClr="FFFFFF"/>
                  </a:solidFill>
                  <a:latin typeface="Calibri" panose="020F0502020204030204"/>
                </a:endParaRPr>
              </a:p>
            </cx:txPr>
            <cx:visibility seriesName="0" categoryName="1" value="1"/>
            <cx:separator>, </cx:separator>
            <cx:dataLabel idx="0">
              <cx:txPr>
                <a:bodyPr spcFirstLastPara="1" vertOverflow="ellipsis" horzOverflow="overflow" wrap="square" lIns="0" tIns="0" rIns="0" bIns="0" anchor="ctr" anchorCtr="1"/>
                <a:lstStyle/>
                <a:p>
                  <a:pPr algn="ctr" rtl="0">
                    <a:defRPr/>
                  </a:pPr>
                  <a:r>
                    <a:rPr lang="en-US" sz="800" b="0" i="0" u="none" strike="noStrike" baseline="0">
                      <a:solidFill>
                        <a:sysClr val="window" lastClr="FFFFFF"/>
                      </a:solidFill>
                      <a:latin typeface="Calibri" panose="020F0502020204030204"/>
                    </a:rPr>
                    <a:t>Crypto, $1,909 </a:t>
                  </a:r>
                </a:p>
              </cx:txPr>
            </cx:dataLabel>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3" Type="http://schemas.openxmlformats.org/officeDocument/2006/relationships/image" Target="../media/image1.png"/><Relationship Id="rId7" Type="http://schemas.openxmlformats.org/officeDocument/2006/relationships/image" Target="../media/image5.png"/><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image" Target="../media/image4.svg"/><Relationship Id="rId5" Type="http://schemas.openxmlformats.org/officeDocument/2006/relationships/image" Target="../media/image3.png"/><Relationship Id="rId10" Type="http://schemas.openxmlformats.org/officeDocument/2006/relationships/image" Target="../media/image8.svg"/><Relationship Id="rId4" Type="http://schemas.openxmlformats.org/officeDocument/2006/relationships/image" Target="../media/image2.svg"/><Relationship Id="rId9"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10</xdr:col>
      <xdr:colOff>0</xdr:colOff>
      <xdr:row>14</xdr:row>
      <xdr:rowOff>0</xdr:rowOff>
    </xdr:from>
    <xdr:ext cx="2249366" cy="1905000"/>
    <xdr:sp macro="" textlink="">
      <xdr:nvSpPr>
        <xdr:cNvPr id="20" name="Rectangle: Rounded Corners 19">
          <a:extLst>
            <a:ext uri="{FF2B5EF4-FFF2-40B4-BE49-F238E27FC236}">
              <a16:creationId xmlns:a16="http://schemas.microsoft.com/office/drawing/2014/main" id="{B8E39C90-0705-49B9-AA0D-ED5EBAF53A3B}"/>
            </a:ext>
          </a:extLst>
        </xdr:cNvPr>
        <xdr:cNvSpPr/>
      </xdr:nvSpPr>
      <xdr:spPr>
        <a:xfrm>
          <a:off x="6923942" y="3494942"/>
          <a:ext cx="2249366" cy="1905000"/>
        </a:xfrm>
        <a:prstGeom prst="roundRect">
          <a:avLst>
            <a:gd name="adj" fmla="val 4426"/>
          </a:avLst>
        </a:prstGeom>
        <a:solidFill>
          <a:schemeClr val="accent4"/>
        </a:solidFill>
        <a:ln>
          <a:noFill/>
        </a:ln>
        <a:effectLst>
          <a:outerShdw blurRad="127000" dist="203200" dir="5400000" sx="91000" sy="91000" algn="t" rotWithShape="0">
            <a:prstClr val="black">
              <a:alpha val="7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000">
              <a:solidFill>
                <a:sysClr val="windowText" lastClr="000000"/>
              </a:solidFill>
              <a:latin typeface="Segoe UI Light" panose="020B0502040204020203" pitchFamily="34" charset="0"/>
              <a:ea typeface="+mn-ea"/>
              <a:cs typeface="Segoe UI Light" panose="020B0502040204020203" pitchFamily="34" charset="0"/>
            </a:rPr>
            <a:t>Category Split</a:t>
          </a:r>
        </a:p>
      </xdr:txBody>
    </xdr:sp>
    <xdr:clientData/>
  </xdr:oneCellAnchor>
  <xdr:oneCellAnchor>
    <xdr:from>
      <xdr:col>10</xdr:col>
      <xdr:colOff>100556</xdr:colOff>
      <xdr:row>2</xdr:row>
      <xdr:rowOff>0</xdr:rowOff>
    </xdr:from>
    <xdr:ext cx="2148810" cy="732692"/>
    <xdr:sp macro="" textlink="">
      <xdr:nvSpPr>
        <xdr:cNvPr id="19" name="Rectangle: Rounded Corners 18">
          <a:extLst>
            <a:ext uri="{FF2B5EF4-FFF2-40B4-BE49-F238E27FC236}">
              <a16:creationId xmlns:a16="http://schemas.microsoft.com/office/drawing/2014/main" id="{EDDF2845-EB64-4929-8D0A-4CEC8AFD0394}"/>
            </a:ext>
          </a:extLst>
        </xdr:cNvPr>
        <xdr:cNvSpPr/>
      </xdr:nvSpPr>
      <xdr:spPr>
        <a:xfrm>
          <a:off x="7024498" y="857250"/>
          <a:ext cx="2148810" cy="732692"/>
        </a:xfrm>
        <a:prstGeom prst="roundRect">
          <a:avLst>
            <a:gd name="adj" fmla="val 4426"/>
          </a:avLst>
        </a:prstGeom>
        <a:solidFill>
          <a:schemeClr val="accent4"/>
        </a:solidFill>
        <a:ln>
          <a:noFill/>
        </a:ln>
        <a:effectLst>
          <a:outerShdw blurRad="127000" dist="88900" dir="5400000" sx="91000" sy="91000" algn="t" rotWithShape="0">
            <a:prstClr val="black">
              <a:alpha val="7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NZ" sz="1000">
              <a:solidFill>
                <a:schemeClr val="accent4">
                  <a:lumMod val="50000"/>
                </a:schemeClr>
              </a:solidFill>
              <a:latin typeface="Segoe UI Light" panose="020B0502040204020203" pitchFamily="34" charset="0"/>
              <a:cs typeface="Segoe UI Light" panose="020B0502040204020203" pitchFamily="34" charset="0"/>
            </a:rPr>
            <a:t>◉</a:t>
          </a:r>
          <a:r>
            <a:rPr lang="en-NZ" sz="1000">
              <a:solidFill>
                <a:sysClr val="windowText" lastClr="000000"/>
              </a:solidFill>
              <a:latin typeface="Segoe UI Light" panose="020B0502040204020203" pitchFamily="34" charset="0"/>
              <a:cs typeface="Segoe UI Light" panose="020B0502040204020203" pitchFamily="34" charset="0"/>
            </a:rPr>
            <a:t> </a:t>
          </a:r>
          <a:r>
            <a:rPr lang="en-US" sz="1000">
              <a:solidFill>
                <a:sysClr val="windowText" lastClr="000000"/>
              </a:solidFill>
              <a:latin typeface="Segoe UI Light" panose="020B0502040204020203" pitchFamily="34" charset="0"/>
              <a:cs typeface="Segoe UI Light" panose="020B0502040204020203" pitchFamily="34" charset="0"/>
            </a:rPr>
            <a:t>Invested vs. Now </a:t>
          </a:r>
          <a:r>
            <a:rPr lang="en-NZ" sz="1100">
              <a:solidFill>
                <a:schemeClr val="accent4">
                  <a:lumMod val="40000"/>
                  <a:lumOff val="60000"/>
                </a:schemeClr>
              </a:solidFill>
              <a:effectLst/>
              <a:latin typeface="+mn-lt"/>
              <a:ea typeface="+mn-ea"/>
              <a:cs typeface="+mn-cs"/>
            </a:rPr>
            <a:t>◉</a:t>
          </a:r>
          <a:endParaRPr lang="en-US" sz="1000">
            <a:solidFill>
              <a:schemeClr val="accent4">
                <a:lumMod val="40000"/>
                <a:lumOff val="60000"/>
              </a:schemeClr>
            </a:solidFill>
            <a:latin typeface="Segoe UI Light" panose="020B0502040204020203" pitchFamily="34" charset="0"/>
            <a:cs typeface="Segoe UI Light" panose="020B0502040204020203" pitchFamily="34" charset="0"/>
          </a:endParaRPr>
        </a:p>
      </xdr:txBody>
    </xdr:sp>
    <xdr:clientData/>
  </xdr:oneCellAnchor>
  <xdr:oneCellAnchor>
    <xdr:from>
      <xdr:col>2</xdr:col>
      <xdr:colOff>0</xdr:colOff>
      <xdr:row>2</xdr:row>
      <xdr:rowOff>0</xdr:rowOff>
    </xdr:from>
    <xdr:ext cx="1359776" cy="732692"/>
    <xdr:sp macro="" textlink="">
      <xdr:nvSpPr>
        <xdr:cNvPr id="2" name="Rectangle: Rounded Corners 1">
          <a:extLst>
            <a:ext uri="{FF2B5EF4-FFF2-40B4-BE49-F238E27FC236}">
              <a16:creationId xmlns:a16="http://schemas.microsoft.com/office/drawing/2014/main" id="{62D5A481-51AB-41A9-90DE-5F38A8911BAA}"/>
            </a:ext>
          </a:extLst>
        </xdr:cNvPr>
        <xdr:cNvSpPr/>
      </xdr:nvSpPr>
      <xdr:spPr>
        <a:xfrm>
          <a:off x="366346" y="857250"/>
          <a:ext cx="1359776" cy="732692"/>
        </a:xfrm>
        <a:prstGeom prst="roundRect">
          <a:avLst>
            <a:gd name="adj" fmla="val 4426"/>
          </a:avLst>
        </a:prstGeom>
        <a:solidFill>
          <a:schemeClr val="accent4"/>
        </a:solidFill>
        <a:ln>
          <a:noFill/>
        </a:ln>
        <a:effectLst>
          <a:outerShdw blurRad="127000" dist="88900" dir="5400000" sx="91000" sy="91000" algn="t" rotWithShape="0">
            <a:prstClr val="black">
              <a:alpha val="7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000">
              <a:solidFill>
                <a:sysClr val="windowText" lastClr="000000"/>
              </a:solidFill>
              <a:latin typeface="Segoe UI Light" panose="020B0502040204020203" pitchFamily="34" charset="0"/>
              <a:cs typeface="Segoe UI Light" panose="020B0502040204020203" pitchFamily="34" charset="0"/>
            </a:rPr>
            <a:t>Invested</a:t>
          </a:r>
        </a:p>
      </xdr:txBody>
    </xdr:sp>
    <xdr:clientData/>
  </xdr:oneCellAnchor>
  <xdr:oneCellAnchor>
    <xdr:from>
      <xdr:col>2</xdr:col>
      <xdr:colOff>170793</xdr:colOff>
      <xdr:row>2</xdr:row>
      <xdr:rowOff>92230</xdr:rowOff>
    </xdr:from>
    <xdr:ext cx="1018190" cy="400443"/>
    <xdr:sp macro="" textlink="$E$24">
      <xdr:nvSpPr>
        <xdr:cNvPr id="4" name="TextBox 3">
          <a:extLst>
            <a:ext uri="{FF2B5EF4-FFF2-40B4-BE49-F238E27FC236}">
              <a16:creationId xmlns:a16="http://schemas.microsoft.com/office/drawing/2014/main" id="{A94DC804-2039-491D-B264-9248DE81C0EE}"/>
            </a:ext>
          </a:extLst>
        </xdr:cNvPr>
        <xdr:cNvSpPr txBox="1"/>
      </xdr:nvSpPr>
      <xdr:spPr>
        <a:xfrm>
          <a:off x="532086" y="952764"/>
          <a:ext cx="1018190" cy="400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5F1D0C-4A50-4209-8230-49C72DD884F4}"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pPr algn="ctr"/>
            <a:t>$5,886 </a:t>
          </a:fld>
          <a:endParaRPr lang="en-US" sz="1600">
            <a:latin typeface="Segoe UI Black" panose="020B0A02040204020203" pitchFamily="34" charset="0"/>
            <a:ea typeface="Segoe UI Black" panose="020B0A02040204020203" pitchFamily="34" charset="0"/>
          </a:endParaRPr>
        </a:p>
      </xdr:txBody>
    </xdr:sp>
    <xdr:clientData/>
  </xdr:oneCellAnchor>
  <xdr:oneCellAnchor>
    <xdr:from>
      <xdr:col>2</xdr:col>
      <xdr:colOff>1688224</xdr:colOff>
      <xdr:row>2</xdr:row>
      <xdr:rowOff>0</xdr:rowOff>
    </xdr:from>
    <xdr:ext cx="1362556" cy="732692"/>
    <xdr:sp macro="" textlink="">
      <xdr:nvSpPr>
        <xdr:cNvPr id="5" name="Rectangle: Rounded Corners 4">
          <a:extLst>
            <a:ext uri="{FF2B5EF4-FFF2-40B4-BE49-F238E27FC236}">
              <a16:creationId xmlns:a16="http://schemas.microsoft.com/office/drawing/2014/main" id="{8EC5A100-656D-4EDE-B56E-C2F016C8EDD5}"/>
            </a:ext>
          </a:extLst>
        </xdr:cNvPr>
        <xdr:cNvSpPr/>
      </xdr:nvSpPr>
      <xdr:spPr>
        <a:xfrm>
          <a:off x="2054570" y="857250"/>
          <a:ext cx="1362556" cy="732692"/>
        </a:xfrm>
        <a:prstGeom prst="roundRect">
          <a:avLst>
            <a:gd name="adj" fmla="val 4426"/>
          </a:avLst>
        </a:prstGeom>
        <a:solidFill>
          <a:schemeClr val="accent4"/>
        </a:solidFill>
        <a:ln>
          <a:noFill/>
        </a:ln>
        <a:effectLst>
          <a:outerShdw blurRad="127000" dist="88900" dir="5400000" sx="91000" sy="91000" algn="t" rotWithShape="0">
            <a:prstClr val="black">
              <a:alpha val="7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000">
              <a:solidFill>
                <a:sysClr val="windowText" lastClr="000000"/>
              </a:solidFill>
              <a:latin typeface="Segoe UI Light" panose="020B0502040204020203" pitchFamily="34" charset="0"/>
              <a:cs typeface="Segoe UI Light" panose="020B0502040204020203" pitchFamily="34" charset="0"/>
            </a:rPr>
            <a:t>Value now</a:t>
          </a:r>
        </a:p>
      </xdr:txBody>
    </xdr:sp>
    <xdr:clientData/>
  </xdr:oneCellAnchor>
  <xdr:oneCellAnchor>
    <xdr:from>
      <xdr:col>2</xdr:col>
      <xdr:colOff>1859017</xdr:colOff>
      <xdr:row>2</xdr:row>
      <xdr:rowOff>92230</xdr:rowOff>
    </xdr:from>
    <xdr:ext cx="1020970" cy="400443"/>
    <xdr:sp macro="" textlink="$F$24">
      <xdr:nvSpPr>
        <xdr:cNvPr id="6" name="TextBox 5">
          <a:extLst>
            <a:ext uri="{FF2B5EF4-FFF2-40B4-BE49-F238E27FC236}">
              <a16:creationId xmlns:a16="http://schemas.microsoft.com/office/drawing/2014/main" id="{D289D5BA-96EA-4A0D-ADD4-2859F6C2C553}"/>
            </a:ext>
          </a:extLst>
        </xdr:cNvPr>
        <xdr:cNvSpPr txBox="1"/>
      </xdr:nvSpPr>
      <xdr:spPr>
        <a:xfrm>
          <a:off x="2220310" y="952764"/>
          <a:ext cx="1018190" cy="400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7159733-A6D1-4A37-AC77-9969718493F6}"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$5,852 </a:t>
          </a:fld>
          <a:endParaRPr lang="en-US" sz="16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4</xdr:col>
      <xdr:colOff>32845</xdr:colOff>
      <xdr:row>2</xdr:row>
      <xdr:rowOff>0</xdr:rowOff>
    </xdr:from>
    <xdr:ext cx="1362050" cy="732692"/>
    <xdr:sp macro="" textlink="">
      <xdr:nvSpPr>
        <xdr:cNvPr id="7" name="Rectangle: Rounded Corners 6">
          <a:extLst>
            <a:ext uri="{FF2B5EF4-FFF2-40B4-BE49-F238E27FC236}">
              <a16:creationId xmlns:a16="http://schemas.microsoft.com/office/drawing/2014/main" id="{18E69E1C-A966-4ECB-A8CA-4717F3E23B4A}"/>
            </a:ext>
          </a:extLst>
        </xdr:cNvPr>
        <xdr:cNvSpPr/>
      </xdr:nvSpPr>
      <xdr:spPr>
        <a:xfrm>
          <a:off x="3674326" y="857250"/>
          <a:ext cx="1362050" cy="732692"/>
        </a:xfrm>
        <a:prstGeom prst="roundRect">
          <a:avLst>
            <a:gd name="adj" fmla="val 4426"/>
          </a:avLst>
        </a:prstGeom>
        <a:solidFill>
          <a:schemeClr val="accent4"/>
        </a:solidFill>
        <a:ln>
          <a:noFill/>
        </a:ln>
        <a:effectLst>
          <a:outerShdw blurRad="127000" dist="88900" dir="5400000" sx="91000" sy="91000" algn="t" rotWithShape="0">
            <a:prstClr val="black">
              <a:alpha val="7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000">
              <a:solidFill>
                <a:sysClr val="windowText" lastClr="000000"/>
              </a:solidFill>
              <a:latin typeface="Segoe UI Light" panose="020B0502040204020203" pitchFamily="34" charset="0"/>
              <a:cs typeface="Segoe UI Light" panose="020B0502040204020203" pitchFamily="34" charset="0"/>
            </a:rPr>
            <a:t>Profit / Loss</a:t>
          </a:r>
        </a:p>
      </xdr:txBody>
    </xdr:sp>
    <xdr:clientData/>
  </xdr:oneCellAnchor>
  <xdr:oneCellAnchor>
    <xdr:from>
      <xdr:col>4</xdr:col>
      <xdr:colOff>203638</xdr:colOff>
      <xdr:row>2</xdr:row>
      <xdr:rowOff>92230</xdr:rowOff>
    </xdr:from>
    <xdr:ext cx="1020464" cy="400443"/>
    <xdr:sp macro="" textlink="$G$24">
      <xdr:nvSpPr>
        <xdr:cNvPr id="8" name="TextBox 7">
          <a:extLst>
            <a:ext uri="{FF2B5EF4-FFF2-40B4-BE49-F238E27FC236}">
              <a16:creationId xmlns:a16="http://schemas.microsoft.com/office/drawing/2014/main" id="{7DE75975-8B3F-4268-962D-8A5550A1ABB8}"/>
            </a:ext>
          </a:extLst>
        </xdr:cNvPr>
        <xdr:cNvSpPr txBox="1"/>
      </xdr:nvSpPr>
      <xdr:spPr>
        <a:xfrm>
          <a:off x="3842845" y="952764"/>
          <a:ext cx="1018190" cy="400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3F788A0-2D06-4CD9-BCD5-B9D5ED91921D}"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($34)</a:t>
          </a:fld>
          <a:endParaRPr lang="en-US" sz="16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6</xdr:col>
      <xdr:colOff>144517</xdr:colOff>
      <xdr:row>2</xdr:row>
      <xdr:rowOff>0</xdr:rowOff>
    </xdr:from>
    <xdr:ext cx="1357502" cy="732692"/>
    <xdr:sp macro="" textlink="">
      <xdr:nvSpPr>
        <xdr:cNvPr id="9" name="Rectangle: Rounded Corners 8">
          <a:extLst>
            <a:ext uri="{FF2B5EF4-FFF2-40B4-BE49-F238E27FC236}">
              <a16:creationId xmlns:a16="http://schemas.microsoft.com/office/drawing/2014/main" id="{8D9006D6-6D7C-43A0-B36E-91A3C8ABA08D}"/>
            </a:ext>
          </a:extLst>
        </xdr:cNvPr>
        <xdr:cNvSpPr/>
      </xdr:nvSpPr>
      <xdr:spPr>
        <a:xfrm>
          <a:off x="5324652" y="857250"/>
          <a:ext cx="1357502" cy="732692"/>
        </a:xfrm>
        <a:prstGeom prst="roundRect">
          <a:avLst>
            <a:gd name="adj" fmla="val 4426"/>
          </a:avLst>
        </a:prstGeom>
        <a:solidFill>
          <a:schemeClr val="accent4"/>
        </a:solidFill>
        <a:ln>
          <a:noFill/>
        </a:ln>
        <a:effectLst>
          <a:outerShdw blurRad="127000" dist="88900" dir="5400000" sx="91000" sy="91000" algn="t" rotWithShape="0">
            <a:prstClr val="black">
              <a:alpha val="7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000">
              <a:solidFill>
                <a:sysClr val="windowText" lastClr="000000"/>
              </a:solidFill>
              <a:latin typeface="Segoe UI Light" panose="020B0502040204020203" pitchFamily="34" charset="0"/>
              <a:cs typeface="Segoe UI Light" panose="020B0502040204020203" pitchFamily="34" charset="0"/>
            </a:rPr>
            <a:t>% Returns</a:t>
          </a:r>
        </a:p>
      </xdr:txBody>
    </xdr:sp>
    <xdr:clientData/>
  </xdr:oneCellAnchor>
  <xdr:oneCellAnchor>
    <xdr:from>
      <xdr:col>6</xdr:col>
      <xdr:colOff>315310</xdr:colOff>
      <xdr:row>2</xdr:row>
      <xdr:rowOff>92230</xdr:rowOff>
    </xdr:from>
    <xdr:ext cx="1018695" cy="400443"/>
    <xdr:sp macro="" textlink="$H$24">
      <xdr:nvSpPr>
        <xdr:cNvPr id="10" name="TextBox 9">
          <a:extLst>
            <a:ext uri="{FF2B5EF4-FFF2-40B4-BE49-F238E27FC236}">
              <a16:creationId xmlns:a16="http://schemas.microsoft.com/office/drawing/2014/main" id="{32ABE7E8-0E06-495D-B9AD-F0FAA2F4C355}"/>
            </a:ext>
          </a:extLst>
        </xdr:cNvPr>
        <xdr:cNvSpPr txBox="1"/>
      </xdr:nvSpPr>
      <xdr:spPr>
        <a:xfrm>
          <a:off x="5491655" y="952764"/>
          <a:ext cx="1018190" cy="400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E6DCF94-EAC7-4585-A5EF-690A9CCE6CD9}"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-0.6%</a:t>
          </a:fld>
          <a:endParaRPr lang="en-US" sz="16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twoCellAnchor>
    <xdr:from>
      <xdr:col>9</xdr:col>
      <xdr:colOff>236659</xdr:colOff>
      <xdr:row>15</xdr:row>
      <xdr:rowOff>21980</xdr:rowOff>
    </xdr:from>
    <xdr:to>
      <xdr:col>13</xdr:col>
      <xdr:colOff>0</xdr:colOff>
      <xdr:row>23</xdr:row>
      <xdr:rowOff>190499</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BA4D81DF-40E1-4FE0-9678-2F7937A3468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79419" y="3603380"/>
              <a:ext cx="2323661" cy="162393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161193</xdr:colOff>
      <xdr:row>2</xdr:row>
      <xdr:rowOff>0</xdr:rowOff>
    </xdr:from>
    <xdr:to>
      <xdr:col>12</xdr:col>
      <xdr:colOff>681404</xdr:colOff>
      <xdr:row>3</xdr:row>
      <xdr:rowOff>36635</xdr:rowOff>
    </xdr:to>
    <xdr:graphicFrame macro="">
      <xdr:nvGraphicFramePr>
        <xdr:cNvPr id="17" name="Chart 16">
          <a:extLst>
            <a:ext uri="{FF2B5EF4-FFF2-40B4-BE49-F238E27FC236}">
              <a16:creationId xmlns:a16="http://schemas.microsoft.com/office/drawing/2014/main" id="{8F00144C-3547-4D73-B195-6FD720593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43961</xdr:colOff>
      <xdr:row>2</xdr:row>
      <xdr:rowOff>432289</xdr:rowOff>
    </xdr:from>
    <xdr:to>
      <xdr:col>4</xdr:col>
      <xdr:colOff>315057</xdr:colOff>
      <xdr:row>3</xdr:row>
      <xdr:rowOff>161193</xdr:rowOff>
    </xdr:to>
    <xdr:pic>
      <xdr:nvPicPr>
        <xdr:cNvPr id="12" name="Graphic 11" descr="Bitcoin with solid fill">
          <a:extLst>
            <a:ext uri="{FF2B5EF4-FFF2-40B4-BE49-F238E27FC236}">
              <a16:creationId xmlns:a16="http://schemas.microsoft.com/office/drawing/2014/main" id="{61B54C1F-4B71-4205-8BDA-1709FA7CFEB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685442" y="1289539"/>
          <a:ext cx="271096" cy="271096"/>
        </a:xfrm>
        <a:prstGeom prst="rect">
          <a:avLst/>
        </a:prstGeom>
      </xdr:spPr>
    </xdr:pic>
    <xdr:clientData/>
  </xdr:twoCellAnchor>
  <xdr:twoCellAnchor editAs="oneCell">
    <xdr:from>
      <xdr:col>2</xdr:col>
      <xdr:colOff>32769</xdr:colOff>
      <xdr:row>2</xdr:row>
      <xdr:rowOff>421096</xdr:rowOff>
    </xdr:from>
    <xdr:to>
      <xdr:col>2</xdr:col>
      <xdr:colOff>322385</xdr:colOff>
      <xdr:row>3</xdr:row>
      <xdr:rowOff>168520</xdr:rowOff>
    </xdr:to>
    <xdr:pic>
      <xdr:nvPicPr>
        <xdr:cNvPr id="14" name="Graphic 13" descr="Coins with solid fill">
          <a:extLst>
            <a:ext uri="{FF2B5EF4-FFF2-40B4-BE49-F238E27FC236}">
              <a16:creationId xmlns:a16="http://schemas.microsoft.com/office/drawing/2014/main" id="{13CFD62E-FD6B-4D79-A908-A524E260881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99115" y="1278346"/>
          <a:ext cx="289616" cy="289616"/>
        </a:xfrm>
        <a:prstGeom prst="rect">
          <a:avLst/>
        </a:prstGeom>
      </xdr:spPr>
    </xdr:pic>
    <xdr:clientData/>
  </xdr:twoCellAnchor>
  <xdr:twoCellAnchor editAs="oneCell">
    <xdr:from>
      <xdr:col>2</xdr:col>
      <xdr:colOff>1703308</xdr:colOff>
      <xdr:row>2</xdr:row>
      <xdr:rowOff>450403</xdr:rowOff>
    </xdr:from>
    <xdr:to>
      <xdr:col>2</xdr:col>
      <xdr:colOff>1992924</xdr:colOff>
      <xdr:row>4</xdr:row>
      <xdr:rowOff>7327</xdr:rowOff>
    </xdr:to>
    <xdr:pic>
      <xdr:nvPicPr>
        <xdr:cNvPr id="21" name="Graphic 20" descr="Coins with solid fill">
          <a:extLst>
            <a:ext uri="{FF2B5EF4-FFF2-40B4-BE49-F238E27FC236}">
              <a16:creationId xmlns:a16="http://schemas.microsoft.com/office/drawing/2014/main" id="{9F8E9B27-1EC6-4420-B917-86A3C558792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069654" y="1307653"/>
          <a:ext cx="289616" cy="289616"/>
        </a:xfrm>
        <a:prstGeom prst="rect">
          <a:avLst/>
        </a:prstGeom>
      </xdr:spPr>
    </xdr:pic>
    <xdr:clientData/>
  </xdr:twoCellAnchor>
  <xdr:twoCellAnchor editAs="oneCell">
    <xdr:from>
      <xdr:col>6</xdr:col>
      <xdr:colOff>145072</xdr:colOff>
      <xdr:row>2</xdr:row>
      <xdr:rowOff>430824</xdr:rowOff>
    </xdr:from>
    <xdr:to>
      <xdr:col>6</xdr:col>
      <xdr:colOff>416168</xdr:colOff>
      <xdr:row>3</xdr:row>
      <xdr:rowOff>159728</xdr:rowOff>
    </xdr:to>
    <xdr:pic>
      <xdr:nvPicPr>
        <xdr:cNvPr id="22" name="Graphic 21" descr="Philanthropy with solid fill">
          <a:extLst>
            <a:ext uri="{FF2B5EF4-FFF2-40B4-BE49-F238E27FC236}">
              <a16:creationId xmlns:a16="http://schemas.microsoft.com/office/drawing/2014/main" id="{29F4893D-A53B-4BED-AE24-A25826C8854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5325207" y="1288074"/>
          <a:ext cx="271096" cy="27109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8">
  <rv s="0">
    <v>en-US</v>
    <v>borudm</v>
    <v>268435456</v>
    <v>1</v>
    <v>Powered by Refinitiv</v>
    <v>0</v>
    <v>ETH/NZD</v>
    <v>2</v>
    <v>3</v>
    <v>Finance</v>
    <v>4</v>
    <v>6984.4480000000003</v>
    <v>1771.2929999999999</v>
    <v>49.231000000000002</v>
    <v>1.2291000000000002E-2</v>
    <v>NZD</v>
    <v>ETH</v>
    <v>4122.7780000000002</v>
    <v>Currency Pair</v>
    <v>44595.085625</v>
    <v>3986.4009999999998</v>
    <v>Ethereum/New Zealand Dollar FX Cross Rate</v>
    <v>4005.58</v>
    <v>4005.58</v>
    <v>4054.8110000000001</v>
    <v>ETHNZD</v>
    <v>ETH/NZD</v>
  </rv>
  <rv s="1">
    <v>0</v>
  </rv>
  <rv s="0">
    <v>en-US</v>
    <v>bo8l6h</v>
    <v>268435456</v>
    <v>1</v>
    <v>Powered by Refinitiv</v>
    <v>0</v>
    <v>BTC/USD</v>
    <v>2</v>
    <v>5</v>
    <v>Finance</v>
    <v>4</v>
    <v>68999.990000000005</v>
    <v>28800.01</v>
    <v>-18.37</v>
    <v>-4.9779999999999996E-4</v>
    <v>USD</v>
    <v>BTC</v>
    <v>37233.050000000003</v>
    <v>Currency Pair</v>
    <v>44595.085601851853</v>
    <v>36796.730000000003</v>
    <v>Bitcoin/US Dollar FX Spot Rate</v>
    <v>36905.15</v>
    <v>36905.14</v>
    <v>36886.769999999997</v>
    <v>BTCUSD</v>
    <v>BTC/USD</v>
  </rv>
  <rv s="1">
    <v>2</v>
  </rv>
  <rv s="0">
    <v>en-US</v>
    <v>bo8njc</v>
    <v>268435456</v>
    <v>1</v>
    <v>Powered by Refinitiv</v>
    <v>0</v>
    <v>BTC/NZD</v>
    <v>2</v>
    <v>3</v>
    <v>Finance</v>
    <v>4</v>
    <v>97079.159</v>
    <v>41225.322099999998</v>
    <v>-17.831600000000002</v>
    <v>-3.2030000000000003E-4</v>
    <v>NZD</v>
    <v>BTC</v>
    <v>56074.6345</v>
    <v>Currency Pair</v>
    <v>44595.085578703707</v>
    <v>55525.471599999997</v>
    <v>Bitcoin/New Zealand Dollar FX Cross Rate</v>
    <v>55664.665999999997</v>
    <v>55670.758600000001</v>
    <v>55652.927000000003</v>
    <v>BTCNZD</v>
    <v>BTC/NZD</v>
  </rv>
  <rv s="1">
    <v>4</v>
  </rv>
  <rv s="0">
    <v>en-US</v>
    <v>brjcfr</v>
    <v>268435456</v>
    <v>1</v>
    <v>Powered by Refinitiv</v>
    <v>0</v>
    <v>ETH/USD</v>
    <v>2</v>
    <v>5</v>
    <v>Finance</v>
    <v>4</v>
    <v>4867.6000000000004</v>
    <v>1218.3</v>
    <v>32.520000000000003</v>
    <v>1.2244999999999999E-2</v>
    <v>USD</v>
    <v>ETH</v>
    <v>2727.63</v>
    <v>Currency Pair</v>
    <v>44595.085648148146</v>
    <v>2644.18</v>
    <v>Ethereum/US Dollar FX Spot Rate</v>
    <v>2655.82</v>
    <v>2655.82</v>
    <v>2688.34</v>
    <v>ETHUSD</v>
    <v>ETH/USD</v>
  </rv>
  <rv s="1">
    <v>6</v>
  </rv>
  <rv s="2">
    <v>https://www.bing.com/financeapi/forcetrigger?t=alqpkr&amp;q=XNZE%3aEMF&amp;form=skydnc</v>
    <v>Learn more on Bing</v>
  </rv>
  <rv s="3">
    <v>en-US</v>
    <v>alqpkr</v>
    <v>268435456</v>
    <v>1</v>
    <v>Powered by Refinitiv</v>
    <v>6</v>
    <v>Smartshares Emerging Mkt ETF (XNZE:EMF)</v>
    <v>7</v>
    <v>8</v>
    <v>Finance</v>
    <v>9</v>
    <v>1.5860000000000001</v>
    <v>1.405</v>
    <v>1.0817000000000001</v>
    <v>-3.7999999999999999E-2</v>
    <v>-2.4868999999999999E-2</v>
    <v>NZD</v>
    <v>New Zealand Exchange Ltd</v>
    <v>XNZE</v>
    <v>5.8999999999999999E-3</v>
    <v>1.524</v>
    <v>ETF</v>
    <v>44595.067361111112</v>
    <v>8</v>
    <v>1.49</v>
    <v>164725229</v>
    <v>Smartshares Emerging Mkt ETF</v>
    <v>1.524</v>
    <v>1.528</v>
    <v>1.49</v>
    <v>EMF</v>
    <v>Smartshares Emerging Mkt ETF (XNZE:EMF)</v>
    <v>30166</v>
  </rv>
  <rv s="1">
    <v>9</v>
  </rv>
  <rv s="0">
    <v>en-US</v>
    <v>brjcoc</v>
    <v>268435456</v>
    <v>1</v>
    <v>Powered by Refinitiv</v>
    <v>0</v>
    <v>LTC/USD</v>
    <v>2</v>
    <v>5</v>
    <v>Finance</v>
    <v>4</v>
    <v>413.62</v>
    <v>97.23</v>
    <v>-0.49</v>
    <v>-4.5190000000000004E-3</v>
    <v>USD</v>
    <v>LTC</v>
    <v>109.76</v>
    <v>Currency Pair</v>
    <v>44595.085578703707</v>
    <v>106.92</v>
    <v>Litecoin/US Dollar FX Spot Rate</v>
    <v>108.43</v>
    <v>108.43</v>
    <v>107.94</v>
    <v>LTCUSD</v>
    <v>LTC/USD</v>
  </rv>
  <rv s="1">
    <v>11</v>
  </rv>
  <rv s="2">
    <v>https://www.bing.com/financeapi/forcetrigger?t=alqz52&amp;q=XNZE%3aUSF&amp;form=skydnc</v>
    <v>Learn more on Bing</v>
  </rv>
  <rv s="3">
    <v>en-US</v>
    <v>alqz52</v>
    <v>268435456</v>
    <v>1</v>
    <v>Powered by Refinitiv</v>
    <v>6</v>
    <v>Smartshares US 500 ETF (XNZE:USF)</v>
    <v>7</v>
    <v>8</v>
    <v>Finance</v>
    <v>9</v>
    <v>12.906000000000001</v>
    <v>9.42</v>
    <v>0.96340000000000003</v>
    <v>-7.5999999999999998E-2</v>
    <v>-6.0390000000000001E-3</v>
    <v>NZD</v>
    <v>New Zealand Exchange Ltd</v>
    <v>XNZE</v>
    <v>3.4000000000000002E-3</v>
    <v>12.59</v>
    <v>ETF</v>
    <v>44595.070138888892</v>
    <v>13</v>
    <v>12.465999999999999</v>
    <v>462819038</v>
    <v>Smartshares US 500 ETF</v>
    <v>12.59</v>
    <v>12.585000000000001</v>
    <v>12.509</v>
    <v>USF</v>
    <v>Smartshares US 500 ETF (XNZE:USF)</v>
    <v>41426</v>
  </rv>
  <rv s="1">
    <v>14</v>
  </rv>
  <rv s="2">
    <v>https://www.bing.com/financeapi/forcetrigger?t=alqslh&amp;q=XNZE%3aMEL&amp;form=skydnc</v>
    <v>Learn more on Bing</v>
  </rv>
  <rv s="4">
    <v>en-US</v>
    <v>alqslh</v>
    <v>268435456</v>
    <v>1</v>
    <v>Powered by Refinitiv</v>
    <v>10</v>
    <v>MERIDIAN ENERGY LIMITED (XNZE:MEL)</v>
    <v>11</v>
    <v>12</v>
    <v>Finance</v>
    <v>13</v>
    <v>7.35</v>
    <v>4.33</v>
    <v>1.3658999999999999</v>
    <v>0.05</v>
    <v>1.0869999999999999E-2</v>
    <v>NZD</v>
    <v>Meridian Energy Limited is a New Zealand-based company. The Company is engaged in the business of generation, trading and retailing of electricity, and the sale of complementary products and services. The Company operates through three segments: Wholesale, Retail and International. The Wholesale segment includes activity associated with its New Zealand generation of electricity and its sale into the wholesale electricity market; purchase of electricity, and development of renewable electricity generation opportunities. The Retail segment includes activity associated with retailing of electricity and complementary products through its two brands: Meridian and Powershop in New Zealand. The International segment includes activity associated with its generation of electricity and sale into the wholesale electricity market and licensing of the Powershop platform in the United Kingdom. The Company supplies electricity to power homes, businesses and farms.</v>
    <v>1001</v>
    <v>New Zealand Exchange Ltd</v>
    <v>XNZE</v>
    <v>XNZE</v>
    <v>33 Customhouse Quay, Po Box 10840, The Terrace, WELLINGTON, NEW ZEALAND-NA, 6143 NZ</v>
    <v>4.67</v>
    <v>Electrical Utilities &amp; IPPs</v>
    <v>Stock</v>
    <v>44595.070138888892</v>
    <v>16</v>
    <v>4.54</v>
    <v>11159050000</v>
    <v>MERIDIAN ENERGY LIMITED</v>
    <v>MERIDIAN ENERGY LIMITED</v>
    <v>4.54</v>
    <v>27.84</v>
    <v>4.5999999999999996</v>
    <v>4.6500000000000004</v>
    <v>2575096000</v>
    <v>MEL</v>
    <v>MERIDIAN ENERGY LIMITED (XNZE:MEL)</v>
    <v>455975</v>
    <v>1998</v>
  </rv>
  <rv s="1">
    <v>17</v>
  </rv>
  <rv s="0">
    <v>en-US</v>
    <v>botqqh</v>
    <v>268435456</v>
    <v>1</v>
    <v>Powered by Refinitiv</v>
    <v>0</v>
    <v>LTC/NZD</v>
    <v>2</v>
    <v>3</v>
    <v>Finance</v>
    <v>4</v>
    <v>568.5498</v>
    <v>145.43819999999999</v>
    <v>-0.83509999999999995</v>
    <v>-5.1070000000000004E-3</v>
    <v>NZD</v>
    <v>LTC</v>
    <v>165.45070000000001</v>
    <v>Currency Pair</v>
    <v>44595.085625</v>
    <v>161.3399</v>
    <v>Litecoin/New Zealand Dollar FX Cross Rate</v>
    <v>163.53489999999999</v>
    <v>163.53489999999999</v>
    <v>162.69980000000001</v>
    <v>LTCNZD</v>
    <v>LTC/NZD</v>
  </rv>
  <rv s="1">
    <v>19</v>
  </rv>
  <rv s="2">
    <v>http://en.wikipedia.org/wiki/Public_domain</v>
    <v>Public domain</v>
  </rv>
  <rv s="2">
    <v>http://fr.wikipedia.org/wiki/Australia_and_New_Zealand_Banking_Group</v>
    <v>Wikipedia</v>
  </rv>
  <rv s="5">
    <v>21</v>
    <v>22</v>
  </rv>
  <rv s="6">
    <v>18</v>
    <v>https://www.bing.com/th?id=AMMS_6a45921496ff9ceee6ba9820057c37b7&amp;qlt=95</v>
    <v>23</v>
    <v>0</v>
    <v>https://www.bing.com/images/search?form=xlimg&amp;q=australia+and+new+zealand+banking+group</v>
    <v>Image of AUSTRALIA AND NEW ZEALAND BANKING GROUP LIMITED</v>
  </rv>
  <rv s="2">
    <v>https://www.bing.com/financeapi/forcetrigger?t=alqmpr&amp;q=XNZE%3aANZ&amp;form=skydnc</v>
    <v>Learn more on Bing</v>
  </rv>
  <rv s="7">
    <v>en-US</v>
    <v>alqmpr</v>
    <v>268435456</v>
    <v>1</v>
    <v>Powered by Refinitiv</v>
    <v>14</v>
    <v>AUSTRALIA AND NEW ZEALAND BANKING GROUP LIMITED (XNZE:ANZ)</v>
    <v>16</v>
    <v>17</v>
    <v>Finance</v>
    <v>13</v>
    <v>31.82</v>
    <v>24.69</v>
    <v>1.1953</v>
    <v>0.35</v>
    <v>1.2225E-2</v>
    <v>NZD</v>
    <v>Australia and New Zealand Banking Group Limited provides a range of banking and financial products and services. The Company's segments include Australia, New Zealand, Institutional, Pacific, and Technology, Services and Operations and Group Centre (TSO). The Australia segment and New Zealand segment both consist of the retail and commercial banking business units. The Institutional segment services governments, global institutional, and corporate customers across three product sets Transaction Banking, Corporate Finance and Markets. The TSO and Group Centre segment provides provide support to the operating divisions, including technology, group operations, shared services, property, risk management, financial management, strategy, marketing, human resources, and corporate affairs. The Company's operations span Australia, New Zealand, and several countries in the Asia Pacific region, the United Kingdom, France, Germany, and the United States.</v>
    <v>39684</v>
    <v>New Zealand Exchange Ltd</v>
    <v>XNZE</v>
    <v>XNZE</v>
    <v>ANZ Tower, 242 Pitt Street, SYDNEY, NEW SOUTH WALES, 2000 AU</v>
    <v>29.18</v>
    <v>24</v>
    <v>Banking Services</v>
    <v>Stock</v>
    <v>44595.069444444445</v>
    <v>25</v>
    <v>28.63</v>
    <v>74699700000</v>
    <v>AUSTRALIA AND NEW ZEALAND BANKING GROUP LIMITED</v>
    <v>AUSTRALIA AND NEW ZEALAND BANKING GROUP LIMITED</v>
    <v>28.63</v>
    <v>12.79</v>
    <v>28.63</v>
    <v>28.98</v>
    <v>2815669000</v>
    <v>ANZ</v>
    <v>AUSTRALIA AND NEW ZEALAND BANKING GROUP LIMITED (XNZE:ANZ)</v>
    <v>8898</v>
    <v>1977</v>
  </rv>
  <rv s="1">
    <v>26</v>
  </rv>
</rvData>
</file>

<file path=xl/richData/rdrichvaluestructure.xml><?xml version="1.0" encoding="utf-8"?>
<rvStructures xmlns="http://schemas.microsoft.com/office/spreadsheetml/2017/richdata" count="8">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9">
    <spb s="0">
      <v>0</v>
      <v>Name</v>
    </spb>
    <spb s="1">
      <v>0</v>
      <v>0</v>
      <v>0</v>
    </spb>
    <spb s="2">
      <v>1</v>
      <v>1</v>
    </spb>
    <spb s="3">
      <v>1</v>
      <v>1</v>
      <v>2</v>
      <v>1</v>
      <v>1</v>
      <v>1</v>
      <v>3</v>
      <v>1</v>
      <v>1</v>
      <v>1</v>
      <v>4</v>
      <v>5</v>
    </spb>
    <spb s="4">
      <v>GMT</v>
    </spb>
    <spb s="3">
      <v>6</v>
      <v>6</v>
      <v>2</v>
      <v>6</v>
      <v>6</v>
      <v>6</v>
      <v>3</v>
      <v>6</v>
      <v>6</v>
      <v>6</v>
      <v>4</v>
      <v>5</v>
    </spb>
    <spb s="5">
      <v>1</v>
      <v>Name</v>
      <v>LearnMoreOnLink</v>
    </spb>
    <spb s="6">
      <v>1</v>
      <v>1</v>
      <v>1</v>
    </spb>
    <spb s="7">
      <v>1</v>
      <v>7</v>
      <v>1</v>
      <v>2</v>
      <v>1</v>
      <v>1</v>
      <v>1</v>
      <v>8</v>
      <v>3</v>
      <v>9</v>
      <v>1</v>
      <v>1</v>
      <v>3</v>
      <v>1</v>
      <v>4</v>
      <v>5</v>
    </spb>
    <spb s="8">
      <v>Delayed 20 minutes</v>
      <v>from previous close</v>
      <v>NZX</v>
      <v>from previous close</v>
      <v>GMT</v>
    </spb>
    <spb s="5">
      <v>2</v>
      <v>Name</v>
      <v>LearnMoreOnLink</v>
    </spb>
    <spb s="9">
      <v>1</v>
      <v>1</v>
      <v>1</v>
      <v>1</v>
    </spb>
    <spb s="10">
      <v>1</v>
      <v>7</v>
      <v>7</v>
      <v>1</v>
      <v>2</v>
      <v>1</v>
      <v>1</v>
      <v>1</v>
      <v>8</v>
      <v>8</v>
      <v>3</v>
      <v>9</v>
      <v>1</v>
      <v>1</v>
      <v>1</v>
      <v>4</v>
      <v>10</v>
      <v>5</v>
      <v>8</v>
    </spb>
    <spb s="11">
      <v>Delayed 20 minutes</v>
      <v>from previous close</v>
      <v>from previous close</v>
      <v>NZX</v>
      <v>GMT</v>
    </spb>
    <spb s="5">
      <v>3</v>
      <v>Name</v>
      <v>LearnMoreOnLink</v>
    </spb>
    <spb s="12">
      <v>0</v>
      <v>0</v>
    </spb>
    <spb s="13">
      <v>15</v>
      <v>1</v>
      <v>1</v>
      <v>1</v>
      <v>1</v>
    </spb>
    <spb s="14">
      <v>1</v>
      <v>7</v>
      <v>7</v>
      <v>1</v>
      <v>2</v>
      <v>1</v>
      <v>11</v>
      <v>1</v>
      <v>1</v>
      <v>8</v>
      <v>8</v>
      <v>3</v>
      <v>12</v>
      <v>1</v>
      <v>1</v>
      <v>1</v>
      <v>4</v>
      <v>10</v>
      <v>5</v>
      <v>8</v>
    </spb>
    <spb s="15">
      <v>Powered by Refinitiv</v>
    </spb>
  </spbData>
</supportingPropertyBags>
</file>

<file path=xl/richData/rdsupportingpropertybagstructure.xml><?xml version="1.0" encoding="utf-8"?>
<spbStructures xmlns="http://schemas.microsoft.com/office/spreadsheetml/2017/richdata2" count="16">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Last trade time" t="i"/>
    <k n="`%EntityServiceId" t="i"/>
  </s>
  <s>
    <k n="Price" t="s"/>
    <k n="Change" t="s"/>
    <k n="Exchange" t="s"/>
    <k n="Change (%)" t="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dd/mm/yyyy\ hh:mm"/>
    </x:dxf>
    <x:dxf>
      <x:numFmt numFmtId="14" formatCode="0.00%"/>
    </x:dxf>
    <x:dxf>
      <x:numFmt numFmtId="3" formatCode="#,##0"/>
    </x:dxf>
    <x:dxf>
      <x:numFmt numFmtId="4" formatCode="#,##0.00"/>
    </x:dxf>
    <x:dxf>
      <x:numFmt numFmtId="1" formatCode="0"/>
    </x:dxf>
    <x:dxf>
      <x:numFmt numFmtId="0" formatCode="General"/>
    </x:dxf>
  </dxfs>
  <richProperties>
    <rPr n="NumberFormat" t="s"/>
    <rPr n="IsTitleField" t="b"/>
    <rPr n="IsHeroField" t="b"/>
  </richProperties>
  <richStyles>
    <rSty dxfid="6">
      <rpv i="0">_-[$$-en-NZ]* #,##0.00_-;-[$$-en-NZ]* #,##0.00_-;_-[$$-en-NZ]* "-"??_-;_-@_-</rpv>
    </rSty>
    <rSty>
      <rpv i="1">1</rpv>
    </rSty>
    <rSty dxfid="2"/>
    <rSty dxfid="1"/>
    <rSty dxfid="0">
      <rpv i="0">0.00</rpv>
    </rSty>
    <rSty dxfid="6">
      <rpv i="0">_([$$-en-US]* #,##0.00_);_([$$-en-US]* (#,##0.00);_([$$-en-US]* "-"??_);_(@_)</rpv>
    </rSty>
    <rSty dxfid="4">
      <rpv i="0">#,##0.00</rpv>
    </rSty>
    <rSty dxfid="3">
      <rpv i="0">#,##0</rpv>
    </rSty>
    <rSty dxfid="6">
      <rpv i="0">_-[$$-en-NZ]* #,##0_-;-[$$-en-NZ]* #,##0_-;_-[$$-en-NZ]* "-"_-;_-@_-</rpv>
    </rSty>
    <rSty dxfid="5">
      <rpv i="0">0</rpv>
    </rSty>
    <rSty>
      <rpv i="2">1</rpv>
    </rSty>
    <rSty dxfid="6">
      <rpv i="0">_-[$$-en-AU]* #,##0_-;-[$$-en-AU]* #,##0_-;_-[$$-en-AU]*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737646-4EEB-46F5-8F66-33A0631B09E9}" name="coins" displayName="coins" ref="J6:K16" totalsRowShown="0">
  <autoFilter ref="J6:K16" xr:uid="{94737646-4EEB-46F5-8F66-33A0631B09E9}"/>
  <tableColumns count="2">
    <tableColumn id="1" xr3:uid="{ABCA3950-39EB-4030-A9EE-C9880AF941F2}" name="Name"/>
    <tableColumn id="2" xr3:uid="{F14D0514-BB67-4C4F-AD48-785A26E88E30}" name="Category"/>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2C0A74-9B0C-46E9-8F78-4724FEF0D398}" name="purchases" displayName="purchases" ref="B6:E18" totalsRowShown="0">
  <tableColumns count="4">
    <tableColumn id="1" xr3:uid="{1799D3A8-C194-4DAB-A57F-BB1A2FCC30A5}" name="Coin / Item" dataDxfId="5"/>
    <tableColumn id="2" xr3:uid="{B5A8F993-448B-42F1-B2E1-72A3EF9599B4}" name="Date" dataDxfId="4"/>
    <tableColumn id="3" xr3:uid="{BEE2D46F-3DE0-4403-9DDD-5474F1BFCA4D}" name="Units" dataDxfId="3"/>
    <tableColumn id="4" xr3:uid="{76F34E42-A1C1-478D-A14B-79DDB74490A1}" name="Amount" dataDxfId="2"/>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FF064-7249-43F1-A435-F63415D2DC9A}">
  <sheetPr>
    <tabColor theme="4" tint="0.39997558519241921"/>
  </sheetPr>
  <dimension ref="B4:K18"/>
  <sheetViews>
    <sheetView tabSelected="1" zoomScale="86" zoomScaleNormal="86" workbookViewId="0">
      <selection activeCell="D25" sqref="D25"/>
    </sheetView>
  </sheetViews>
  <sheetFormatPr defaultRowHeight="14.4" x14ac:dyDescent="0.3"/>
  <cols>
    <col min="1" max="1" width="7.109375" customWidth="1"/>
    <col min="2" max="2" width="41.88671875" bestFit="1" customWidth="1"/>
    <col min="3" max="3" width="10.6640625" bestFit="1" customWidth="1"/>
    <col min="4" max="4" width="11" bestFit="1" customWidth="1"/>
    <col min="5" max="5" width="8.109375" bestFit="1" customWidth="1"/>
    <col min="7" max="9" width="0" hidden="1" customWidth="1"/>
    <col min="10" max="10" width="41.88671875" bestFit="1" customWidth="1"/>
    <col min="11" max="11" width="11.88671875" customWidth="1"/>
    <col min="15" max="15" width="13.88671875" customWidth="1"/>
  </cols>
  <sheetData>
    <row r="4" spans="2:11" ht="21" x14ac:dyDescent="0.4">
      <c r="B4" s="28" t="s">
        <v>1</v>
      </c>
      <c r="C4" s="28"/>
      <c r="D4" s="28"/>
      <c r="E4" s="28"/>
      <c r="J4" s="28" t="s">
        <v>10</v>
      </c>
      <c r="K4" s="28"/>
    </row>
    <row r="6" spans="2:11" x14ac:dyDescent="0.3">
      <c r="B6" t="s">
        <v>11</v>
      </c>
      <c r="C6" s="5" t="s">
        <v>2</v>
      </c>
      <c r="D6" s="4" t="s">
        <v>3</v>
      </c>
      <c r="E6" s="4" t="s">
        <v>4</v>
      </c>
      <c r="J6" t="s">
        <v>5</v>
      </c>
      <c r="K6" t="s">
        <v>16</v>
      </c>
    </row>
    <row r="7" spans="2:11" x14ac:dyDescent="0.3">
      <c r="B7" t="e" vm="1">
        <v>#VALUE!</v>
      </c>
      <c r="C7" s="6">
        <v>44574</v>
      </c>
      <c r="D7" s="4">
        <v>2.089999E-2</v>
      </c>
      <c r="E7" s="7">
        <v>100</v>
      </c>
      <c r="J7" t="e" vm="2">
        <v>#VALUE!</v>
      </c>
      <c r="K7" t="s">
        <v>12</v>
      </c>
    </row>
    <row r="8" spans="2:11" x14ac:dyDescent="0.3">
      <c r="B8" t="e" vm="3">
        <v>#VALUE!</v>
      </c>
      <c r="C8" s="6">
        <v>44574</v>
      </c>
      <c r="D8" s="4">
        <v>1.57522E-3</v>
      </c>
      <c r="E8" s="7">
        <v>100</v>
      </c>
      <c r="J8" t="e" vm="4">
        <v>#VALUE!</v>
      </c>
      <c r="K8" t="s">
        <v>12</v>
      </c>
    </row>
    <row r="9" spans="2:11" x14ac:dyDescent="0.3">
      <c r="B9" t="e" vm="5">
        <v>#VALUE!</v>
      </c>
      <c r="C9" s="6">
        <v>44568</v>
      </c>
      <c r="D9" s="4">
        <v>686</v>
      </c>
      <c r="E9" s="7">
        <v>1000</v>
      </c>
      <c r="J9" t="e" vm="6">
        <v>#VALUE!</v>
      </c>
      <c r="K9" t="s">
        <v>12</v>
      </c>
    </row>
    <row r="10" spans="2:11" x14ac:dyDescent="0.3">
      <c r="B10" s="3" t="e" vm="7">
        <v>#VALUE!</v>
      </c>
      <c r="C10" s="6">
        <v>44550</v>
      </c>
      <c r="D10" s="4">
        <v>79</v>
      </c>
      <c r="E10" s="7">
        <v>1000</v>
      </c>
      <c r="J10" t="e" vm="3">
        <v>#VALUE!</v>
      </c>
      <c r="K10" t="s">
        <v>12</v>
      </c>
    </row>
    <row r="11" spans="2:11" x14ac:dyDescent="0.3">
      <c r="B11" s="3" t="e" vm="7">
        <v>#VALUE!</v>
      </c>
      <c r="C11" s="6">
        <v>44520</v>
      </c>
      <c r="D11" s="4">
        <v>81</v>
      </c>
      <c r="E11" s="7">
        <v>1000</v>
      </c>
      <c r="J11" t="e" vm="1">
        <v>#VALUE!</v>
      </c>
      <c r="K11" t="s">
        <v>12</v>
      </c>
    </row>
    <row r="12" spans="2:11" x14ac:dyDescent="0.3">
      <c r="B12" s="3" t="e" vm="8">
        <v>#VALUE!</v>
      </c>
      <c r="C12" s="6">
        <v>44574</v>
      </c>
      <c r="D12" s="4">
        <v>73</v>
      </c>
      <c r="E12" s="7">
        <v>298</v>
      </c>
      <c r="J12" t="e" vm="9">
        <v>#VALUE!</v>
      </c>
      <c r="K12" t="s">
        <v>12</v>
      </c>
    </row>
    <row r="13" spans="2:11" x14ac:dyDescent="0.3">
      <c r="B13" s="3" t="e" vm="3">
        <v>#VALUE!</v>
      </c>
      <c r="C13" s="6">
        <v>44574</v>
      </c>
      <c r="D13" s="4">
        <v>0.01</v>
      </c>
      <c r="E13" s="7">
        <v>638</v>
      </c>
      <c r="J13" t="e" vm="5">
        <v>#VALUE!</v>
      </c>
      <c r="K13" t="s">
        <v>13</v>
      </c>
    </row>
    <row r="14" spans="2:11" x14ac:dyDescent="0.3">
      <c r="B14" s="3" t="e" vm="3">
        <v>#VALUE!</v>
      </c>
      <c r="C14" s="6">
        <v>44578</v>
      </c>
      <c r="D14" s="4">
        <v>1.5536599999999999E-3</v>
      </c>
      <c r="E14" s="7">
        <v>100</v>
      </c>
      <c r="J14" t="e" vm="7">
        <v>#VALUE!</v>
      </c>
      <c r="K14" t="s">
        <v>13</v>
      </c>
    </row>
    <row r="15" spans="2:11" x14ac:dyDescent="0.3">
      <c r="B15" s="3" t="e" vm="1">
        <v>#VALUE!</v>
      </c>
      <c r="C15" s="6">
        <v>44578</v>
      </c>
      <c r="D15" s="4">
        <v>1.9900000000000001E-2</v>
      </c>
      <c r="E15" s="7">
        <v>100</v>
      </c>
      <c r="J15" t="e" vm="8">
        <v>#VALUE!</v>
      </c>
      <c r="K15" t="s">
        <v>17</v>
      </c>
    </row>
    <row r="16" spans="2:11" x14ac:dyDescent="0.3">
      <c r="B16" s="3" t="e" vm="10">
        <v>#VALUE!</v>
      </c>
      <c r="C16" s="6">
        <v>44579</v>
      </c>
      <c r="D16" s="4">
        <v>20</v>
      </c>
      <c r="E16" s="7">
        <v>550</v>
      </c>
      <c r="J16" t="e" vm="10">
        <v>#VALUE!</v>
      </c>
      <c r="K16" t="s">
        <v>17</v>
      </c>
    </row>
    <row r="17" spans="2:5" x14ac:dyDescent="0.3">
      <c r="B17" s="3" t="e" vm="3">
        <v>#VALUE!</v>
      </c>
      <c r="C17" s="6">
        <v>44586</v>
      </c>
      <c r="D17" s="4">
        <v>1.429799E-2</v>
      </c>
      <c r="E17" s="7">
        <v>800</v>
      </c>
    </row>
    <row r="18" spans="2:5" x14ac:dyDescent="0.3">
      <c r="B18" s="3" t="e" vm="1">
        <v>#VALUE!</v>
      </c>
      <c r="C18" s="6">
        <v>44586</v>
      </c>
      <c r="D18" s="4">
        <v>5.3600000000000002E-2</v>
      </c>
      <c r="E18" s="7">
        <v>200</v>
      </c>
    </row>
  </sheetData>
  <mergeCells count="3">
    <mergeCell ref="J4:K4"/>
    <mergeCell ref="B4:C4"/>
    <mergeCell ref="D4:E4"/>
  </mergeCells>
  <dataValidations disablePrompts="1" count="1">
    <dataValidation type="list" allowBlank="1" showInputMessage="1" showErrorMessage="1" sqref="B7:B18" xr:uid="{D5B92190-4D07-455E-807B-88A469CA455E}">
      <formula1>coin.names</formula1>
    </dataValidation>
  </dataValidation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sheetPr>
    <tabColor theme="7" tint="0.59999389629810485"/>
  </sheetPr>
  <dimension ref="A1:M24"/>
  <sheetViews>
    <sheetView showGridLines="0" zoomScale="80" zoomScaleNormal="80" workbookViewId="0">
      <selection activeCell="O24" sqref="O24"/>
    </sheetView>
  </sheetViews>
  <sheetFormatPr defaultRowHeight="14.4" x14ac:dyDescent="0.3"/>
  <cols>
    <col min="1" max="1" width="1.6640625" customWidth="1"/>
    <col min="2" max="2" width="3.6640625" customWidth="1"/>
    <col min="3" max="3" width="36.5546875" customWidth="1"/>
    <col min="4" max="4" width="12.5546875" customWidth="1"/>
    <col min="5" max="5" width="11.6640625" bestFit="1" customWidth="1"/>
    <col min="6" max="6" width="11.33203125" customWidth="1"/>
    <col min="7" max="7" width="13.44140625" bestFit="1" customWidth="1"/>
    <col min="9" max="9" width="4.33203125" hidden="1" customWidth="1"/>
    <col min="10" max="10" width="3.5546875" customWidth="1"/>
    <col min="11" max="11" width="10" customWidth="1"/>
    <col min="12" max="13" width="11.88671875" customWidth="1"/>
  </cols>
  <sheetData>
    <row r="1" spans="1:13" s="1" customFormat="1" ht="52.5" customHeight="1" x14ac:dyDescent="0.3">
      <c r="A1" s="21"/>
      <c r="C1" s="2" t="s">
        <v>0</v>
      </c>
    </row>
    <row r="3" spans="1:13" ht="42.75" customHeight="1" x14ac:dyDescent="0.3"/>
    <row r="6" spans="1:13" x14ac:dyDescent="0.3">
      <c r="C6" s="11"/>
      <c r="D6" s="11"/>
      <c r="E6" s="12"/>
      <c r="F6" s="12"/>
      <c r="G6" s="12"/>
      <c r="H6" s="13"/>
    </row>
    <row r="7" spans="1:13" x14ac:dyDescent="0.3">
      <c r="C7" s="8" t="s">
        <v>11</v>
      </c>
      <c r="D7" s="9" t="s">
        <v>15</v>
      </c>
      <c r="E7" s="9" t="s">
        <v>7</v>
      </c>
      <c r="F7" s="9" t="s">
        <v>6</v>
      </c>
      <c r="G7" s="9" t="s">
        <v>8</v>
      </c>
      <c r="H7" s="10" t="s">
        <v>9</v>
      </c>
      <c r="K7" s="20" t="s">
        <v>16</v>
      </c>
      <c r="L7" s="9" t="s">
        <v>6</v>
      </c>
      <c r="M7" s="9" t="s">
        <v>8</v>
      </c>
    </row>
    <row r="8" spans="1:13" x14ac:dyDescent="0.3">
      <c r="C8" s="22" t="e" cm="1" vm="1">
        <f t="array" ref="C8:C13">_xlfn.UNIQUE(purchases[Coin / Item])</f>
        <v>#VALUE!</v>
      </c>
      <c r="D8" s="22" cm="1">
        <f t="array" ref="D8:D13">SUMIFS(purchases[Units],purchases[Coin / Item],_xlfn.ANCHORARRAY(C8))</f>
        <v>9.4399990000000003E-2</v>
      </c>
      <c r="E8" s="23" cm="1">
        <f t="array" ref="E8:E13">SUMIFS(purchases[Amount],purchases[Coin / Item],_xlfn.ANCHORARRAY(C8))</f>
        <v>400</v>
      </c>
      <c r="F8" s="23" cm="1">
        <f t="array" ref="F8:F13">_xlfn.ANCHORARRAY(D8)*_FV(_xlfn.ANCHORARRAY(C8),"Price")</f>
        <v>382.77411785189003</v>
      </c>
      <c r="G8" s="24" cm="1">
        <f t="array" ref="G8:G13">_xlfn.ANCHORARRAY(F8)-_xlfn.ANCHORARRAY(E8)</f>
        <v>-17.225882148109974</v>
      </c>
      <c r="H8" s="25" cm="1">
        <f t="array" ref="H8:H13">_xlfn.ANCHORARRAY(G8)/_xlfn.ANCHORARRAY(E8)</f>
        <v>-4.3064705370274937E-2</v>
      </c>
      <c r="I8" t="str" cm="1">
        <f t="array" ref="I8:I13">_xlfn.XLOOKUP(_xlfn.ANCHORARRAY(C8),coins[Name],coins[Category])</f>
        <v>Crypto</v>
      </c>
      <c r="K8" s="14" t="str" cm="1">
        <f t="array" ref="K8:K10">_xlfn._xlws.SORT(_xlfn.UNIQUE(_xlfn.ANCHORARRAY(I8)))</f>
        <v>Crypto</v>
      </c>
      <c r="L8" s="19" cm="1">
        <f t="array" ref="L8:L10">SUMIFS(_xlfn.ANCHORARRAY(F8),_xlfn.ANCHORARRAY(I8),_xlfn.ANCHORARRAY(K8))</f>
        <v>1909.1597118003799</v>
      </c>
      <c r="M8" s="15" cm="1">
        <f t="array" ref="M8:M10">SUMIFS(_xlfn.ANCHORARRAY(G8),_xlfn.ANCHORARRAY(I8),_xlfn.ANCHORARRAY(K8))</f>
        <v>-128.84028819962003</v>
      </c>
    </row>
    <row r="9" spans="1:13" x14ac:dyDescent="0.3">
      <c r="C9" s="22" t="e" vm="3">
        <v>#VALUE!</v>
      </c>
      <c r="D9" s="22">
        <v>2.7426869999999999E-2</v>
      </c>
      <c r="E9" s="23">
        <v>1638</v>
      </c>
      <c r="F9" s="23">
        <v>1526.3855939484899</v>
      </c>
      <c r="G9" s="24">
        <v>-111.61440605151006</v>
      </c>
      <c r="H9" s="25">
        <v>-6.8140663035109933E-2</v>
      </c>
      <c r="I9" t="str">
        <v>Crypto</v>
      </c>
      <c r="K9" s="14" t="str">
        <v>ETF</v>
      </c>
      <c r="L9" s="19">
        <v>3023.58</v>
      </c>
      <c r="M9" s="15">
        <v>23.580000000000041</v>
      </c>
    </row>
    <row r="10" spans="1:13" x14ac:dyDescent="0.3">
      <c r="C10" s="22" t="e" vm="5">
        <v>#VALUE!</v>
      </c>
      <c r="D10" s="22">
        <v>686</v>
      </c>
      <c r="E10" s="23">
        <v>1000</v>
      </c>
      <c r="F10" s="23">
        <v>1022.14</v>
      </c>
      <c r="G10" s="26">
        <v>22.139999999999986</v>
      </c>
      <c r="H10" s="25">
        <v>2.2139999999999986E-2</v>
      </c>
      <c r="I10" t="str">
        <v>ETF</v>
      </c>
      <c r="K10" s="14" t="str">
        <v>Stocks</v>
      </c>
      <c r="L10" s="19">
        <v>919.05000000000007</v>
      </c>
      <c r="M10" s="15">
        <v>71.050000000000068</v>
      </c>
    </row>
    <row r="11" spans="1:13" x14ac:dyDescent="0.3">
      <c r="C11" s="22" t="e" vm="7">
        <v>#VALUE!</v>
      </c>
      <c r="D11" s="22">
        <v>160</v>
      </c>
      <c r="E11" s="23">
        <v>2000</v>
      </c>
      <c r="F11" s="23">
        <v>2001.44</v>
      </c>
      <c r="G11" s="26">
        <v>1.4400000000000546</v>
      </c>
      <c r="H11" s="25">
        <v>7.2000000000002726E-4</v>
      </c>
      <c r="I11" t="str">
        <v>ETF</v>
      </c>
      <c r="K11" s="14"/>
      <c r="L11" s="19"/>
      <c r="M11" s="15"/>
    </row>
    <row r="12" spans="1:13" x14ac:dyDescent="0.3">
      <c r="C12" s="22" t="e" vm="8">
        <v>#VALUE!</v>
      </c>
      <c r="D12" s="22">
        <v>73</v>
      </c>
      <c r="E12" s="23">
        <v>298</v>
      </c>
      <c r="F12" s="23">
        <v>339.45000000000005</v>
      </c>
      <c r="G12" s="26">
        <v>41.450000000000045</v>
      </c>
      <c r="H12" s="25">
        <v>0.13909395973154379</v>
      </c>
      <c r="I12" t="str">
        <v>Stocks</v>
      </c>
      <c r="K12" s="14"/>
      <c r="L12" s="19"/>
      <c r="M12" s="15"/>
    </row>
    <row r="13" spans="1:13" x14ac:dyDescent="0.3">
      <c r="C13" s="22" t="e" vm="10">
        <v>#VALUE!</v>
      </c>
      <c r="D13" s="22">
        <v>20</v>
      </c>
      <c r="E13" s="23">
        <v>550</v>
      </c>
      <c r="F13" s="23">
        <v>579.6</v>
      </c>
      <c r="G13" s="26">
        <v>29.600000000000023</v>
      </c>
      <c r="H13" s="25">
        <v>5.3818181818181862E-2</v>
      </c>
      <c r="I13" t="str">
        <v>Stocks</v>
      </c>
      <c r="K13" s="14"/>
      <c r="L13" s="19"/>
      <c r="M13" s="15"/>
    </row>
    <row r="14" spans="1:13" x14ac:dyDescent="0.3">
      <c r="C14" s="22"/>
      <c r="D14" s="22"/>
      <c r="E14" s="23"/>
      <c r="F14" s="23"/>
      <c r="G14" s="26"/>
      <c r="H14" s="25"/>
    </row>
    <row r="15" spans="1:13" x14ac:dyDescent="0.3">
      <c r="C15" s="22"/>
      <c r="D15" s="22"/>
      <c r="E15" s="23"/>
      <c r="F15" s="23"/>
      <c r="G15" s="26"/>
      <c r="H15" s="25"/>
    </row>
    <row r="16" spans="1:13" x14ac:dyDescent="0.3">
      <c r="C16" s="22"/>
      <c r="D16" s="22"/>
      <c r="E16" s="23"/>
      <c r="F16" s="23"/>
      <c r="G16" s="26"/>
      <c r="H16" s="25"/>
    </row>
    <row r="17" spans="3:8" x14ac:dyDescent="0.3">
      <c r="C17" s="22"/>
      <c r="D17" s="22"/>
      <c r="E17" s="23"/>
      <c r="F17" s="23"/>
      <c r="G17" s="26"/>
      <c r="H17" s="25"/>
    </row>
    <row r="18" spans="3:8" x14ac:dyDescent="0.3">
      <c r="C18" s="22"/>
      <c r="D18" s="22"/>
      <c r="E18" s="23"/>
      <c r="F18" s="23"/>
      <c r="G18" s="26"/>
      <c r="H18" s="25"/>
    </row>
    <row r="19" spans="3:8" x14ac:dyDescent="0.3">
      <c r="C19" s="22"/>
      <c r="D19" s="22"/>
      <c r="E19" s="23"/>
      <c r="F19" s="23"/>
      <c r="G19" s="26"/>
      <c r="H19" s="25"/>
    </row>
    <row r="20" spans="3:8" x14ac:dyDescent="0.3">
      <c r="C20" s="22"/>
      <c r="D20" s="22"/>
      <c r="E20" s="23"/>
      <c r="F20" s="23"/>
      <c r="G20" s="26"/>
      <c r="H20" s="25"/>
    </row>
    <row r="21" spans="3:8" x14ac:dyDescent="0.3">
      <c r="C21" s="22"/>
      <c r="D21" s="22"/>
      <c r="E21" s="23"/>
      <c r="F21" s="23"/>
      <c r="G21" s="26"/>
      <c r="H21" s="25"/>
    </row>
    <row r="22" spans="3:8" x14ac:dyDescent="0.3">
      <c r="C22" s="22"/>
      <c r="D22" s="22"/>
      <c r="E22" s="23"/>
      <c r="F22" s="23"/>
      <c r="G22" s="26"/>
      <c r="H22" s="25"/>
    </row>
    <row r="23" spans="3:8" x14ac:dyDescent="0.3">
      <c r="C23" s="27"/>
      <c r="D23" s="27"/>
      <c r="E23" s="27"/>
      <c r="F23" s="27"/>
      <c r="G23" s="27"/>
      <c r="H23" s="27"/>
    </row>
    <row r="24" spans="3:8" x14ac:dyDescent="0.3">
      <c r="C24" s="16" t="s">
        <v>14</v>
      </c>
      <c r="D24" s="16"/>
      <c r="E24" s="17">
        <f>SUM(_xlfn.ANCHORARRAY(E8))</f>
        <v>5886</v>
      </c>
      <c r="F24" s="17">
        <f t="shared" ref="F24:G24" si="0">SUM(_xlfn.ANCHORARRAY(F8))</f>
        <v>5851.7897118003802</v>
      </c>
      <c r="G24" s="17">
        <f t="shared" si="0"/>
        <v>-34.210288199619924</v>
      </c>
      <c r="H24" s="18">
        <f>G24/E24</f>
        <v>-5.8121454637478634E-3</v>
      </c>
    </row>
  </sheetData>
  <conditionalFormatting sqref="C8:H22">
    <cfRule type="expression" dxfId="1" priority="2">
      <formula>AND(MOD(ROW($C8),2)=1,$C8&lt;&gt;"")</formula>
    </cfRule>
  </conditionalFormatting>
  <conditionalFormatting sqref="K8:M13">
    <cfRule type="expression" dxfId="0" priority="1">
      <formula>AND(MOD(ROW($K8),2)=1,$K8&lt;&gt;"")</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1C499786-A424-4F1A-B4A2-F19143E01959}">
            <x14:iconSet iconSet="3Triangles">
              <x14:cfvo type="percent">
                <xm:f>0</xm:f>
              </x14:cfvo>
              <x14:cfvo type="num">
                <xm:f>0</xm:f>
              </x14:cfvo>
              <x14:cfvo type="num" gte="0">
                <xm:f>0</xm:f>
              </x14:cfvo>
            </x14:iconSet>
          </x14:cfRule>
          <xm:sqref>H8:H22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 Entry</vt:lpstr>
      <vt:lpstr>Portfolio_Dashboard</vt:lpstr>
      <vt:lpstr>coin.names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Yash Gajjar</cp:lastModifiedBy>
  <dcterms:created xsi:type="dcterms:W3CDTF">2021-03-14T20:21:32Z</dcterms:created>
  <dcterms:modified xsi:type="dcterms:W3CDTF">2023-08-15T18:42:50Z</dcterms:modified>
</cp:coreProperties>
</file>