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4c4e63fbcfecc82a/Desktop/Data Scientist/MS Excel/"/>
    </mc:Choice>
  </mc:AlternateContent>
  <xr:revisionPtr revIDLastSave="75" documentId="8_{A0806834-2BC9-4C7F-A560-4E4139CC42E8}" xr6:coauthVersionLast="47" xr6:coauthVersionMax="47" xr10:uidLastSave="{E1529CAE-4C7A-4ADF-B1B8-B62E1CC79063}"/>
  <bookViews>
    <workbookView xWindow="-108" yWindow="-108" windowWidth="23256" windowHeight="12456" activeTab="5" xr2:uid="{26D4546B-D2A1-4444-8EAF-A6228F96F0C1}"/>
  </bookViews>
  <sheets>
    <sheet name="Data" sheetId="2" r:id="rId1"/>
    <sheet name="Issues" sheetId="4" r:id="rId2"/>
    <sheet name="Calculation" sheetId="5" r:id="rId3"/>
    <sheet name="Gantt Chart" sheetId="6" r:id="rId4"/>
    <sheet name="Progress Chart" sheetId="7" r:id="rId5"/>
    <sheet name="Dashboard" sheetId="10" r:id="rId6"/>
  </sheets>
  <externalReferences>
    <externalReference r:id="rId7"/>
  </externalReferences>
  <definedNames>
    <definedName name="_xlnm._FilterDatabase" localSheetId="2" hidden="1">Calculation!$K$4:$K$6</definedName>
    <definedName name="_xlcn.WorksheetConnection_BlankDataFile.xlsxactivities1" hidden="1">activities[]</definedName>
    <definedName name="_xlcn.WorksheetConnection_BlankDataFile.xlsxissues1" hidden="1">issues[]</definedName>
    <definedName name="_xlcn.WorksheetConnection_BlankDataFile.xlsxpeople1" hidden="1">people[]</definedName>
    <definedName name="Activity_Tabel1">Calculation!$G$20:$I$30</definedName>
    <definedName name="Activity_Table">Calculation!$G$20:$I$20</definedName>
    <definedName name="choice_table">Calculation!$K$4:$K$6</definedName>
    <definedName name="choices">Calculation!$K$4</definedName>
    <definedName name="gantt.start">[1]Calculation!$L$3</definedName>
    <definedName name="Issue_Table">Calculation!$K$20:$M$30</definedName>
    <definedName name="Slicer_Team">#N/A</definedName>
    <definedName name="start.date">Calculation!$I$3</definedName>
  </definedNames>
  <calcPr calcId="191029"/>
  <pivotCaches>
    <pivotCache cacheId="141" r:id="rId8"/>
    <pivotCache cacheId="174" r:id="rId9"/>
  </pivotCaches>
  <extLst>
    <ext xmlns:x14="http://schemas.microsoft.com/office/spreadsheetml/2009/9/main" uri="{876F7934-8845-4945-9796-88D515C7AA90}">
      <x14:pivotCaches>
        <pivotCache cacheId="55"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ople" name="people" connection="WorksheetConnection_Blank-Data-File.xlsx!people"/>
          <x15:modelTable id="activities" name="activities" connection="WorksheetConnection_Blank-Data-File.xlsx!activities"/>
          <x15:modelTable id="issues" name="issues" connection="WorksheetConnection_Blank-Data-File.xlsx!issues"/>
        </x15:modelTables>
        <x15:modelRelationships>
          <x15:modelRelationship fromTable="activities" fromColumn="Owner" toTable="people" toColumn="Person"/>
          <x15:modelRelationship fromTable="issues" fromColumn="Assigned to"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5" i="10" l="1"/>
  <c r="C25" i="10"/>
  <c r="D25" i="10"/>
  <c r="B26" i="10"/>
  <c r="C26" i="10"/>
  <c r="D26" i="10"/>
  <c r="B27" i="10"/>
  <c r="C27" i="10"/>
  <c r="D27" i="10"/>
  <c r="B28" i="10"/>
  <c r="C28" i="10"/>
  <c r="D28" i="10"/>
  <c r="B29" i="10"/>
  <c r="C29" i="10"/>
  <c r="D29" i="10"/>
  <c r="B30" i="10"/>
  <c r="C30" i="10"/>
  <c r="D30" i="10"/>
  <c r="B31" i="10"/>
  <c r="C31" i="10"/>
  <c r="D31" i="10"/>
  <c r="B32" i="10"/>
  <c r="C32" i="10"/>
  <c r="D32" i="10"/>
  <c r="B33" i="10"/>
  <c r="C33" i="10"/>
  <c r="D33" i="10"/>
  <c r="B34" i="10"/>
  <c r="C34" i="10"/>
  <c r="D34" i="10"/>
  <c r="N5" i="10"/>
  <c r="N4" i="10"/>
  <c r="N3" i="10"/>
  <c r="L10" i="5"/>
  <c r="L12" i="5"/>
  <c r="L11" i="5"/>
  <c r="I4" i="5"/>
  <c r="K21" i="5" s="1" a="1"/>
  <c r="K21" i="5" s="1"/>
  <c r="G21" i="5" l="1" a="1"/>
  <c r="G21" i="5" s="1"/>
  <c r="B9" i="10" l="1" a="1"/>
  <c r="B9" i="10" s="1"/>
  <c r="C10" i="7" l="1"/>
  <c r="D3" i="7"/>
  <c r="I3" i="5"/>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34" i="6"/>
  <c r="C35" i="6"/>
  <c r="C36" i="6"/>
  <c r="C37" i="6"/>
  <c r="C38" i="6"/>
  <c r="C39" i="6"/>
  <c r="C40" i="6"/>
  <c r="C41" i="6"/>
  <c r="C42" i="6"/>
  <c r="C43" i="6"/>
  <c r="C44" i="6"/>
  <c r="C45" i="6"/>
  <c r="C46" i="6"/>
  <c r="C47" i="6"/>
  <c r="C48" i="6"/>
  <c r="C27" i="6"/>
  <c r="C28" i="6"/>
  <c r="C29" i="6"/>
  <c r="C30" i="6"/>
  <c r="C31" i="6"/>
  <c r="C32" i="6"/>
  <c r="C33" i="6"/>
  <c r="C13" i="6"/>
  <c r="C14" i="6"/>
  <c r="C15" i="6"/>
  <c r="C16" i="6"/>
  <c r="C17" i="6"/>
  <c r="C18" i="6"/>
  <c r="C19" i="6"/>
  <c r="C20" i="6"/>
  <c r="C21" i="6"/>
  <c r="C22" i="6"/>
  <c r="C23" i="6"/>
  <c r="C24" i="6"/>
  <c r="C25" i="6"/>
  <c r="C26" i="6"/>
  <c r="C7" i="6"/>
  <c r="C8" i="6"/>
  <c r="C9" i="6"/>
  <c r="C10" i="6"/>
  <c r="C11" i="6"/>
  <c r="C12" i="6"/>
  <c r="C6" i="6"/>
  <c r="D6" i="6"/>
  <c r="H6" i="6" s="1"/>
  <c r="I6" i="6" s="1"/>
  <c r="F6" i="6"/>
  <c r="G6" i="6"/>
  <c r="D7" i="6"/>
  <c r="H7" i="6" s="1"/>
  <c r="I7" i="6" s="1"/>
  <c r="F7" i="6"/>
  <c r="G7" i="6"/>
  <c r="D8" i="6"/>
  <c r="E8" i="6" s="1"/>
  <c r="F8" i="6"/>
  <c r="G8" i="6"/>
  <c r="D9" i="6"/>
  <c r="E9" i="6" s="1"/>
  <c r="F9" i="6"/>
  <c r="G9" i="6"/>
  <c r="D10" i="6"/>
  <c r="H10" i="6" s="1"/>
  <c r="I10" i="6" s="1"/>
  <c r="F10" i="6"/>
  <c r="G10" i="6"/>
  <c r="D11" i="6"/>
  <c r="H11" i="6" s="1"/>
  <c r="I11" i="6" s="1"/>
  <c r="F11" i="6"/>
  <c r="G11" i="6"/>
  <c r="D12" i="6"/>
  <c r="E12" i="6" s="1"/>
  <c r="F12" i="6"/>
  <c r="G12" i="6"/>
  <c r="D13" i="6"/>
  <c r="H13" i="6" s="1"/>
  <c r="I13" i="6" s="1"/>
  <c r="F13" i="6"/>
  <c r="G13" i="6"/>
  <c r="D14" i="6"/>
  <c r="H14" i="6" s="1"/>
  <c r="I14" i="6" s="1"/>
  <c r="F14" i="6"/>
  <c r="G14" i="6"/>
  <c r="D15" i="6"/>
  <c r="H15" i="6" s="1"/>
  <c r="I15" i="6" s="1"/>
  <c r="F15" i="6"/>
  <c r="G15" i="6"/>
  <c r="D16" i="6"/>
  <c r="H16" i="6" s="1"/>
  <c r="I16" i="6" s="1"/>
  <c r="F16" i="6"/>
  <c r="G16" i="6"/>
  <c r="D17" i="6"/>
  <c r="E17" i="6" s="1"/>
  <c r="F17" i="6"/>
  <c r="G17" i="6"/>
  <c r="D18" i="6"/>
  <c r="H18" i="6" s="1"/>
  <c r="I18" i="6" s="1"/>
  <c r="F18" i="6"/>
  <c r="G18" i="6"/>
  <c r="D19" i="6"/>
  <c r="H19" i="6" s="1"/>
  <c r="I19" i="6" s="1"/>
  <c r="F19" i="6"/>
  <c r="G19" i="6"/>
  <c r="D20" i="6"/>
  <c r="E20" i="6" s="1"/>
  <c r="F20" i="6"/>
  <c r="G20" i="6"/>
  <c r="D21" i="6"/>
  <c r="E21" i="6" s="1"/>
  <c r="F21" i="6"/>
  <c r="G21" i="6"/>
  <c r="D22" i="6"/>
  <c r="H22" i="6" s="1"/>
  <c r="I22" i="6" s="1"/>
  <c r="F22" i="6"/>
  <c r="G22" i="6"/>
  <c r="D23" i="6"/>
  <c r="H23" i="6" s="1"/>
  <c r="I23" i="6" s="1"/>
  <c r="F23" i="6"/>
  <c r="G23" i="6"/>
  <c r="D24" i="6"/>
  <c r="E24" i="6" s="1"/>
  <c r="F24" i="6"/>
  <c r="G24" i="6"/>
  <c r="D25" i="6"/>
  <c r="E25" i="6" s="1"/>
  <c r="F25" i="6"/>
  <c r="G25" i="6"/>
  <c r="D26" i="6"/>
  <c r="H26" i="6" s="1"/>
  <c r="I26" i="6" s="1"/>
  <c r="F26" i="6"/>
  <c r="G26" i="6"/>
  <c r="D27" i="6"/>
  <c r="H27" i="6" s="1"/>
  <c r="I27" i="6" s="1"/>
  <c r="F27" i="6"/>
  <c r="G27" i="6"/>
  <c r="D28" i="6"/>
  <c r="H28" i="6" s="1"/>
  <c r="I28" i="6" s="1"/>
  <c r="F28" i="6"/>
  <c r="G28" i="6"/>
  <c r="D29" i="6"/>
  <c r="H29" i="6" s="1"/>
  <c r="I29" i="6" s="1"/>
  <c r="F29" i="6"/>
  <c r="G29" i="6"/>
  <c r="D30" i="6"/>
  <c r="H30" i="6" s="1"/>
  <c r="I30" i="6" s="1"/>
  <c r="F30" i="6"/>
  <c r="G30" i="6"/>
  <c r="D31" i="6"/>
  <c r="H31" i="6" s="1"/>
  <c r="I31" i="6" s="1"/>
  <c r="F31" i="6"/>
  <c r="G31" i="6"/>
  <c r="D32" i="6"/>
  <c r="E32" i="6" s="1"/>
  <c r="F32" i="6"/>
  <c r="G32" i="6"/>
  <c r="D33" i="6"/>
  <c r="E33" i="6" s="1"/>
  <c r="F33" i="6"/>
  <c r="G33" i="6"/>
  <c r="D34" i="6"/>
  <c r="E34" i="6" s="1"/>
  <c r="F34" i="6"/>
  <c r="G34" i="6"/>
  <c r="D35" i="6"/>
  <c r="E35" i="6" s="1"/>
  <c r="F35" i="6"/>
  <c r="G35" i="6"/>
  <c r="D36" i="6"/>
  <c r="E36" i="6" s="1"/>
  <c r="F36" i="6"/>
  <c r="G36" i="6"/>
  <c r="D37" i="6"/>
  <c r="E37" i="6" s="1"/>
  <c r="F37" i="6"/>
  <c r="G37" i="6"/>
  <c r="D38" i="6"/>
  <c r="H38" i="6" s="1"/>
  <c r="I38" i="6" s="1"/>
  <c r="F38" i="6"/>
  <c r="G38" i="6"/>
  <c r="D39" i="6"/>
  <c r="H39" i="6" s="1"/>
  <c r="I39" i="6" s="1"/>
  <c r="F39" i="6"/>
  <c r="G39" i="6"/>
  <c r="D40" i="6"/>
  <c r="H40" i="6" s="1"/>
  <c r="I40" i="6" s="1"/>
  <c r="F40" i="6"/>
  <c r="G40" i="6"/>
  <c r="D41" i="6"/>
  <c r="E41" i="6" s="1"/>
  <c r="F41" i="6"/>
  <c r="G41" i="6"/>
  <c r="D42" i="6"/>
  <c r="H42" i="6" s="1"/>
  <c r="I42" i="6" s="1"/>
  <c r="F42" i="6"/>
  <c r="G42" i="6"/>
  <c r="D43" i="6"/>
  <c r="H43" i="6" s="1"/>
  <c r="I43" i="6" s="1"/>
  <c r="F43" i="6"/>
  <c r="G43" i="6"/>
  <c r="D44" i="6"/>
  <c r="E44" i="6" s="1"/>
  <c r="F44" i="6"/>
  <c r="G44" i="6"/>
  <c r="D45" i="6"/>
  <c r="E45" i="6" s="1"/>
  <c r="F45" i="6"/>
  <c r="G45" i="6"/>
  <c r="D46" i="6"/>
  <c r="H46" i="6" s="1"/>
  <c r="I46" i="6" s="1"/>
  <c r="F46" i="6"/>
  <c r="G46" i="6"/>
  <c r="D47" i="6"/>
  <c r="E47" i="6" s="1"/>
  <c r="F47" i="6"/>
  <c r="G47" i="6"/>
  <c r="D48" i="6"/>
  <c r="E48" i="6" s="1"/>
  <c r="F48" i="6"/>
  <c r="G48" i="6"/>
  <c r="D49" i="6"/>
  <c r="E49" i="6" s="1"/>
  <c r="F49" i="6"/>
  <c r="G49" i="6"/>
  <c r="D50" i="6"/>
  <c r="H50" i="6" s="1"/>
  <c r="I50" i="6" s="1"/>
  <c r="F50" i="6"/>
  <c r="G50" i="6"/>
  <c r="D51" i="6"/>
  <c r="H51" i="6" s="1"/>
  <c r="I51" i="6" s="1"/>
  <c r="F51" i="6"/>
  <c r="G51" i="6"/>
  <c r="D52" i="6"/>
  <c r="H52" i="6" s="1"/>
  <c r="I52" i="6" s="1"/>
  <c r="F52" i="6"/>
  <c r="G52" i="6"/>
  <c r="D53" i="6"/>
  <c r="E53" i="6" s="1"/>
  <c r="F53" i="6"/>
  <c r="G53" i="6"/>
  <c r="D54" i="6"/>
  <c r="H54" i="6" s="1"/>
  <c r="I54" i="6" s="1"/>
  <c r="F54" i="6"/>
  <c r="G54" i="6"/>
  <c r="D55" i="6"/>
  <c r="H55" i="6" s="1"/>
  <c r="I55" i="6" s="1"/>
  <c r="F55" i="6"/>
  <c r="G55" i="6"/>
  <c r="D56" i="6"/>
  <c r="H56" i="6" s="1"/>
  <c r="I56" i="6" s="1"/>
  <c r="F56" i="6"/>
  <c r="G56" i="6"/>
  <c r="D57" i="6"/>
  <c r="E57" i="6" s="1"/>
  <c r="F57" i="6"/>
  <c r="G57" i="6"/>
  <c r="D58" i="6"/>
  <c r="H58" i="6" s="1"/>
  <c r="I58" i="6" s="1"/>
  <c r="F58" i="6"/>
  <c r="G58" i="6"/>
  <c r="E23" i="6" l="1"/>
  <c r="E19" i="6"/>
  <c r="E11" i="6"/>
  <c r="E55" i="6"/>
  <c r="H48" i="6"/>
  <c r="I48" i="6" s="1"/>
  <c r="E46" i="6"/>
  <c r="H47" i="6"/>
  <c r="I47" i="6" s="1"/>
  <c r="E43" i="6"/>
  <c r="E30" i="6"/>
  <c r="H36" i="6"/>
  <c r="I36" i="6" s="1"/>
  <c r="E58" i="6"/>
  <c r="E10" i="6"/>
  <c r="H35" i="6"/>
  <c r="I35" i="6" s="1"/>
  <c r="E54" i="6"/>
  <c r="E22" i="6"/>
  <c r="E18" i="6"/>
  <c r="E6" i="6"/>
  <c r="H34" i="6"/>
  <c r="I34" i="6" s="1"/>
  <c r="E42" i="6"/>
  <c r="H12" i="6"/>
  <c r="I12" i="6" s="1"/>
  <c r="H24" i="6"/>
  <c r="I24" i="6" s="1"/>
  <c r="E31" i="6"/>
  <c r="H20" i="6"/>
  <c r="I20" i="6" s="1"/>
  <c r="E29" i="6"/>
  <c r="E7" i="6"/>
  <c r="E52" i="6"/>
  <c r="E40" i="6"/>
  <c r="E28" i="6"/>
  <c r="E16" i="6"/>
  <c r="H49" i="6"/>
  <c r="I49" i="6" s="1"/>
  <c r="H44" i="6"/>
  <c r="I44" i="6" s="1"/>
  <c r="E51" i="6"/>
  <c r="E39" i="6"/>
  <c r="E27" i="6"/>
  <c r="E15" i="6"/>
  <c r="H9" i="6"/>
  <c r="I9" i="6" s="1"/>
  <c r="H53" i="6"/>
  <c r="I53" i="6" s="1"/>
  <c r="H41" i="6"/>
  <c r="I41" i="6" s="1"/>
  <c r="H17" i="6"/>
  <c r="I17" i="6" s="1"/>
  <c r="H25" i="6"/>
  <c r="I25" i="6" s="1"/>
  <c r="H57" i="6"/>
  <c r="I57" i="6" s="1"/>
  <c r="H21" i="6"/>
  <c r="I21" i="6" s="1"/>
  <c r="H32" i="6"/>
  <c r="I32" i="6" s="1"/>
  <c r="E50" i="6"/>
  <c r="E38" i="6"/>
  <c r="E26" i="6"/>
  <c r="E14" i="6"/>
  <c r="H8" i="6"/>
  <c r="I8" i="6" s="1"/>
  <c r="H37" i="6"/>
  <c r="I37" i="6" s="1"/>
  <c r="E56" i="6"/>
  <c r="H45" i="6"/>
  <c r="I45" i="6" s="1"/>
  <c r="H33" i="6"/>
  <c r="I33" i="6" s="1"/>
  <c r="E13" i="6"/>
  <c r="K2" i="6"/>
  <c r="K9" i="6" l="1"/>
  <c r="K13" i="6" s="1"/>
  <c r="K17" i="6" s="1"/>
  <c r="K21" i="6" s="1"/>
  <c r="K25" i="6" s="1"/>
  <c r="K29" i="6" s="1"/>
  <c r="K33" i="6" s="1"/>
  <c r="K37" i="6" s="1"/>
  <c r="K41" i="6" s="1"/>
  <c r="K45" i="6" s="1"/>
  <c r="K49" i="6" s="1"/>
  <c r="K53" i="6" s="1"/>
  <c r="K57" i="6" s="1"/>
  <c r="L2" i="6"/>
  <c r="K6" i="6"/>
  <c r="K10" i="6" s="1"/>
  <c r="K14" i="6" s="1"/>
  <c r="K18" i="6" s="1"/>
  <c r="K22" i="6" s="1"/>
  <c r="K26" i="6" s="1"/>
  <c r="K30" i="6" s="1"/>
  <c r="K34" i="6" s="1"/>
  <c r="K38" i="6" s="1"/>
  <c r="K42" i="6" s="1"/>
  <c r="K46" i="6" s="1"/>
  <c r="K50" i="6" s="1"/>
  <c r="K54" i="6" s="1"/>
  <c r="K58" i="6" s="1"/>
  <c r="K3" i="6"/>
  <c r="L3" i="6" s="1"/>
  <c r="M2" i="6" l="1"/>
  <c r="L9" i="6"/>
  <c r="L13" i="6" s="1"/>
  <c r="L17" i="6" s="1"/>
  <c r="L21" i="6" s="1"/>
  <c r="L25" i="6" s="1"/>
  <c r="L29" i="6" s="1"/>
  <c r="L33" i="6" s="1"/>
  <c r="L37" i="6" s="1"/>
  <c r="L41" i="6" s="1"/>
  <c r="L45" i="6" s="1"/>
  <c r="L49" i="6" s="1"/>
  <c r="L53" i="6" s="1"/>
  <c r="L57" i="6" s="1"/>
  <c r="L7" i="6"/>
  <c r="L11" i="6" s="1"/>
  <c r="L15" i="6" s="1"/>
  <c r="L19" i="6" s="1"/>
  <c r="L23" i="6" s="1"/>
  <c r="L27" i="6" s="1"/>
  <c r="L31" i="6" s="1"/>
  <c r="L35" i="6" s="1"/>
  <c r="L39" i="6" s="1"/>
  <c r="L43" i="6" s="1"/>
  <c r="L47" i="6" s="1"/>
  <c r="L51" i="6" s="1"/>
  <c r="L55" i="6" s="1"/>
  <c r="K7" i="6"/>
  <c r="K11" i="6" s="1"/>
  <c r="K15" i="6" s="1"/>
  <c r="K19" i="6" s="1"/>
  <c r="K23" i="6" s="1"/>
  <c r="K27" i="6" s="1"/>
  <c r="K31" i="6" s="1"/>
  <c r="K35" i="6" s="1"/>
  <c r="K39" i="6" s="1"/>
  <c r="K43" i="6" s="1"/>
  <c r="K47" i="6" s="1"/>
  <c r="K51" i="6" s="1"/>
  <c r="K55" i="6" s="1"/>
  <c r="K4" i="6"/>
  <c r="K8" i="6" s="1"/>
  <c r="K12" i="6" s="1"/>
  <c r="K16" i="6" s="1"/>
  <c r="K20" i="6" s="1"/>
  <c r="K24" i="6" s="1"/>
  <c r="K28" i="6" s="1"/>
  <c r="K32" i="6" s="1"/>
  <c r="K36" i="6" s="1"/>
  <c r="K40" i="6" s="1"/>
  <c r="K44" i="6" s="1"/>
  <c r="K48" i="6" s="1"/>
  <c r="K52" i="6" s="1"/>
  <c r="K56" i="6" s="1"/>
  <c r="M3" i="6"/>
  <c r="L4" i="6"/>
  <c r="L8" i="6" s="1"/>
  <c r="L12" i="6" s="1"/>
  <c r="L16" i="6" s="1"/>
  <c r="L20" i="6" s="1"/>
  <c r="L24" i="6" s="1"/>
  <c r="L28" i="6" s="1"/>
  <c r="L32" i="6" s="1"/>
  <c r="L36" i="6" s="1"/>
  <c r="L40" i="6" s="1"/>
  <c r="L44" i="6" s="1"/>
  <c r="L48" i="6" s="1"/>
  <c r="L52" i="6" s="1"/>
  <c r="L56" i="6" s="1"/>
  <c r="N2" i="6" l="1"/>
  <c r="M7" i="6"/>
  <c r="M11" i="6" s="1"/>
  <c r="M15" i="6" s="1"/>
  <c r="M19" i="6" s="1"/>
  <c r="M23" i="6" s="1"/>
  <c r="M27" i="6" s="1"/>
  <c r="M31" i="6" s="1"/>
  <c r="M35" i="6" s="1"/>
  <c r="M39" i="6" s="1"/>
  <c r="M43" i="6" s="1"/>
  <c r="M47" i="6" s="1"/>
  <c r="M51" i="6" s="1"/>
  <c r="M55" i="6" s="1"/>
  <c r="M6" i="6"/>
  <c r="M10" i="6" s="1"/>
  <c r="M14" i="6" s="1"/>
  <c r="M18" i="6" s="1"/>
  <c r="M22" i="6" s="1"/>
  <c r="M26" i="6" s="1"/>
  <c r="M30" i="6" s="1"/>
  <c r="M34" i="6" s="1"/>
  <c r="M38" i="6" s="1"/>
  <c r="M42" i="6" s="1"/>
  <c r="M46" i="6" s="1"/>
  <c r="M50" i="6" s="1"/>
  <c r="M54" i="6" s="1"/>
  <c r="M58" i="6" s="1"/>
  <c r="M9" i="6"/>
  <c r="M13" i="6" s="1"/>
  <c r="M17" i="6" s="1"/>
  <c r="M21" i="6" s="1"/>
  <c r="M25" i="6" s="1"/>
  <c r="M29" i="6" s="1"/>
  <c r="M33" i="6" s="1"/>
  <c r="M37" i="6" s="1"/>
  <c r="M41" i="6" s="1"/>
  <c r="M45" i="6" s="1"/>
  <c r="M49" i="6" s="1"/>
  <c r="M53" i="6" s="1"/>
  <c r="M57" i="6" s="1"/>
  <c r="N3" i="6"/>
  <c r="M4" i="6"/>
  <c r="M8" i="6" s="1"/>
  <c r="M12" i="6" s="1"/>
  <c r="M16" i="6" s="1"/>
  <c r="M20" i="6" s="1"/>
  <c r="M24" i="6" s="1"/>
  <c r="M28" i="6" s="1"/>
  <c r="M32" i="6" s="1"/>
  <c r="M36" i="6" s="1"/>
  <c r="M40" i="6" s="1"/>
  <c r="M44" i="6" s="1"/>
  <c r="M48" i="6" s="1"/>
  <c r="M52" i="6" s="1"/>
  <c r="M56" i="6" s="1"/>
  <c r="O2" i="6" l="1"/>
  <c r="N7" i="6"/>
  <c r="N11" i="6" s="1"/>
  <c r="N15" i="6" s="1"/>
  <c r="N19" i="6" s="1"/>
  <c r="N23" i="6" s="1"/>
  <c r="N27" i="6" s="1"/>
  <c r="N31" i="6" s="1"/>
  <c r="N35" i="6" s="1"/>
  <c r="N39" i="6" s="1"/>
  <c r="N43" i="6" s="1"/>
  <c r="N47" i="6" s="1"/>
  <c r="N51" i="6" s="1"/>
  <c r="N55" i="6" s="1"/>
  <c r="N6" i="6"/>
  <c r="N10" i="6" s="1"/>
  <c r="N14" i="6" s="1"/>
  <c r="N18" i="6" s="1"/>
  <c r="N22" i="6" s="1"/>
  <c r="N26" i="6" s="1"/>
  <c r="N30" i="6" s="1"/>
  <c r="N34" i="6" s="1"/>
  <c r="N38" i="6" s="1"/>
  <c r="N42" i="6" s="1"/>
  <c r="N46" i="6" s="1"/>
  <c r="N50" i="6" s="1"/>
  <c r="N54" i="6" s="1"/>
  <c r="N58" i="6" s="1"/>
  <c r="N9" i="6"/>
  <c r="N13" i="6" s="1"/>
  <c r="N17" i="6" s="1"/>
  <c r="N21" i="6" s="1"/>
  <c r="N25" i="6" s="1"/>
  <c r="N29" i="6" s="1"/>
  <c r="N33" i="6" s="1"/>
  <c r="N37" i="6" s="1"/>
  <c r="N41" i="6" s="1"/>
  <c r="N45" i="6" s="1"/>
  <c r="N49" i="6" s="1"/>
  <c r="N53" i="6" s="1"/>
  <c r="N57" i="6" s="1"/>
  <c r="O3" i="6"/>
  <c r="N4" i="6"/>
  <c r="N8" i="6" s="1"/>
  <c r="N12" i="6" s="1"/>
  <c r="N16" i="6" s="1"/>
  <c r="N20" i="6" s="1"/>
  <c r="N24" i="6" s="1"/>
  <c r="N28" i="6" s="1"/>
  <c r="N32" i="6" s="1"/>
  <c r="N36" i="6" s="1"/>
  <c r="N40" i="6" s="1"/>
  <c r="N44" i="6" s="1"/>
  <c r="N48" i="6" s="1"/>
  <c r="N52" i="6" s="1"/>
  <c r="N56" i="6" s="1"/>
  <c r="P2" i="6" l="1"/>
  <c r="O9" i="6"/>
  <c r="O13" i="6" s="1"/>
  <c r="O17" i="6" s="1"/>
  <c r="O21" i="6" s="1"/>
  <c r="O25" i="6" s="1"/>
  <c r="O29" i="6" s="1"/>
  <c r="O33" i="6" s="1"/>
  <c r="O37" i="6" s="1"/>
  <c r="O41" i="6" s="1"/>
  <c r="O45" i="6" s="1"/>
  <c r="O49" i="6" s="1"/>
  <c r="O53" i="6" s="1"/>
  <c r="O57" i="6" s="1"/>
  <c r="O7" i="6"/>
  <c r="O11" i="6" s="1"/>
  <c r="O15" i="6" s="1"/>
  <c r="O19" i="6" s="1"/>
  <c r="O23" i="6" s="1"/>
  <c r="O27" i="6" s="1"/>
  <c r="O31" i="6" s="1"/>
  <c r="O35" i="6" s="1"/>
  <c r="O39" i="6" s="1"/>
  <c r="O43" i="6" s="1"/>
  <c r="O47" i="6" s="1"/>
  <c r="O51" i="6" s="1"/>
  <c r="O55" i="6" s="1"/>
  <c r="O6" i="6"/>
  <c r="O10" i="6" s="1"/>
  <c r="O14" i="6" s="1"/>
  <c r="O18" i="6" s="1"/>
  <c r="O22" i="6" s="1"/>
  <c r="O26" i="6" s="1"/>
  <c r="O30" i="6" s="1"/>
  <c r="O34" i="6" s="1"/>
  <c r="O38" i="6" s="1"/>
  <c r="O42" i="6" s="1"/>
  <c r="O46" i="6" s="1"/>
  <c r="O50" i="6" s="1"/>
  <c r="O54" i="6" s="1"/>
  <c r="O58" i="6" s="1"/>
  <c r="P3" i="6"/>
  <c r="O4" i="6"/>
  <c r="O8" i="6" s="1"/>
  <c r="O12" i="6" s="1"/>
  <c r="O16" i="6" s="1"/>
  <c r="O20" i="6" s="1"/>
  <c r="O24" i="6" s="1"/>
  <c r="O28" i="6" s="1"/>
  <c r="O32" i="6" s="1"/>
  <c r="O36" i="6" s="1"/>
  <c r="O40" i="6" s="1"/>
  <c r="O44" i="6" s="1"/>
  <c r="O48" i="6" s="1"/>
  <c r="O52" i="6" s="1"/>
  <c r="O56" i="6" s="1"/>
  <c r="Q2" i="6" l="1"/>
  <c r="P7" i="6"/>
  <c r="P11" i="6" s="1"/>
  <c r="P15" i="6" s="1"/>
  <c r="P19" i="6" s="1"/>
  <c r="P23" i="6" s="1"/>
  <c r="P27" i="6" s="1"/>
  <c r="P31" i="6" s="1"/>
  <c r="P35" i="6" s="1"/>
  <c r="P39" i="6" s="1"/>
  <c r="P43" i="6" s="1"/>
  <c r="P47" i="6" s="1"/>
  <c r="P51" i="6" s="1"/>
  <c r="P55" i="6" s="1"/>
  <c r="P9" i="6"/>
  <c r="P13" i="6" s="1"/>
  <c r="P17" i="6" s="1"/>
  <c r="P21" i="6" s="1"/>
  <c r="P25" i="6" s="1"/>
  <c r="P29" i="6" s="1"/>
  <c r="P33" i="6" s="1"/>
  <c r="P37" i="6" s="1"/>
  <c r="P41" i="6" s="1"/>
  <c r="P45" i="6" s="1"/>
  <c r="P49" i="6" s="1"/>
  <c r="P53" i="6" s="1"/>
  <c r="P57" i="6" s="1"/>
  <c r="Q3" i="6"/>
  <c r="P4" i="6"/>
  <c r="P8" i="6" s="1"/>
  <c r="P12" i="6" s="1"/>
  <c r="P16" i="6" s="1"/>
  <c r="P20" i="6" s="1"/>
  <c r="P24" i="6" s="1"/>
  <c r="P28" i="6" s="1"/>
  <c r="P32" i="6" s="1"/>
  <c r="P36" i="6" s="1"/>
  <c r="P40" i="6" s="1"/>
  <c r="P44" i="6" s="1"/>
  <c r="P48" i="6" s="1"/>
  <c r="P52" i="6" s="1"/>
  <c r="P56" i="6" s="1"/>
  <c r="R2" i="6" l="1"/>
  <c r="Q7" i="6"/>
  <c r="Q11" i="6" s="1"/>
  <c r="Q15" i="6" s="1"/>
  <c r="Q19" i="6" s="1"/>
  <c r="Q23" i="6" s="1"/>
  <c r="Q27" i="6" s="1"/>
  <c r="Q31" i="6" s="1"/>
  <c r="Q35" i="6" s="1"/>
  <c r="Q39" i="6" s="1"/>
  <c r="Q43" i="6" s="1"/>
  <c r="Q47" i="6" s="1"/>
  <c r="Q51" i="6" s="1"/>
  <c r="Q55" i="6" s="1"/>
  <c r="Q6" i="6"/>
  <c r="Q10" i="6" s="1"/>
  <c r="Q14" i="6" s="1"/>
  <c r="Q18" i="6" s="1"/>
  <c r="Q22" i="6" s="1"/>
  <c r="Q26" i="6" s="1"/>
  <c r="Q30" i="6" s="1"/>
  <c r="Q34" i="6" s="1"/>
  <c r="Q38" i="6" s="1"/>
  <c r="Q42" i="6" s="1"/>
  <c r="Q46" i="6" s="1"/>
  <c r="Q50" i="6" s="1"/>
  <c r="Q54" i="6" s="1"/>
  <c r="Q58" i="6" s="1"/>
  <c r="Q9" i="6"/>
  <c r="Q13" i="6" s="1"/>
  <c r="Q17" i="6" s="1"/>
  <c r="Q21" i="6" s="1"/>
  <c r="Q25" i="6" s="1"/>
  <c r="Q29" i="6" s="1"/>
  <c r="Q33" i="6" s="1"/>
  <c r="Q37" i="6" s="1"/>
  <c r="Q41" i="6" s="1"/>
  <c r="Q45" i="6" s="1"/>
  <c r="Q49" i="6" s="1"/>
  <c r="Q53" i="6" s="1"/>
  <c r="Q57" i="6" s="1"/>
  <c r="R3" i="6"/>
  <c r="Q4" i="6"/>
  <c r="Q8" i="6" s="1"/>
  <c r="Q12" i="6" s="1"/>
  <c r="Q16" i="6" s="1"/>
  <c r="Q20" i="6" s="1"/>
  <c r="Q24" i="6" s="1"/>
  <c r="Q28" i="6" s="1"/>
  <c r="Q32" i="6" s="1"/>
  <c r="Q36" i="6" s="1"/>
  <c r="Q40" i="6" s="1"/>
  <c r="Q44" i="6" s="1"/>
  <c r="Q48" i="6" s="1"/>
  <c r="Q52" i="6" s="1"/>
  <c r="Q56" i="6" s="1"/>
  <c r="S2" i="6" l="1"/>
  <c r="R6" i="6"/>
  <c r="R10" i="6" s="1"/>
  <c r="R14" i="6" s="1"/>
  <c r="R18" i="6" s="1"/>
  <c r="R22" i="6" s="1"/>
  <c r="R26" i="6" s="1"/>
  <c r="R30" i="6" s="1"/>
  <c r="R34" i="6" s="1"/>
  <c r="R38" i="6" s="1"/>
  <c r="R42" i="6" s="1"/>
  <c r="R46" i="6" s="1"/>
  <c r="R50" i="6" s="1"/>
  <c r="R54" i="6" s="1"/>
  <c r="R58" i="6" s="1"/>
  <c r="R9" i="6"/>
  <c r="R13" i="6" s="1"/>
  <c r="R17" i="6" s="1"/>
  <c r="R21" i="6" s="1"/>
  <c r="R25" i="6" s="1"/>
  <c r="R29" i="6" s="1"/>
  <c r="R33" i="6" s="1"/>
  <c r="R37" i="6" s="1"/>
  <c r="R41" i="6" s="1"/>
  <c r="R45" i="6" s="1"/>
  <c r="R49" i="6" s="1"/>
  <c r="R53" i="6" s="1"/>
  <c r="R57" i="6" s="1"/>
  <c r="R7" i="6"/>
  <c r="R11" i="6" s="1"/>
  <c r="R15" i="6" s="1"/>
  <c r="R19" i="6" s="1"/>
  <c r="R23" i="6" s="1"/>
  <c r="R27" i="6" s="1"/>
  <c r="R31" i="6" s="1"/>
  <c r="R35" i="6" s="1"/>
  <c r="R39" i="6" s="1"/>
  <c r="R43" i="6" s="1"/>
  <c r="R47" i="6" s="1"/>
  <c r="R51" i="6" s="1"/>
  <c r="R55" i="6" s="1"/>
  <c r="S3" i="6"/>
  <c r="R4" i="6"/>
  <c r="R8" i="6" s="1"/>
  <c r="R12" i="6" s="1"/>
  <c r="R16" i="6" s="1"/>
  <c r="R20" i="6" s="1"/>
  <c r="R24" i="6" s="1"/>
  <c r="R28" i="6" s="1"/>
  <c r="R32" i="6" s="1"/>
  <c r="R36" i="6" s="1"/>
  <c r="R40" i="6" s="1"/>
  <c r="R44" i="6" s="1"/>
  <c r="R48" i="6" s="1"/>
  <c r="R52" i="6" s="1"/>
  <c r="R56" i="6" s="1"/>
  <c r="T2" i="6" l="1"/>
  <c r="S9" i="6"/>
  <c r="S13" i="6" s="1"/>
  <c r="S17" i="6" s="1"/>
  <c r="S21" i="6" s="1"/>
  <c r="S25" i="6" s="1"/>
  <c r="S29" i="6" s="1"/>
  <c r="S33" i="6" s="1"/>
  <c r="S37" i="6" s="1"/>
  <c r="S41" i="6" s="1"/>
  <c r="S45" i="6" s="1"/>
  <c r="S49" i="6" s="1"/>
  <c r="S53" i="6" s="1"/>
  <c r="S57" i="6" s="1"/>
  <c r="S6" i="6"/>
  <c r="S10" i="6" s="1"/>
  <c r="S14" i="6" s="1"/>
  <c r="S18" i="6" s="1"/>
  <c r="S22" i="6" s="1"/>
  <c r="S26" i="6" s="1"/>
  <c r="S30" i="6" s="1"/>
  <c r="S34" i="6" s="1"/>
  <c r="S38" i="6" s="1"/>
  <c r="S42" i="6" s="1"/>
  <c r="S46" i="6" s="1"/>
  <c r="S50" i="6" s="1"/>
  <c r="S54" i="6" s="1"/>
  <c r="S58" i="6" s="1"/>
  <c r="S7" i="6"/>
  <c r="S11" i="6" s="1"/>
  <c r="S15" i="6" s="1"/>
  <c r="S19" i="6" s="1"/>
  <c r="S23" i="6" s="1"/>
  <c r="S27" i="6" s="1"/>
  <c r="S31" i="6" s="1"/>
  <c r="S35" i="6" s="1"/>
  <c r="S39" i="6" s="1"/>
  <c r="S43" i="6" s="1"/>
  <c r="S47" i="6" s="1"/>
  <c r="S51" i="6" s="1"/>
  <c r="S55" i="6" s="1"/>
  <c r="T3" i="6"/>
  <c r="S4" i="6"/>
  <c r="S8" i="6" s="1"/>
  <c r="S12" i="6" s="1"/>
  <c r="S16" i="6" s="1"/>
  <c r="S20" i="6" s="1"/>
  <c r="S24" i="6" s="1"/>
  <c r="S28" i="6" s="1"/>
  <c r="S32" i="6" s="1"/>
  <c r="S36" i="6" s="1"/>
  <c r="S40" i="6" s="1"/>
  <c r="S44" i="6" s="1"/>
  <c r="S48" i="6" s="1"/>
  <c r="S52" i="6" s="1"/>
  <c r="S56" i="6" s="1"/>
  <c r="U2" i="6" l="1"/>
  <c r="T9" i="6"/>
  <c r="T13" i="6" s="1"/>
  <c r="T17" i="6" s="1"/>
  <c r="T21" i="6" s="1"/>
  <c r="T25" i="6" s="1"/>
  <c r="T29" i="6" s="1"/>
  <c r="T33" i="6" s="1"/>
  <c r="T37" i="6" s="1"/>
  <c r="T41" i="6" s="1"/>
  <c r="T45" i="6" s="1"/>
  <c r="T49" i="6" s="1"/>
  <c r="T53" i="6" s="1"/>
  <c r="T57" i="6" s="1"/>
  <c r="T7" i="6"/>
  <c r="T11" i="6" s="1"/>
  <c r="T15" i="6" s="1"/>
  <c r="T19" i="6" s="1"/>
  <c r="T23" i="6" s="1"/>
  <c r="T27" i="6" s="1"/>
  <c r="T31" i="6" s="1"/>
  <c r="T35" i="6" s="1"/>
  <c r="T39" i="6" s="1"/>
  <c r="T43" i="6" s="1"/>
  <c r="T47" i="6" s="1"/>
  <c r="T51" i="6" s="1"/>
  <c r="T55" i="6" s="1"/>
  <c r="U3" i="6"/>
  <c r="T4" i="6"/>
  <c r="T8" i="6" s="1"/>
  <c r="T12" i="6" s="1"/>
  <c r="T16" i="6" s="1"/>
  <c r="T20" i="6" s="1"/>
  <c r="T24" i="6" s="1"/>
  <c r="T28" i="6" s="1"/>
  <c r="T32" i="6" s="1"/>
  <c r="T36" i="6" s="1"/>
  <c r="T40" i="6" s="1"/>
  <c r="T44" i="6" s="1"/>
  <c r="T48" i="6" s="1"/>
  <c r="T52" i="6" s="1"/>
  <c r="T56" i="6" s="1"/>
  <c r="V2" i="6" l="1"/>
  <c r="U6" i="6"/>
  <c r="U10" i="6" s="1"/>
  <c r="U14" i="6" s="1"/>
  <c r="U18" i="6" s="1"/>
  <c r="U22" i="6" s="1"/>
  <c r="U26" i="6" s="1"/>
  <c r="U30" i="6" s="1"/>
  <c r="U34" i="6" s="1"/>
  <c r="U38" i="6" s="1"/>
  <c r="U42" i="6" s="1"/>
  <c r="U46" i="6" s="1"/>
  <c r="U50" i="6" s="1"/>
  <c r="U54" i="6" s="1"/>
  <c r="U58" i="6" s="1"/>
  <c r="U9" i="6"/>
  <c r="U13" i="6" s="1"/>
  <c r="U17" i="6" s="1"/>
  <c r="U21" i="6" s="1"/>
  <c r="U25" i="6" s="1"/>
  <c r="U29" i="6" s="1"/>
  <c r="U33" i="6" s="1"/>
  <c r="U37" i="6" s="1"/>
  <c r="U41" i="6" s="1"/>
  <c r="U45" i="6" s="1"/>
  <c r="U49" i="6" s="1"/>
  <c r="U53" i="6" s="1"/>
  <c r="U57" i="6" s="1"/>
  <c r="U7" i="6"/>
  <c r="U11" i="6" s="1"/>
  <c r="U15" i="6" s="1"/>
  <c r="U19" i="6" s="1"/>
  <c r="U23" i="6" s="1"/>
  <c r="U27" i="6" s="1"/>
  <c r="U31" i="6" s="1"/>
  <c r="U35" i="6" s="1"/>
  <c r="U39" i="6" s="1"/>
  <c r="U43" i="6" s="1"/>
  <c r="U47" i="6" s="1"/>
  <c r="U51" i="6" s="1"/>
  <c r="U55" i="6" s="1"/>
  <c r="V3" i="6"/>
  <c r="U4" i="6"/>
  <c r="U8" i="6" s="1"/>
  <c r="U12" i="6" s="1"/>
  <c r="U16" i="6" s="1"/>
  <c r="U20" i="6" s="1"/>
  <c r="U24" i="6" s="1"/>
  <c r="U28" i="6" s="1"/>
  <c r="U32" i="6" s="1"/>
  <c r="U36" i="6" s="1"/>
  <c r="U40" i="6" s="1"/>
  <c r="U44" i="6" s="1"/>
  <c r="U48" i="6" s="1"/>
  <c r="U52" i="6" s="1"/>
  <c r="U56" i="6" s="1"/>
  <c r="W2" i="6" l="1"/>
  <c r="V7" i="6"/>
  <c r="V11" i="6" s="1"/>
  <c r="V15" i="6" s="1"/>
  <c r="V19" i="6" s="1"/>
  <c r="V23" i="6" s="1"/>
  <c r="V27" i="6" s="1"/>
  <c r="V31" i="6" s="1"/>
  <c r="V35" i="6" s="1"/>
  <c r="V39" i="6" s="1"/>
  <c r="V43" i="6" s="1"/>
  <c r="V47" i="6" s="1"/>
  <c r="V51" i="6" s="1"/>
  <c r="V55" i="6" s="1"/>
  <c r="V6" i="6"/>
  <c r="V10" i="6" s="1"/>
  <c r="V14" i="6" s="1"/>
  <c r="V18" i="6" s="1"/>
  <c r="V22" i="6" s="1"/>
  <c r="V26" i="6" s="1"/>
  <c r="V30" i="6" s="1"/>
  <c r="V34" i="6" s="1"/>
  <c r="V38" i="6" s="1"/>
  <c r="V42" i="6" s="1"/>
  <c r="V46" i="6" s="1"/>
  <c r="V50" i="6" s="1"/>
  <c r="V54" i="6" s="1"/>
  <c r="V58" i="6" s="1"/>
  <c r="V9" i="6"/>
  <c r="V13" i="6" s="1"/>
  <c r="V17" i="6" s="1"/>
  <c r="V21" i="6" s="1"/>
  <c r="V25" i="6" s="1"/>
  <c r="V29" i="6" s="1"/>
  <c r="V33" i="6" s="1"/>
  <c r="V37" i="6" s="1"/>
  <c r="V41" i="6" s="1"/>
  <c r="V45" i="6" s="1"/>
  <c r="V49" i="6" s="1"/>
  <c r="V53" i="6" s="1"/>
  <c r="V57" i="6" s="1"/>
  <c r="W3" i="6"/>
  <c r="V4" i="6"/>
  <c r="V8" i="6" s="1"/>
  <c r="V12" i="6" s="1"/>
  <c r="V16" i="6" s="1"/>
  <c r="V20" i="6" s="1"/>
  <c r="V24" i="6" s="1"/>
  <c r="V28" i="6" s="1"/>
  <c r="V32" i="6" s="1"/>
  <c r="V36" i="6" s="1"/>
  <c r="V40" i="6" s="1"/>
  <c r="V44" i="6" s="1"/>
  <c r="V48" i="6" s="1"/>
  <c r="V52" i="6" s="1"/>
  <c r="V56" i="6" s="1"/>
  <c r="X2" i="6" l="1"/>
  <c r="W7" i="6"/>
  <c r="W11" i="6" s="1"/>
  <c r="W15" i="6" s="1"/>
  <c r="W19" i="6" s="1"/>
  <c r="W23" i="6" s="1"/>
  <c r="W27" i="6" s="1"/>
  <c r="W31" i="6" s="1"/>
  <c r="W35" i="6" s="1"/>
  <c r="W39" i="6" s="1"/>
  <c r="W43" i="6" s="1"/>
  <c r="W47" i="6" s="1"/>
  <c r="W51" i="6" s="1"/>
  <c r="W55" i="6" s="1"/>
  <c r="W6" i="6"/>
  <c r="W10" i="6" s="1"/>
  <c r="W14" i="6" s="1"/>
  <c r="W18" i="6" s="1"/>
  <c r="W22" i="6" s="1"/>
  <c r="W26" i="6" s="1"/>
  <c r="W30" i="6" s="1"/>
  <c r="W34" i="6" s="1"/>
  <c r="W38" i="6" s="1"/>
  <c r="W42" i="6" s="1"/>
  <c r="W46" i="6" s="1"/>
  <c r="W50" i="6" s="1"/>
  <c r="W54" i="6" s="1"/>
  <c r="W58" i="6" s="1"/>
  <c r="W9" i="6"/>
  <c r="W13" i="6" s="1"/>
  <c r="W17" i="6" s="1"/>
  <c r="W21" i="6" s="1"/>
  <c r="W25" i="6" s="1"/>
  <c r="W29" i="6" s="1"/>
  <c r="W33" i="6" s="1"/>
  <c r="W37" i="6" s="1"/>
  <c r="W41" i="6" s="1"/>
  <c r="W45" i="6" s="1"/>
  <c r="W49" i="6" s="1"/>
  <c r="W53" i="6" s="1"/>
  <c r="W57" i="6" s="1"/>
  <c r="X3" i="6"/>
  <c r="W4" i="6"/>
  <c r="W8" i="6" s="1"/>
  <c r="W12" i="6" s="1"/>
  <c r="W16" i="6" s="1"/>
  <c r="W20" i="6" s="1"/>
  <c r="W24" i="6" s="1"/>
  <c r="W28" i="6" s="1"/>
  <c r="W32" i="6" s="1"/>
  <c r="W36" i="6" s="1"/>
  <c r="W40" i="6" s="1"/>
  <c r="W44" i="6" s="1"/>
  <c r="W48" i="6" s="1"/>
  <c r="W52" i="6" s="1"/>
  <c r="W56" i="6" s="1"/>
  <c r="Y2" i="6" l="1"/>
  <c r="X7" i="6"/>
  <c r="X11" i="6" s="1"/>
  <c r="X15" i="6" s="1"/>
  <c r="X19" i="6" s="1"/>
  <c r="X23" i="6" s="1"/>
  <c r="X27" i="6" s="1"/>
  <c r="X31" i="6" s="1"/>
  <c r="X35" i="6" s="1"/>
  <c r="X39" i="6" s="1"/>
  <c r="X43" i="6" s="1"/>
  <c r="X47" i="6" s="1"/>
  <c r="X51" i="6" s="1"/>
  <c r="X55" i="6" s="1"/>
  <c r="X9" i="6"/>
  <c r="X13" i="6" s="1"/>
  <c r="X17" i="6" s="1"/>
  <c r="X21" i="6" s="1"/>
  <c r="X25" i="6" s="1"/>
  <c r="X29" i="6" s="1"/>
  <c r="X33" i="6" s="1"/>
  <c r="X37" i="6" s="1"/>
  <c r="X41" i="6" s="1"/>
  <c r="X45" i="6" s="1"/>
  <c r="X49" i="6" s="1"/>
  <c r="X53" i="6" s="1"/>
  <c r="X57" i="6" s="1"/>
  <c r="Y3" i="6"/>
  <c r="X4" i="6"/>
  <c r="X8" i="6" s="1"/>
  <c r="X12" i="6" s="1"/>
  <c r="X16" i="6" s="1"/>
  <c r="X20" i="6" s="1"/>
  <c r="X24" i="6" s="1"/>
  <c r="X28" i="6" s="1"/>
  <c r="X32" i="6" s="1"/>
  <c r="X36" i="6" s="1"/>
  <c r="X40" i="6" s="1"/>
  <c r="X44" i="6" s="1"/>
  <c r="X48" i="6" s="1"/>
  <c r="X52" i="6" s="1"/>
  <c r="X56" i="6" s="1"/>
  <c r="Z2" i="6" l="1"/>
  <c r="Y7" i="6"/>
  <c r="Y11" i="6" s="1"/>
  <c r="Y15" i="6" s="1"/>
  <c r="Y19" i="6" s="1"/>
  <c r="Y23" i="6" s="1"/>
  <c r="Y27" i="6" s="1"/>
  <c r="Y31" i="6" s="1"/>
  <c r="Y35" i="6" s="1"/>
  <c r="Y39" i="6" s="1"/>
  <c r="Y43" i="6" s="1"/>
  <c r="Y47" i="6" s="1"/>
  <c r="Y51" i="6" s="1"/>
  <c r="Y55" i="6" s="1"/>
  <c r="Y6" i="6"/>
  <c r="Y10" i="6" s="1"/>
  <c r="Y14" i="6" s="1"/>
  <c r="Y18" i="6" s="1"/>
  <c r="Y22" i="6" s="1"/>
  <c r="Y26" i="6" s="1"/>
  <c r="Y30" i="6" s="1"/>
  <c r="Y34" i="6" s="1"/>
  <c r="Y38" i="6" s="1"/>
  <c r="Y42" i="6" s="1"/>
  <c r="Y46" i="6" s="1"/>
  <c r="Y50" i="6" s="1"/>
  <c r="Y54" i="6" s="1"/>
  <c r="Y58" i="6" s="1"/>
  <c r="Y9" i="6"/>
  <c r="Y13" i="6" s="1"/>
  <c r="Y17" i="6" s="1"/>
  <c r="Y21" i="6" s="1"/>
  <c r="Y25" i="6" s="1"/>
  <c r="Y29" i="6" s="1"/>
  <c r="Y33" i="6" s="1"/>
  <c r="Y37" i="6" s="1"/>
  <c r="Y41" i="6" s="1"/>
  <c r="Y45" i="6" s="1"/>
  <c r="Y49" i="6" s="1"/>
  <c r="Y53" i="6" s="1"/>
  <c r="Y57" i="6" s="1"/>
  <c r="Z3" i="6"/>
  <c r="Y4" i="6"/>
  <c r="Y8" i="6" s="1"/>
  <c r="Y12" i="6" s="1"/>
  <c r="Y16" i="6" s="1"/>
  <c r="Y20" i="6" s="1"/>
  <c r="Y24" i="6" s="1"/>
  <c r="Y28" i="6" s="1"/>
  <c r="Y32" i="6" s="1"/>
  <c r="Y36" i="6" s="1"/>
  <c r="Y40" i="6" s="1"/>
  <c r="Y44" i="6" s="1"/>
  <c r="Y48" i="6" s="1"/>
  <c r="Y52" i="6" s="1"/>
  <c r="Y56" i="6" s="1"/>
  <c r="AA2" i="6" l="1"/>
  <c r="Z9" i="6"/>
  <c r="Z13" i="6" s="1"/>
  <c r="Z17" i="6" s="1"/>
  <c r="Z21" i="6" s="1"/>
  <c r="Z25" i="6" s="1"/>
  <c r="Z29" i="6" s="1"/>
  <c r="Z33" i="6" s="1"/>
  <c r="Z37" i="6" s="1"/>
  <c r="Z41" i="6" s="1"/>
  <c r="Z45" i="6" s="1"/>
  <c r="Z49" i="6" s="1"/>
  <c r="Z53" i="6" s="1"/>
  <c r="Z57" i="6" s="1"/>
  <c r="Z7" i="6"/>
  <c r="Z11" i="6" s="1"/>
  <c r="Z15" i="6" s="1"/>
  <c r="Z19" i="6" s="1"/>
  <c r="Z23" i="6" s="1"/>
  <c r="Z27" i="6" s="1"/>
  <c r="Z31" i="6" s="1"/>
  <c r="Z35" i="6" s="1"/>
  <c r="Z39" i="6" s="1"/>
  <c r="Z43" i="6" s="1"/>
  <c r="Z47" i="6" s="1"/>
  <c r="Z51" i="6" s="1"/>
  <c r="Z55" i="6" s="1"/>
  <c r="Z6" i="6"/>
  <c r="Z10" i="6" s="1"/>
  <c r="Z14" i="6" s="1"/>
  <c r="Z18" i="6" s="1"/>
  <c r="Z22" i="6" s="1"/>
  <c r="Z26" i="6" s="1"/>
  <c r="Z30" i="6" s="1"/>
  <c r="Z34" i="6" s="1"/>
  <c r="Z38" i="6" s="1"/>
  <c r="Z42" i="6" s="1"/>
  <c r="Z46" i="6" s="1"/>
  <c r="Z50" i="6" s="1"/>
  <c r="Z54" i="6" s="1"/>
  <c r="Z58" i="6" s="1"/>
  <c r="AA3" i="6"/>
  <c r="Z4" i="6"/>
  <c r="Z8" i="6" s="1"/>
  <c r="Z12" i="6" s="1"/>
  <c r="Z16" i="6" s="1"/>
  <c r="Z20" i="6" s="1"/>
  <c r="Z24" i="6" s="1"/>
  <c r="Z28" i="6" s="1"/>
  <c r="Z32" i="6" s="1"/>
  <c r="Z36" i="6" s="1"/>
  <c r="Z40" i="6" s="1"/>
  <c r="Z44" i="6" s="1"/>
  <c r="Z48" i="6" s="1"/>
  <c r="Z52" i="6" s="1"/>
  <c r="Z56" i="6" s="1"/>
  <c r="AB2" i="6" l="1"/>
  <c r="AA9" i="6"/>
  <c r="AA13" i="6" s="1"/>
  <c r="AA17" i="6" s="1"/>
  <c r="AA21" i="6" s="1"/>
  <c r="AA25" i="6" s="1"/>
  <c r="AA29" i="6" s="1"/>
  <c r="AA33" i="6" s="1"/>
  <c r="AA37" i="6" s="1"/>
  <c r="AA41" i="6" s="1"/>
  <c r="AA45" i="6" s="1"/>
  <c r="AA49" i="6" s="1"/>
  <c r="AA53" i="6" s="1"/>
  <c r="AA57" i="6" s="1"/>
  <c r="AA6" i="6"/>
  <c r="AA10" i="6" s="1"/>
  <c r="AA14" i="6" s="1"/>
  <c r="AA18" i="6" s="1"/>
  <c r="AA22" i="6" s="1"/>
  <c r="AA26" i="6" s="1"/>
  <c r="AA30" i="6" s="1"/>
  <c r="AA34" i="6" s="1"/>
  <c r="AA38" i="6" s="1"/>
  <c r="AA42" i="6" s="1"/>
  <c r="AA46" i="6" s="1"/>
  <c r="AA50" i="6" s="1"/>
  <c r="AA54" i="6" s="1"/>
  <c r="AA58" i="6" s="1"/>
  <c r="AA7" i="6"/>
  <c r="AA11" i="6" s="1"/>
  <c r="AA15" i="6" s="1"/>
  <c r="AA19" i="6" s="1"/>
  <c r="AA23" i="6" s="1"/>
  <c r="AA27" i="6" s="1"/>
  <c r="AA31" i="6" s="1"/>
  <c r="AA35" i="6" s="1"/>
  <c r="AA39" i="6" s="1"/>
  <c r="AA43" i="6" s="1"/>
  <c r="AA47" i="6" s="1"/>
  <c r="AA51" i="6" s="1"/>
  <c r="AA55" i="6" s="1"/>
  <c r="AB3" i="6"/>
  <c r="AA4" i="6"/>
  <c r="AA8" i="6" s="1"/>
  <c r="AA12" i="6" s="1"/>
  <c r="AA16" i="6" s="1"/>
  <c r="AA20" i="6" s="1"/>
  <c r="AA24" i="6" s="1"/>
  <c r="AA28" i="6" s="1"/>
  <c r="AA32" i="6" s="1"/>
  <c r="AA36" i="6" s="1"/>
  <c r="AA40" i="6" s="1"/>
  <c r="AA44" i="6" s="1"/>
  <c r="AA48" i="6" s="1"/>
  <c r="AA52" i="6" s="1"/>
  <c r="AA56" i="6" s="1"/>
  <c r="AC2" i="6" l="1"/>
  <c r="AB9" i="6"/>
  <c r="AB13" i="6" s="1"/>
  <c r="AB17" i="6" s="1"/>
  <c r="AB21" i="6" s="1"/>
  <c r="AB25" i="6" s="1"/>
  <c r="AB29" i="6" s="1"/>
  <c r="AB33" i="6" s="1"/>
  <c r="AB37" i="6" s="1"/>
  <c r="AB41" i="6" s="1"/>
  <c r="AB45" i="6" s="1"/>
  <c r="AB49" i="6" s="1"/>
  <c r="AB53" i="6" s="1"/>
  <c r="AB57" i="6" s="1"/>
  <c r="AB7" i="6"/>
  <c r="AB11" i="6" s="1"/>
  <c r="AB15" i="6" s="1"/>
  <c r="AB19" i="6" s="1"/>
  <c r="AB23" i="6" s="1"/>
  <c r="AB27" i="6" s="1"/>
  <c r="AB31" i="6" s="1"/>
  <c r="AB35" i="6" s="1"/>
  <c r="AB39" i="6" s="1"/>
  <c r="AB43" i="6" s="1"/>
  <c r="AB47" i="6" s="1"/>
  <c r="AB51" i="6" s="1"/>
  <c r="AB55" i="6" s="1"/>
  <c r="AC3" i="6"/>
  <c r="AB4" i="6"/>
  <c r="AB8" i="6" s="1"/>
  <c r="AB12" i="6" s="1"/>
  <c r="AB16" i="6" s="1"/>
  <c r="AB20" i="6" s="1"/>
  <c r="AB24" i="6" s="1"/>
  <c r="AB28" i="6" s="1"/>
  <c r="AB32" i="6" s="1"/>
  <c r="AB36" i="6" s="1"/>
  <c r="AB40" i="6" s="1"/>
  <c r="AB44" i="6" s="1"/>
  <c r="AB48" i="6" s="1"/>
  <c r="AB52" i="6" s="1"/>
  <c r="AB56" i="6" s="1"/>
  <c r="AD2" i="6" l="1"/>
  <c r="AC9" i="6"/>
  <c r="AC13" i="6" s="1"/>
  <c r="AC17" i="6" s="1"/>
  <c r="AC21" i="6" s="1"/>
  <c r="AC25" i="6" s="1"/>
  <c r="AC29" i="6" s="1"/>
  <c r="AC33" i="6" s="1"/>
  <c r="AC37" i="6" s="1"/>
  <c r="AC41" i="6" s="1"/>
  <c r="AC45" i="6" s="1"/>
  <c r="AC49" i="6" s="1"/>
  <c r="AC53" i="6" s="1"/>
  <c r="AC57" i="6" s="1"/>
  <c r="AC6" i="6"/>
  <c r="AC10" i="6" s="1"/>
  <c r="AC14" i="6" s="1"/>
  <c r="AC18" i="6" s="1"/>
  <c r="AC22" i="6" s="1"/>
  <c r="AC26" i="6" s="1"/>
  <c r="AC30" i="6" s="1"/>
  <c r="AC34" i="6" s="1"/>
  <c r="AC38" i="6" s="1"/>
  <c r="AC42" i="6" s="1"/>
  <c r="AC46" i="6" s="1"/>
  <c r="AC50" i="6" s="1"/>
  <c r="AC54" i="6" s="1"/>
  <c r="AC58" i="6" s="1"/>
  <c r="AC7" i="6"/>
  <c r="AC11" i="6" s="1"/>
  <c r="AC15" i="6" s="1"/>
  <c r="AC19" i="6" s="1"/>
  <c r="AC23" i="6" s="1"/>
  <c r="AC27" i="6" s="1"/>
  <c r="AC31" i="6" s="1"/>
  <c r="AC35" i="6" s="1"/>
  <c r="AC39" i="6" s="1"/>
  <c r="AC43" i="6" s="1"/>
  <c r="AC47" i="6" s="1"/>
  <c r="AC51" i="6" s="1"/>
  <c r="AC55" i="6" s="1"/>
  <c r="AD3" i="6"/>
  <c r="AC4" i="6"/>
  <c r="AC8" i="6" s="1"/>
  <c r="AC12" i="6" s="1"/>
  <c r="AC16" i="6" s="1"/>
  <c r="AC20" i="6" s="1"/>
  <c r="AC24" i="6" s="1"/>
  <c r="AC28" i="6" s="1"/>
  <c r="AC32" i="6" s="1"/>
  <c r="AC36" i="6" s="1"/>
  <c r="AC40" i="6" s="1"/>
  <c r="AC44" i="6" s="1"/>
  <c r="AC48" i="6" s="1"/>
  <c r="AC52" i="6" s="1"/>
  <c r="AC56" i="6" s="1"/>
  <c r="AE2" i="6" l="1"/>
  <c r="AD9" i="6"/>
  <c r="AD13" i="6" s="1"/>
  <c r="AD17" i="6" s="1"/>
  <c r="AD21" i="6" s="1"/>
  <c r="AD25" i="6" s="1"/>
  <c r="AD29" i="6" s="1"/>
  <c r="AD33" i="6" s="1"/>
  <c r="AD37" i="6" s="1"/>
  <c r="AD41" i="6" s="1"/>
  <c r="AD45" i="6" s="1"/>
  <c r="AD49" i="6" s="1"/>
  <c r="AD53" i="6" s="1"/>
  <c r="AD57" i="6" s="1"/>
  <c r="AD7" i="6"/>
  <c r="AD11" i="6" s="1"/>
  <c r="AD15" i="6" s="1"/>
  <c r="AD19" i="6" s="1"/>
  <c r="AD23" i="6" s="1"/>
  <c r="AD27" i="6" s="1"/>
  <c r="AD31" i="6" s="1"/>
  <c r="AD35" i="6" s="1"/>
  <c r="AD39" i="6" s="1"/>
  <c r="AD43" i="6" s="1"/>
  <c r="AD47" i="6" s="1"/>
  <c r="AD51" i="6" s="1"/>
  <c r="AD55" i="6" s="1"/>
  <c r="AD6" i="6"/>
  <c r="AD10" i="6" s="1"/>
  <c r="AD14" i="6" s="1"/>
  <c r="AD18" i="6" s="1"/>
  <c r="AD22" i="6" s="1"/>
  <c r="AD26" i="6" s="1"/>
  <c r="AD30" i="6" s="1"/>
  <c r="AD34" i="6" s="1"/>
  <c r="AD38" i="6" s="1"/>
  <c r="AD42" i="6" s="1"/>
  <c r="AD46" i="6" s="1"/>
  <c r="AD50" i="6" s="1"/>
  <c r="AD54" i="6" s="1"/>
  <c r="AD58" i="6" s="1"/>
  <c r="AE3" i="6"/>
  <c r="AD4" i="6"/>
  <c r="AD8" i="6" s="1"/>
  <c r="AD12" i="6" s="1"/>
  <c r="AD16" i="6" s="1"/>
  <c r="AD20" i="6" s="1"/>
  <c r="AD24" i="6" s="1"/>
  <c r="AD28" i="6" s="1"/>
  <c r="AD32" i="6" s="1"/>
  <c r="AD36" i="6" s="1"/>
  <c r="AD40" i="6" s="1"/>
  <c r="AD44" i="6" s="1"/>
  <c r="AD48" i="6" s="1"/>
  <c r="AD52" i="6" s="1"/>
  <c r="AD56" i="6" s="1"/>
  <c r="AF2" i="6" l="1"/>
  <c r="AE7" i="6"/>
  <c r="AE11" i="6" s="1"/>
  <c r="AE15" i="6" s="1"/>
  <c r="AE19" i="6" s="1"/>
  <c r="AE23" i="6" s="1"/>
  <c r="AE27" i="6" s="1"/>
  <c r="AE31" i="6" s="1"/>
  <c r="AE35" i="6" s="1"/>
  <c r="AE39" i="6" s="1"/>
  <c r="AE43" i="6" s="1"/>
  <c r="AE47" i="6" s="1"/>
  <c r="AE51" i="6" s="1"/>
  <c r="AE55" i="6" s="1"/>
  <c r="AE6" i="6"/>
  <c r="AE10" i="6" s="1"/>
  <c r="AE14" i="6" s="1"/>
  <c r="AE18" i="6" s="1"/>
  <c r="AE22" i="6" s="1"/>
  <c r="AE26" i="6" s="1"/>
  <c r="AE30" i="6" s="1"/>
  <c r="AE34" i="6" s="1"/>
  <c r="AE38" i="6" s="1"/>
  <c r="AE42" i="6" s="1"/>
  <c r="AE46" i="6" s="1"/>
  <c r="AE50" i="6" s="1"/>
  <c r="AE54" i="6" s="1"/>
  <c r="AE58" i="6" s="1"/>
  <c r="AE9" i="6"/>
  <c r="AE13" i="6" s="1"/>
  <c r="AE17" i="6" s="1"/>
  <c r="AE21" i="6" s="1"/>
  <c r="AE25" i="6" s="1"/>
  <c r="AE29" i="6" s="1"/>
  <c r="AE33" i="6" s="1"/>
  <c r="AE37" i="6" s="1"/>
  <c r="AE41" i="6" s="1"/>
  <c r="AE45" i="6" s="1"/>
  <c r="AE49" i="6" s="1"/>
  <c r="AE53" i="6" s="1"/>
  <c r="AE57" i="6" s="1"/>
  <c r="AF3" i="6"/>
  <c r="AE4" i="6"/>
  <c r="AE8" i="6" s="1"/>
  <c r="AE12" i="6" s="1"/>
  <c r="AE16" i="6" s="1"/>
  <c r="AE20" i="6" s="1"/>
  <c r="AE24" i="6" s="1"/>
  <c r="AE28" i="6" s="1"/>
  <c r="AE32" i="6" s="1"/>
  <c r="AE36" i="6" s="1"/>
  <c r="AE40" i="6" s="1"/>
  <c r="AE44" i="6" s="1"/>
  <c r="AE48" i="6" s="1"/>
  <c r="AE52" i="6" s="1"/>
  <c r="AE56" i="6" s="1"/>
  <c r="AG2" i="6" l="1"/>
  <c r="AF9" i="6"/>
  <c r="AF13" i="6" s="1"/>
  <c r="AF17" i="6" s="1"/>
  <c r="AF21" i="6" s="1"/>
  <c r="AF25" i="6" s="1"/>
  <c r="AF29" i="6" s="1"/>
  <c r="AF33" i="6" s="1"/>
  <c r="AF37" i="6" s="1"/>
  <c r="AF41" i="6" s="1"/>
  <c r="AF45" i="6" s="1"/>
  <c r="AF49" i="6" s="1"/>
  <c r="AF53" i="6" s="1"/>
  <c r="AF57" i="6" s="1"/>
  <c r="AF7" i="6"/>
  <c r="AF11" i="6" s="1"/>
  <c r="AF15" i="6" s="1"/>
  <c r="AF19" i="6" s="1"/>
  <c r="AF23" i="6" s="1"/>
  <c r="AF27" i="6" s="1"/>
  <c r="AF31" i="6" s="1"/>
  <c r="AF35" i="6" s="1"/>
  <c r="AF39" i="6" s="1"/>
  <c r="AF43" i="6" s="1"/>
  <c r="AF47" i="6" s="1"/>
  <c r="AF51" i="6" s="1"/>
  <c r="AF55" i="6" s="1"/>
  <c r="AG3" i="6"/>
  <c r="AF4" i="6"/>
  <c r="AF8" i="6" s="1"/>
  <c r="AF12" i="6" s="1"/>
  <c r="AF16" i="6" s="1"/>
  <c r="AF20" i="6" s="1"/>
  <c r="AF24" i="6" s="1"/>
  <c r="AF28" i="6" s="1"/>
  <c r="AF32" i="6" s="1"/>
  <c r="AF36" i="6" s="1"/>
  <c r="AF40" i="6" s="1"/>
  <c r="AF44" i="6" s="1"/>
  <c r="AF48" i="6" s="1"/>
  <c r="AF52" i="6" s="1"/>
  <c r="AF56" i="6" s="1"/>
  <c r="AH2" i="6" l="1"/>
  <c r="AG6" i="6"/>
  <c r="AG10" i="6" s="1"/>
  <c r="AG14" i="6" s="1"/>
  <c r="AG18" i="6" s="1"/>
  <c r="AG22" i="6" s="1"/>
  <c r="AG26" i="6" s="1"/>
  <c r="AG30" i="6" s="1"/>
  <c r="AG34" i="6" s="1"/>
  <c r="AG38" i="6" s="1"/>
  <c r="AG42" i="6" s="1"/>
  <c r="AG46" i="6" s="1"/>
  <c r="AG50" i="6" s="1"/>
  <c r="AG54" i="6" s="1"/>
  <c r="AG58" i="6" s="1"/>
  <c r="AG7" i="6"/>
  <c r="AG11" i="6" s="1"/>
  <c r="AG15" i="6" s="1"/>
  <c r="AG19" i="6" s="1"/>
  <c r="AG23" i="6" s="1"/>
  <c r="AG27" i="6" s="1"/>
  <c r="AG31" i="6" s="1"/>
  <c r="AG35" i="6" s="1"/>
  <c r="AG39" i="6" s="1"/>
  <c r="AG43" i="6" s="1"/>
  <c r="AG47" i="6" s="1"/>
  <c r="AG51" i="6" s="1"/>
  <c r="AG55" i="6" s="1"/>
  <c r="AG9" i="6"/>
  <c r="AG13" i="6" s="1"/>
  <c r="AG17" i="6" s="1"/>
  <c r="AG21" i="6" s="1"/>
  <c r="AG25" i="6" s="1"/>
  <c r="AG29" i="6" s="1"/>
  <c r="AG33" i="6" s="1"/>
  <c r="AG37" i="6" s="1"/>
  <c r="AG41" i="6" s="1"/>
  <c r="AG45" i="6" s="1"/>
  <c r="AG49" i="6" s="1"/>
  <c r="AG53" i="6" s="1"/>
  <c r="AG57" i="6" s="1"/>
  <c r="AH3" i="6"/>
  <c r="AG4" i="6"/>
  <c r="AG8" i="6" s="1"/>
  <c r="AG12" i="6" s="1"/>
  <c r="AG16" i="6" s="1"/>
  <c r="AG20" i="6" s="1"/>
  <c r="AG24" i="6" s="1"/>
  <c r="AG28" i="6" s="1"/>
  <c r="AG32" i="6" s="1"/>
  <c r="AG36" i="6" s="1"/>
  <c r="AG40" i="6" s="1"/>
  <c r="AG44" i="6" s="1"/>
  <c r="AG48" i="6" s="1"/>
  <c r="AG52" i="6" s="1"/>
  <c r="AG56" i="6" s="1"/>
  <c r="AI2" i="6" l="1"/>
  <c r="AH7" i="6"/>
  <c r="AH11" i="6" s="1"/>
  <c r="AH15" i="6" s="1"/>
  <c r="AH19" i="6" s="1"/>
  <c r="AH23" i="6" s="1"/>
  <c r="AH27" i="6" s="1"/>
  <c r="AH31" i="6" s="1"/>
  <c r="AH35" i="6" s="1"/>
  <c r="AH39" i="6" s="1"/>
  <c r="AH43" i="6" s="1"/>
  <c r="AH47" i="6" s="1"/>
  <c r="AH51" i="6" s="1"/>
  <c r="AH55" i="6" s="1"/>
  <c r="AH6" i="6"/>
  <c r="AH10" i="6" s="1"/>
  <c r="AH14" i="6" s="1"/>
  <c r="AH18" i="6" s="1"/>
  <c r="AH22" i="6" s="1"/>
  <c r="AH26" i="6" s="1"/>
  <c r="AH30" i="6" s="1"/>
  <c r="AH34" i="6" s="1"/>
  <c r="AH38" i="6" s="1"/>
  <c r="AH42" i="6" s="1"/>
  <c r="AH46" i="6" s="1"/>
  <c r="AH50" i="6" s="1"/>
  <c r="AH54" i="6" s="1"/>
  <c r="AH58" i="6" s="1"/>
  <c r="AH9" i="6"/>
  <c r="AH13" i="6" s="1"/>
  <c r="AH17" i="6" s="1"/>
  <c r="AH21" i="6" s="1"/>
  <c r="AH25" i="6" s="1"/>
  <c r="AH29" i="6" s="1"/>
  <c r="AH33" i="6" s="1"/>
  <c r="AH37" i="6" s="1"/>
  <c r="AH41" i="6" s="1"/>
  <c r="AH45" i="6" s="1"/>
  <c r="AH49" i="6" s="1"/>
  <c r="AH53" i="6" s="1"/>
  <c r="AH57" i="6" s="1"/>
  <c r="AI3" i="6"/>
  <c r="AH4" i="6"/>
  <c r="AH8" i="6" s="1"/>
  <c r="AH12" i="6" s="1"/>
  <c r="AH16" i="6" s="1"/>
  <c r="AH20" i="6" s="1"/>
  <c r="AH24" i="6" s="1"/>
  <c r="AH28" i="6" s="1"/>
  <c r="AH32" i="6" s="1"/>
  <c r="AH36" i="6" s="1"/>
  <c r="AH40" i="6" s="1"/>
  <c r="AH44" i="6" s="1"/>
  <c r="AH48" i="6" s="1"/>
  <c r="AH52" i="6" s="1"/>
  <c r="AH56" i="6" s="1"/>
  <c r="AJ2" i="6" l="1"/>
  <c r="AI7" i="6"/>
  <c r="AI11" i="6" s="1"/>
  <c r="AI15" i="6" s="1"/>
  <c r="AI19" i="6" s="1"/>
  <c r="AI23" i="6" s="1"/>
  <c r="AI27" i="6" s="1"/>
  <c r="AI31" i="6" s="1"/>
  <c r="AI35" i="6" s="1"/>
  <c r="AI39" i="6" s="1"/>
  <c r="AI43" i="6" s="1"/>
  <c r="AI47" i="6" s="1"/>
  <c r="AI51" i="6" s="1"/>
  <c r="AI55" i="6" s="1"/>
  <c r="AI6" i="6"/>
  <c r="AI10" i="6" s="1"/>
  <c r="AI14" i="6" s="1"/>
  <c r="AI18" i="6" s="1"/>
  <c r="AI22" i="6" s="1"/>
  <c r="AI26" i="6" s="1"/>
  <c r="AI30" i="6" s="1"/>
  <c r="AI34" i="6" s="1"/>
  <c r="AI38" i="6" s="1"/>
  <c r="AI42" i="6" s="1"/>
  <c r="AI46" i="6" s="1"/>
  <c r="AI50" i="6" s="1"/>
  <c r="AI54" i="6" s="1"/>
  <c r="AI58" i="6" s="1"/>
  <c r="AI9" i="6"/>
  <c r="AI13" i="6" s="1"/>
  <c r="AI17" i="6" s="1"/>
  <c r="AI21" i="6" s="1"/>
  <c r="AI25" i="6" s="1"/>
  <c r="AI29" i="6" s="1"/>
  <c r="AI33" i="6" s="1"/>
  <c r="AI37" i="6" s="1"/>
  <c r="AI41" i="6" s="1"/>
  <c r="AI45" i="6" s="1"/>
  <c r="AI49" i="6" s="1"/>
  <c r="AI53" i="6" s="1"/>
  <c r="AI57" i="6" s="1"/>
  <c r="AJ3" i="6"/>
  <c r="AI4" i="6"/>
  <c r="AI8" i="6" s="1"/>
  <c r="AI12" i="6" s="1"/>
  <c r="AI16" i="6" s="1"/>
  <c r="AI20" i="6" s="1"/>
  <c r="AI24" i="6" s="1"/>
  <c r="AI28" i="6" s="1"/>
  <c r="AI32" i="6" s="1"/>
  <c r="AI36" i="6" s="1"/>
  <c r="AI40" i="6" s="1"/>
  <c r="AI44" i="6" s="1"/>
  <c r="AI48" i="6" s="1"/>
  <c r="AI52" i="6" s="1"/>
  <c r="AI56" i="6" s="1"/>
  <c r="AK2" i="6" l="1"/>
  <c r="AJ7" i="6"/>
  <c r="AJ11" i="6" s="1"/>
  <c r="AJ15" i="6" s="1"/>
  <c r="AJ19" i="6" s="1"/>
  <c r="AJ23" i="6" s="1"/>
  <c r="AJ27" i="6" s="1"/>
  <c r="AJ31" i="6" s="1"/>
  <c r="AJ35" i="6" s="1"/>
  <c r="AJ39" i="6" s="1"/>
  <c r="AJ43" i="6" s="1"/>
  <c r="AJ47" i="6" s="1"/>
  <c r="AJ51" i="6" s="1"/>
  <c r="AJ55" i="6" s="1"/>
  <c r="AJ9" i="6"/>
  <c r="AJ13" i="6" s="1"/>
  <c r="AJ17" i="6" s="1"/>
  <c r="AJ21" i="6" s="1"/>
  <c r="AJ25" i="6" s="1"/>
  <c r="AJ29" i="6" s="1"/>
  <c r="AJ33" i="6" s="1"/>
  <c r="AJ37" i="6" s="1"/>
  <c r="AJ41" i="6" s="1"/>
  <c r="AJ45" i="6" s="1"/>
  <c r="AJ49" i="6" s="1"/>
  <c r="AJ53" i="6" s="1"/>
  <c r="AJ57" i="6" s="1"/>
  <c r="AK3" i="6"/>
  <c r="AJ4" i="6"/>
  <c r="AJ8" i="6" s="1"/>
  <c r="AJ12" i="6" s="1"/>
  <c r="AJ16" i="6" s="1"/>
  <c r="AJ20" i="6" s="1"/>
  <c r="AJ24" i="6" s="1"/>
  <c r="AJ28" i="6" s="1"/>
  <c r="AJ32" i="6" s="1"/>
  <c r="AJ36" i="6" s="1"/>
  <c r="AJ40" i="6" s="1"/>
  <c r="AJ44" i="6" s="1"/>
  <c r="AJ48" i="6" s="1"/>
  <c r="AJ52" i="6" s="1"/>
  <c r="AJ56" i="6" s="1"/>
  <c r="AL2" i="6" l="1"/>
  <c r="AK7" i="6"/>
  <c r="AK11" i="6" s="1"/>
  <c r="AK15" i="6" s="1"/>
  <c r="AK19" i="6" s="1"/>
  <c r="AK23" i="6" s="1"/>
  <c r="AK27" i="6" s="1"/>
  <c r="AK31" i="6" s="1"/>
  <c r="AK35" i="6" s="1"/>
  <c r="AK39" i="6" s="1"/>
  <c r="AK43" i="6" s="1"/>
  <c r="AK47" i="6" s="1"/>
  <c r="AK51" i="6" s="1"/>
  <c r="AK55" i="6" s="1"/>
  <c r="AK6" i="6"/>
  <c r="AK10" i="6" s="1"/>
  <c r="AK14" i="6" s="1"/>
  <c r="AK18" i="6" s="1"/>
  <c r="AK22" i="6" s="1"/>
  <c r="AK26" i="6" s="1"/>
  <c r="AK30" i="6" s="1"/>
  <c r="AK34" i="6" s="1"/>
  <c r="AK38" i="6" s="1"/>
  <c r="AK42" i="6" s="1"/>
  <c r="AK46" i="6" s="1"/>
  <c r="AK50" i="6" s="1"/>
  <c r="AK54" i="6" s="1"/>
  <c r="AK58" i="6" s="1"/>
  <c r="AK9" i="6"/>
  <c r="AK13" i="6" s="1"/>
  <c r="AK17" i="6" s="1"/>
  <c r="AK21" i="6" s="1"/>
  <c r="AK25" i="6" s="1"/>
  <c r="AK29" i="6" s="1"/>
  <c r="AK33" i="6" s="1"/>
  <c r="AK37" i="6" s="1"/>
  <c r="AK41" i="6" s="1"/>
  <c r="AK45" i="6" s="1"/>
  <c r="AK49" i="6" s="1"/>
  <c r="AK53" i="6" s="1"/>
  <c r="AK57" i="6" s="1"/>
  <c r="AL3" i="6"/>
  <c r="AK4" i="6"/>
  <c r="AK8" i="6" s="1"/>
  <c r="AK12" i="6" s="1"/>
  <c r="AK16" i="6" s="1"/>
  <c r="AK20" i="6" s="1"/>
  <c r="AK24" i="6" s="1"/>
  <c r="AK28" i="6" s="1"/>
  <c r="AK32" i="6" s="1"/>
  <c r="AK36" i="6" s="1"/>
  <c r="AK40" i="6" s="1"/>
  <c r="AK44" i="6" s="1"/>
  <c r="AK48" i="6" s="1"/>
  <c r="AK52" i="6" s="1"/>
  <c r="AK56" i="6" s="1"/>
  <c r="AM2" i="6" l="1"/>
  <c r="AL9" i="6"/>
  <c r="AL13" i="6" s="1"/>
  <c r="AL17" i="6" s="1"/>
  <c r="AL21" i="6" s="1"/>
  <c r="AL25" i="6" s="1"/>
  <c r="AL29" i="6" s="1"/>
  <c r="AL33" i="6" s="1"/>
  <c r="AL37" i="6" s="1"/>
  <c r="AL41" i="6" s="1"/>
  <c r="AL45" i="6" s="1"/>
  <c r="AL49" i="6" s="1"/>
  <c r="AL53" i="6" s="1"/>
  <c r="AL57" i="6" s="1"/>
  <c r="AL7" i="6"/>
  <c r="AL11" i="6" s="1"/>
  <c r="AL15" i="6" s="1"/>
  <c r="AL19" i="6" s="1"/>
  <c r="AL23" i="6" s="1"/>
  <c r="AL27" i="6" s="1"/>
  <c r="AL31" i="6" s="1"/>
  <c r="AL35" i="6" s="1"/>
  <c r="AL39" i="6" s="1"/>
  <c r="AL43" i="6" s="1"/>
  <c r="AL47" i="6" s="1"/>
  <c r="AL51" i="6" s="1"/>
  <c r="AL55" i="6" s="1"/>
  <c r="AL6" i="6"/>
  <c r="AL10" i="6" s="1"/>
  <c r="AL14" i="6" s="1"/>
  <c r="AL18" i="6" s="1"/>
  <c r="AL22" i="6" s="1"/>
  <c r="AL26" i="6" s="1"/>
  <c r="AL30" i="6" s="1"/>
  <c r="AL34" i="6" s="1"/>
  <c r="AL38" i="6" s="1"/>
  <c r="AL42" i="6" s="1"/>
  <c r="AL46" i="6" s="1"/>
  <c r="AL50" i="6" s="1"/>
  <c r="AL54" i="6" s="1"/>
  <c r="AL58" i="6" s="1"/>
  <c r="AL4" i="6"/>
  <c r="AL8" i="6" s="1"/>
  <c r="AL12" i="6" s="1"/>
  <c r="AL16" i="6" s="1"/>
  <c r="AL20" i="6" s="1"/>
  <c r="AL24" i="6" s="1"/>
  <c r="AL28" i="6" s="1"/>
  <c r="AL32" i="6" s="1"/>
  <c r="AL36" i="6" s="1"/>
  <c r="AL40" i="6" s="1"/>
  <c r="AL44" i="6" s="1"/>
  <c r="AL48" i="6" s="1"/>
  <c r="AL52" i="6" s="1"/>
  <c r="AL56" i="6" s="1"/>
  <c r="AM3" i="6"/>
  <c r="AN2" i="6" l="1"/>
  <c r="AM9" i="6"/>
  <c r="AM13" i="6" s="1"/>
  <c r="AM17" i="6" s="1"/>
  <c r="AM21" i="6" s="1"/>
  <c r="AM25" i="6" s="1"/>
  <c r="AM29" i="6" s="1"/>
  <c r="AM33" i="6" s="1"/>
  <c r="AM37" i="6" s="1"/>
  <c r="AM41" i="6" s="1"/>
  <c r="AM45" i="6" s="1"/>
  <c r="AM49" i="6" s="1"/>
  <c r="AM53" i="6" s="1"/>
  <c r="AM57" i="6" s="1"/>
  <c r="AM7" i="6"/>
  <c r="AM11" i="6" s="1"/>
  <c r="AM15" i="6" s="1"/>
  <c r="AM19" i="6" s="1"/>
  <c r="AM23" i="6" s="1"/>
  <c r="AM27" i="6" s="1"/>
  <c r="AM31" i="6" s="1"/>
  <c r="AM35" i="6" s="1"/>
  <c r="AM39" i="6" s="1"/>
  <c r="AM43" i="6" s="1"/>
  <c r="AM47" i="6" s="1"/>
  <c r="AM51" i="6" s="1"/>
  <c r="AM55" i="6" s="1"/>
  <c r="AM6" i="6"/>
  <c r="AM10" i="6" s="1"/>
  <c r="AM14" i="6" s="1"/>
  <c r="AM18" i="6" s="1"/>
  <c r="AM22" i="6" s="1"/>
  <c r="AM26" i="6" s="1"/>
  <c r="AM30" i="6" s="1"/>
  <c r="AM34" i="6" s="1"/>
  <c r="AM38" i="6" s="1"/>
  <c r="AM42" i="6" s="1"/>
  <c r="AM46" i="6" s="1"/>
  <c r="AM50" i="6" s="1"/>
  <c r="AM54" i="6" s="1"/>
  <c r="AM58" i="6" s="1"/>
  <c r="AN3" i="6"/>
  <c r="AM4" i="6"/>
  <c r="AM8" i="6" s="1"/>
  <c r="AM12" i="6" s="1"/>
  <c r="AM16" i="6" s="1"/>
  <c r="AM20" i="6" s="1"/>
  <c r="AM24" i="6" s="1"/>
  <c r="AM28" i="6" s="1"/>
  <c r="AM32" i="6" s="1"/>
  <c r="AM36" i="6" s="1"/>
  <c r="AM40" i="6" s="1"/>
  <c r="AM44" i="6" s="1"/>
  <c r="AM48" i="6" s="1"/>
  <c r="AM52" i="6" s="1"/>
  <c r="AM56" i="6" s="1"/>
  <c r="AO2" i="6" l="1"/>
  <c r="AN9" i="6"/>
  <c r="AN13" i="6" s="1"/>
  <c r="AN17" i="6" s="1"/>
  <c r="AN21" i="6" s="1"/>
  <c r="AN25" i="6" s="1"/>
  <c r="AN29" i="6" s="1"/>
  <c r="AN33" i="6" s="1"/>
  <c r="AN37" i="6" s="1"/>
  <c r="AN41" i="6" s="1"/>
  <c r="AN45" i="6" s="1"/>
  <c r="AN49" i="6" s="1"/>
  <c r="AN53" i="6" s="1"/>
  <c r="AN57" i="6" s="1"/>
  <c r="AN7" i="6"/>
  <c r="AN11" i="6" s="1"/>
  <c r="AN15" i="6" s="1"/>
  <c r="AN19" i="6" s="1"/>
  <c r="AN23" i="6" s="1"/>
  <c r="AN27" i="6" s="1"/>
  <c r="AN31" i="6" s="1"/>
  <c r="AN35" i="6" s="1"/>
  <c r="AN39" i="6" s="1"/>
  <c r="AN43" i="6" s="1"/>
  <c r="AN47" i="6" s="1"/>
  <c r="AN51" i="6" s="1"/>
  <c r="AN55" i="6" s="1"/>
  <c r="AO3" i="6"/>
  <c r="AN4" i="6"/>
  <c r="AN8" i="6" s="1"/>
  <c r="AN12" i="6" s="1"/>
  <c r="AN16" i="6" s="1"/>
  <c r="AN20" i="6" s="1"/>
  <c r="AN24" i="6" s="1"/>
  <c r="AN28" i="6" s="1"/>
  <c r="AN32" i="6" s="1"/>
  <c r="AN36" i="6" s="1"/>
  <c r="AN40" i="6" s="1"/>
  <c r="AN44" i="6" s="1"/>
  <c r="AN48" i="6" s="1"/>
  <c r="AN52" i="6" s="1"/>
  <c r="AN56" i="6" s="1"/>
  <c r="AP2" i="6" l="1"/>
  <c r="AO9" i="6"/>
  <c r="AO13" i="6" s="1"/>
  <c r="AO17" i="6" s="1"/>
  <c r="AO21" i="6" s="1"/>
  <c r="AO25" i="6" s="1"/>
  <c r="AO29" i="6" s="1"/>
  <c r="AO33" i="6" s="1"/>
  <c r="AO37" i="6" s="1"/>
  <c r="AO41" i="6" s="1"/>
  <c r="AO45" i="6" s="1"/>
  <c r="AO49" i="6" s="1"/>
  <c r="AO53" i="6" s="1"/>
  <c r="AO57" i="6" s="1"/>
  <c r="AO7" i="6"/>
  <c r="AO11" i="6" s="1"/>
  <c r="AO15" i="6" s="1"/>
  <c r="AO19" i="6" s="1"/>
  <c r="AO23" i="6" s="1"/>
  <c r="AO27" i="6" s="1"/>
  <c r="AO31" i="6" s="1"/>
  <c r="AO35" i="6" s="1"/>
  <c r="AO39" i="6" s="1"/>
  <c r="AO43" i="6" s="1"/>
  <c r="AO47" i="6" s="1"/>
  <c r="AO51" i="6" s="1"/>
  <c r="AO55" i="6" s="1"/>
  <c r="AO6" i="6"/>
  <c r="AO10" i="6" s="1"/>
  <c r="AO14" i="6" s="1"/>
  <c r="AO18" i="6" s="1"/>
  <c r="AO22" i="6" s="1"/>
  <c r="AO26" i="6" s="1"/>
  <c r="AO30" i="6" s="1"/>
  <c r="AO34" i="6" s="1"/>
  <c r="AO38" i="6" s="1"/>
  <c r="AO42" i="6" s="1"/>
  <c r="AO46" i="6" s="1"/>
  <c r="AO50" i="6" s="1"/>
  <c r="AO54" i="6" s="1"/>
  <c r="AO58" i="6" s="1"/>
  <c r="AP3" i="6"/>
  <c r="AO4" i="6"/>
  <c r="AO8" i="6" s="1"/>
  <c r="AO12" i="6" s="1"/>
  <c r="AO16" i="6" s="1"/>
  <c r="AO20" i="6" s="1"/>
  <c r="AO24" i="6" s="1"/>
  <c r="AO28" i="6" s="1"/>
  <c r="AO32" i="6" s="1"/>
  <c r="AO36" i="6" s="1"/>
  <c r="AO40" i="6" s="1"/>
  <c r="AO44" i="6" s="1"/>
  <c r="AO48" i="6" s="1"/>
  <c r="AO52" i="6" s="1"/>
  <c r="AO56" i="6" s="1"/>
  <c r="AQ2" i="6" l="1"/>
  <c r="AP6" i="6"/>
  <c r="AP10" i="6" s="1"/>
  <c r="AP14" i="6" s="1"/>
  <c r="AP18" i="6" s="1"/>
  <c r="AP22" i="6" s="1"/>
  <c r="AP26" i="6" s="1"/>
  <c r="AP30" i="6" s="1"/>
  <c r="AP34" i="6" s="1"/>
  <c r="AP38" i="6" s="1"/>
  <c r="AP42" i="6" s="1"/>
  <c r="AP46" i="6" s="1"/>
  <c r="AP50" i="6" s="1"/>
  <c r="AP54" i="6" s="1"/>
  <c r="AP58" i="6" s="1"/>
  <c r="AP9" i="6"/>
  <c r="AP13" i="6" s="1"/>
  <c r="AP17" i="6" s="1"/>
  <c r="AP21" i="6" s="1"/>
  <c r="AP25" i="6" s="1"/>
  <c r="AP29" i="6" s="1"/>
  <c r="AP33" i="6" s="1"/>
  <c r="AP37" i="6" s="1"/>
  <c r="AP41" i="6" s="1"/>
  <c r="AP45" i="6" s="1"/>
  <c r="AP49" i="6" s="1"/>
  <c r="AP53" i="6" s="1"/>
  <c r="AP57" i="6" s="1"/>
  <c r="AP7" i="6"/>
  <c r="AP11" i="6" s="1"/>
  <c r="AP15" i="6" s="1"/>
  <c r="AP19" i="6" s="1"/>
  <c r="AP23" i="6" s="1"/>
  <c r="AP27" i="6" s="1"/>
  <c r="AP31" i="6" s="1"/>
  <c r="AP35" i="6" s="1"/>
  <c r="AP39" i="6" s="1"/>
  <c r="AP43" i="6" s="1"/>
  <c r="AP47" i="6" s="1"/>
  <c r="AP51" i="6" s="1"/>
  <c r="AP55" i="6" s="1"/>
  <c r="AQ3" i="6"/>
  <c r="AP4" i="6"/>
  <c r="AP8" i="6" s="1"/>
  <c r="AP12" i="6" s="1"/>
  <c r="AP16" i="6" s="1"/>
  <c r="AP20" i="6" s="1"/>
  <c r="AP24" i="6" s="1"/>
  <c r="AP28" i="6" s="1"/>
  <c r="AP32" i="6" s="1"/>
  <c r="AP36" i="6" s="1"/>
  <c r="AP40" i="6" s="1"/>
  <c r="AP44" i="6" s="1"/>
  <c r="AP48" i="6" s="1"/>
  <c r="AP52" i="6" s="1"/>
  <c r="AP56" i="6" s="1"/>
  <c r="AR2" i="6" l="1"/>
  <c r="AQ6" i="6"/>
  <c r="AQ10" i="6" s="1"/>
  <c r="AQ14" i="6" s="1"/>
  <c r="AQ18" i="6" s="1"/>
  <c r="AQ22" i="6" s="1"/>
  <c r="AQ26" i="6" s="1"/>
  <c r="AQ30" i="6" s="1"/>
  <c r="AQ34" i="6" s="1"/>
  <c r="AQ38" i="6" s="1"/>
  <c r="AQ42" i="6" s="1"/>
  <c r="AQ46" i="6" s="1"/>
  <c r="AQ50" i="6" s="1"/>
  <c r="AQ54" i="6" s="1"/>
  <c r="AQ58" i="6" s="1"/>
  <c r="AQ9" i="6"/>
  <c r="AQ13" i="6" s="1"/>
  <c r="AQ17" i="6" s="1"/>
  <c r="AQ21" i="6" s="1"/>
  <c r="AQ25" i="6" s="1"/>
  <c r="AQ29" i="6" s="1"/>
  <c r="AQ33" i="6" s="1"/>
  <c r="AQ37" i="6" s="1"/>
  <c r="AQ41" i="6" s="1"/>
  <c r="AQ45" i="6" s="1"/>
  <c r="AQ49" i="6" s="1"/>
  <c r="AQ53" i="6" s="1"/>
  <c r="AQ57" i="6" s="1"/>
  <c r="AQ7" i="6"/>
  <c r="AQ11" i="6" s="1"/>
  <c r="AQ15" i="6" s="1"/>
  <c r="AQ19" i="6" s="1"/>
  <c r="AQ23" i="6" s="1"/>
  <c r="AQ27" i="6" s="1"/>
  <c r="AQ31" i="6" s="1"/>
  <c r="AQ35" i="6" s="1"/>
  <c r="AQ39" i="6" s="1"/>
  <c r="AQ43" i="6" s="1"/>
  <c r="AQ47" i="6" s="1"/>
  <c r="AQ51" i="6" s="1"/>
  <c r="AQ55" i="6" s="1"/>
  <c r="AR3" i="6"/>
  <c r="AQ4" i="6"/>
  <c r="AQ8" i="6" s="1"/>
  <c r="AQ12" i="6" s="1"/>
  <c r="AQ16" i="6" s="1"/>
  <c r="AQ20" i="6" s="1"/>
  <c r="AQ24" i="6" s="1"/>
  <c r="AQ28" i="6" s="1"/>
  <c r="AQ32" i="6" s="1"/>
  <c r="AQ36" i="6" s="1"/>
  <c r="AQ40" i="6" s="1"/>
  <c r="AQ44" i="6" s="1"/>
  <c r="AQ48" i="6" s="1"/>
  <c r="AQ52" i="6" s="1"/>
  <c r="AQ56" i="6" s="1"/>
  <c r="AS2" i="6" l="1"/>
  <c r="AR9" i="6"/>
  <c r="AR13" i="6" s="1"/>
  <c r="AR17" i="6" s="1"/>
  <c r="AR21" i="6" s="1"/>
  <c r="AR25" i="6" s="1"/>
  <c r="AR29" i="6" s="1"/>
  <c r="AR33" i="6" s="1"/>
  <c r="AR37" i="6" s="1"/>
  <c r="AR41" i="6" s="1"/>
  <c r="AR45" i="6" s="1"/>
  <c r="AR49" i="6" s="1"/>
  <c r="AR53" i="6" s="1"/>
  <c r="AR57" i="6" s="1"/>
  <c r="AR7" i="6"/>
  <c r="AR11" i="6" s="1"/>
  <c r="AR15" i="6" s="1"/>
  <c r="AR19" i="6" s="1"/>
  <c r="AR23" i="6" s="1"/>
  <c r="AR27" i="6" s="1"/>
  <c r="AR31" i="6" s="1"/>
  <c r="AR35" i="6" s="1"/>
  <c r="AR39" i="6" s="1"/>
  <c r="AR43" i="6" s="1"/>
  <c r="AR47" i="6" s="1"/>
  <c r="AR51" i="6" s="1"/>
  <c r="AR55" i="6" s="1"/>
  <c r="AS3" i="6"/>
  <c r="AR4" i="6"/>
  <c r="AR8" i="6" s="1"/>
  <c r="AR12" i="6" s="1"/>
  <c r="AR16" i="6" s="1"/>
  <c r="AR20" i="6" s="1"/>
  <c r="AR24" i="6" s="1"/>
  <c r="AR28" i="6" s="1"/>
  <c r="AR32" i="6" s="1"/>
  <c r="AR36" i="6" s="1"/>
  <c r="AR40" i="6" s="1"/>
  <c r="AR44" i="6" s="1"/>
  <c r="AR48" i="6" s="1"/>
  <c r="AR52" i="6" s="1"/>
  <c r="AR56" i="6" s="1"/>
  <c r="AT2" i="6" l="1"/>
  <c r="AS6" i="6"/>
  <c r="AS10" i="6" s="1"/>
  <c r="AS14" i="6" s="1"/>
  <c r="AS18" i="6" s="1"/>
  <c r="AS22" i="6" s="1"/>
  <c r="AS26" i="6" s="1"/>
  <c r="AS30" i="6" s="1"/>
  <c r="AS34" i="6" s="1"/>
  <c r="AS38" i="6" s="1"/>
  <c r="AS42" i="6" s="1"/>
  <c r="AS46" i="6" s="1"/>
  <c r="AS50" i="6" s="1"/>
  <c r="AS54" i="6" s="1"/>
  <c r="AS58" i="6" s="1"/>
  <c r="AS9" i="6"/>
  <c r="AS13" i="6" s="1"/>
  <c r="AS17" i="6" s="1"/>
  <c r="AS21" i="6" s="1"/>
  <c r="AS25" i="6" s="1"/>
  <c r="AS29" i="6" s="1"/>
  <c r="AS33" i="6" s="1"/>
  <c r="AS37" i="6" s="1"/>
  <c r="AS41" i="6" s="1"/>
  <c r="AS45" i="6" s="1"/>
  <c r="AS49" i="6" s="1"/>
  <c r="AS53" i="6" s="1"/>
  <c r="AS57" i="6" s="1"/>
  <c r="AS7" i="6"/>
  <c r="AS11" i="6" s="1"/>
  <c r="AS15" i="6" s="1"/>
  <c r="AS19" i="6" s="1"/>
  <c r="AS23" i="6" s="1"/>
  <c r="AS27" i="6" s="1"/>
  <c r="AS31" i="6" s="1"/>
  <c r="AS35" i="6" s="1"/>
  <c r="AS39" i="6" s="1"/>
  <c r="AS43" i="6" s="1"/>
  <c r="AS47" i="6" s="1"/>
  <c r="AS51" i="6" s="1"/>
  <c r="AS55" i="6" s="1"/>
  <c r="AT3" i="6"/>
  <c r="AS4" i="6"/>
  <c r="AS8" i="6" s="1"/>
  <c r="AS12" i="6" s="1"/>
  <c r="AS16" i="6" s="1"/>
  <c r="AS20" i="6" s="1"/>
  <c r="AS24" i="6" s="1"/>
  <c r="AS28" i="6" s="1"/>
  <c r="AS32" i="6" s="1"/>
  <c r="AS36" i="6" s="1"/>
  <c r="AS40" i="6" s="1"/>
  <c r="AS44" i="6" s="1"/>
  <c r="AS48" i="6" s="1"/>
  <c r="AS52" i="6" s="1"/>
  <c r="AS56" i="6" s="1"/>
  <c r="AU2" i="6" l="1"/>
  <c r="AT6" i="6"/>
  <c r="AT10" i="6" s="1"/>
  <c r="AT14" i="6" s="1"/>
  <c r="AT18" i="6" s="1"/>
  <c r="AT22" i="6" s="1"/>
  <c r="AT26" i="6" s="1"/>
  <c r="AT30" i="6" s="1"/>
  <c r="AT34" i="6" s="1"/>
  <c r="AT38" i="6" s="1"/>
  <c r="AT42" i="6" s="1"/>
  <c r="AT46" i="6" s="1"/>
  <c r="AT50" i="6" s="1"/>
  <c r="AT54" i="6" s="1"/>
  <c r="AT58" i="6" s="1"/>
  <c r="AT9" i="6"/>
  <c r="AT13" i="6" s="1"/>
  <c r="AT17" i="6" s="1"/>
  <c r="AT21" i="6" s="1"/>
  <c r="AT25" i="6" s="1"/>
  <c r="AT29" i="6" s="1"/>
  <c r="AT33" i="6" s="1"/>
  <c r="AT37" i="6" s="1"/>
  <c r="AT41" i="6" s="1"/>
  <c r="AT45" i="6" s="1"/>
  <c r="AT49" i="6" s="1"/>
  <c r="AT53" i="6" s="1"/>
  <c r="AT57" i="6" s="1"/>
  <c r="AT7" i="6"/>
  <c r="AT11" i="6" s="1"/>
  <c r="AT15" i="6" s="1"/>
  <c r="AT19" i="6" s="1"/>
  <c r="AT23" i="6" s="1"/>
  <c r="AT27" i="6" s="1"/>
  <c r="AT31" i="6" s="1"/>
  <c r="AT35" i="6" s="1"/>
  <c r="AT39" i="6" s="1"/>
  <c r="AT43" i="6" s="1"/>
  <c r="AT47" i="6" s="1"/>
  <c r="AT51" i="6" s="1"/>
  <c r="AT55" i="6" s="1"/>
  <c r="AU3" i="6"/>
  <c r="AT4" i="6"/>
  <c r="AT8" i="6" s="1"/>
  <c r="AT12" i="6" s="1"/>
  <c r="AT16" i="6" s="1"/>
  <c r="AT20" i="6" s="1"/>
  <c r="AT24" i="6" s="1"/>
  <c r="AT28" i="6" s="1"/>
  <c r="AT32" i="6" s="1"/>
  <c r="AT36" i="6" s="1"/>
  <c r="AT40" i="6" s="1"/>
  <c r="AT44" i="6" s="1"/>
  <c r="AT48" i="6" s="1"/>
  <c r="AT52" i="6" s="1"/>
  <c r="AT56" i="6" s="1"/>
  <c r="AV2" i="6" l="1"/>
  <c r="AU6" i="6"/>
  <c r="AU10" i="6" s="1"/>
  <c r="AU14" i="6" s="1"/>
  <c r="AU18" i="6" s="1"/>
  <c r="AU22" i="6" s="1"/>
  <c r="AU26" i="6" s="1"/>
  <c r="AU30" i="6" s="1"/>
  <c r="AU34" i="6" s="1"/>
  <c r="AU38" i="6" s="1"/>
  <c r="AU42" i="6" s="1"/>
  <c r="AU46" i="6" s="1"/>
  <c r="AU50" i="6" s="1"/>
  <c r="AU54" i="6" s="1"/>
  <c r="AU58" i="6" s="1"/>
  <c r="AU9" i="6"/>
  <c r="AU13" i="6" s="1"/>
  <c r="AU17" i="6" s="1"/>
  <c r="AU21" i="6" s="1"/>
  <c r="AU25" i="6" s="1"/>
  <c r="AU29" i="6" s="1"/>
  <c r="AU33" i="6" s="1"/>
  <c r="AU37" i="6" s="1"/>
  <c r="AU41" i="6" s="1"/>
  <c r="AU45" i="6" s="1"/>
  <c r="AU49" i="6" s="1"/>
  <c r="AU53" i="6" s="1"/>
  <c r="AU57" i="6" s="1"/>
  <c r="AU7" i="6"/>
  <c r="AU11" i="6" s="1"/>
  <c r="AU15" i="6" s="1"/>
  <c r="AU19" i="6" s="1"/>
  <c r="AU23" i="6" s="1"/>
  <c r="AU27" i="6" s="1"/>
  <c r="AU31" i="6" s="1"/>
  <c r="AU35" i="6" s="1"/>
  <c r="AU39" i="6" s="1"/>
  <c r="AU43" i="6" s="1"/>
  <c r="AU47" i="6" s="1"/>
  <c r="AU51" i="6" s="1"/>
  <c r="AU55" i="6" s="1"/>
  <c r="AV3" i="6"/>
  <c r="AU4" i="6"/>
  <c r="AU8" i="6" s="1"/>
  <c r="AU12" i="6" s="1"/>
  <c r="AU16" i="6" s="1"/>
  <c r="AU20" i="6" s="1"/>
  <c r="AU24" i="6" s="1"/>
  <c r="AU28" i="6" s="1"/>
  <c r="AU32" i="6" s="1"/>
  <c r="AU36" i="6" s="1"/>
  <c r="AU40" i="6" s="1"/>
  <c r="AU44" i="6" s="1"/>
  <c r="AU48" i="6" s="1"/>
  <c r="AU52" i="6" s="1"/>
  <c r="AU56" i="6" s="1"/>
  <c r="AW2" i="6" l="1"/>
  <c r="AV7" i="6"/>
  <c r="AV9" i="6"/>
  <c r="AW3" i="6"/>
  <c r="AV4" i="6"/>
  <c r="AV8" i="6" s="1"/>
  <c r="AV13" i="6" l="1"/>
  <c r="AV17" i="6" s="1"/>
  <c r="AV12" i="6"/>
  <c r="AV11" i="6"/>
  <c r="AX2" i="6"/>
  <c r="AW6" i="6"/>
  <c r="AW7" i="6"/>
  <c r="AW9" i="6"/>
  <c r="AX3" i="6"/>
  <c r="AW4" i="6"/>
  <c r="AW8" i="6" s="1"/>
  <c r="AW10" i="6" l="1"/>
  <c r="AW14" i="6" s="1"/>
  <c r="AY2" i="6"/>
  <c r="AX7" i="6"/>
  <c r="AX6" i="6"/>
  <c r="AX9" i="6"/>
  <c r="AW12" i="6"/>
  <c r="AV15" i="6"/>
  <c r="AV21" i="6"/>
  <c r="AW11" i="6"/>
  <c r="AW13" i="6"/>
  <c r="AV16" i="6"/>
  <c r="AY3" i="6"/>
  <c r="AX4" i="6"/>
  <c r="AX8" i="6" s="1"/>
  <c r="AZ2" i="6" l="1"/>
  <c r="BA2" i="6" s="1"/>
  <c r="AY4" i="6"/>
  <c r="AY8" i="6" s="1"/>
  <c r="AY12" i="6" s="1"/>
  <c r="AZ3" i="6"/>
  <c r="AV20" i="6"/>
  <c r="AX12" i="6"/>
  <c r="AV25" i="6"/>
  <c r="AX13" i="6"/>
  <c r="AX10" i="6"/>
  <c r="AW17" i="6"/>
  <c r="AW15" i="6"/>
  <c r="AV19" i="6"/>
  <c r="AY7" i="6"/>
  <c r="AY6" i="6"/>
  <c r="AY9" i="6"/>
  <c r="AW16" i="6"/>
  <c r="AX11" i="6"/>
  <c r="AW18" i="6"/>
  <c r="AZ9" i="6" l="1"/>
  <c r="AZ13" i="6" s="1"/>
  <c r="AZ7" i="6"/>
  <c r="AZ11" i="6" s="1"/>
  <c r="AZ15" i="6" s="1"/>
  <c r="AZ19" i="6" s="1"/>
  <c r="BA3" i="6"/>
  <c r="BA7" i="6" s="1"/>
  <c r="AZ4" i="6"/>
  <c r="AZ8" i="6" s="1"/>
  <c r="AZ12" i="6" s="1"/>
  <c r="BB2" i="6"/>
  <c r="BA6" i="6"/>
  <c r="BA9" i="6"/>
  <c r="AY10" i="6"/>
  <c r="AY14" i="6" s="1"/>
  <c r="AW21" i="6"/>
  <c r="AY13" i="6"/>
  <c r="AX17" i="6"/>
  <c r="AY16" i="6"/>
  <c r="AV29" i="6"/>
  <c r="AW19" i="6"/>
  <c r="AW22" i="6"/>
  <c r="AW20" i="6"/>
  <c r="AX16" i="6"/>
  <c r="AX14" i="6"/>
  <c r="AY11" i="6"/>
  <c r="AV24" i="6"/>
  <c r="AX15" i="6"/>
  <c r="AV23" i="6"/>
  <c r="BB3" i="6" l="1"/>
  <c r="BB7" i="6" s="1"/>
  <c r="BB11" i="6" s="1"/>
  <c r="BB15" i="6" s="1"/>
  <c r="BA4" i="6"/>
  <c r="BA8" i="6" s="1"/>
  <c r="BA12" i="6" s="1"/>
  <c r="BA11" i="6"/>
  <c r="BA13" i="6"/>
  <c r="BA10" i="6"/>
  <c r="BC2" i="6"/>
  <c r="BB6" i="6"/>
  <c r="BB10" i="6" s="1"/>
  <c r="BB14" i="6" s="1"/>
  <c r="BB9" i="6"/>
  <c r="BB13" i="6" s="1"/>
  <c r="BB17" i="6" s="1"/>
  <c r="AZ17" i="6"/>
  <c r="AZ16" i="6"/>
  <c r="AY15" i="6"/>
  <c r="AX18" i="6"/>
  <c r="AV33" i="6"/>
  <c r="AY20" i="6"/>
  <c r="AY17" i="6"/>
  <c r="AV28" i="6"/>
  <c r="AW26" i="6"/>
  <c r="AW23" i="6"/>
  <c r="AX20" i="6"/>
  <c r="AX21" i="6"/>
  <c r="AX19" i="6"/>
  <c r="AW24" i="6"/>
  <c r="AW25" i="6"/>
  <c r="AZ23" i="6"/>
  <c r="AV27" i="6"/>
  <c r="AY18" i="6"/>
  <c r="BC3" i="6" l="1"/>
  <c r="BC7" i="6" s="1"/>
  <c r="BC11" i="6" s="1"/>
  <c r="BC15" i="6" s="1"/>
  <c r="BB4" i="6"/>
  <c r="BB8" i="6" s="1"/>
  <c r="BB12" i="6" s="1"/>
  <c r="BB16" i="6" s="1"/>
  <c r="BB20" i="6" s="1"/>
  <c r="BD2" i="6"/>
  <c r="BC9" i="6"/>
  <c r="BC13" i="6" s="1"/>
  <c r="BC17" i="6" s="1"/>
  <c r="BC6" i="6"/>
  <c r="BC10" i="6" s="1"/>
  <c r="BC14" i="6" s="1"/>
  <c r="BC18" i="6" s="1"/>
  <c r="AZ20" i="6"/>
  <c r="BA17" i="6"/>
  <c r="AZ21" i="6"/>
  <c r="BA15" i="6"/>
  <c r="BA14" i="6"/>
  <c r="BA16" i="6"/>
  <c r="AY22" i="6"/>
  <c r="AV37" i="6"/>
  <c r="AV32" i="6"/>
  <c r="BB18" i="6"/>
  <c r="AX22" i="6"/>
  <c r="AW28" i="6"/>
  <c r="BB19" i="6"/>
  <c r="AX23" i="6"/>
  <c r="BB21" i="6"/>
  <c r="AX25" i="6"/>
  <c r="AX24" i="6"/>
  <c r="AY21" i="6"/>
  <c r="AY24" i="6"/>
  <c r="AZ27" i="6"/>
  <c r="AV31" i="6"/>
  <c r="AW27" i="6"/>
  <c r="AW29" i="6"/>
  <c r="AW30" i="6"/>
  <c r="AY19" i="6"/>
  <c r="BD3" i="6" l="1"/>
  <c r="BD7" i="6" s="1"/>
  <c r="BD11" i="6" s="1"/>
  <c r="BD15" i="6" s="1"/>
  <c r="BD19" i="6" s="1"/>
  <c r="BD23" i="6" s="1"/>
  <c r="BD27" i="6" s="1"/>
  <c r="BC4" i="6"/>
  <c r="BC8" i="6" s="1"/>
  <c r="BC12" i="6" s="1"/>
  <c r="BC16" i="6" s="1"/>
  <c r="BC20" i="6" s="1"/>
  <c r="BC24" i="6" s="1"/>
  <c r="BA21" i="6"/>
  <c r="AZ24" i="6"/>
  <c r="BA19" i="6"/>
  <c r="BA20" i="6"/>
  <c r="BA18" i="6"/>
  <c r="AZ25" i="6"/>
  <c r="BE2" i="6"/>
  <c r="BD9" i="6"/>
  <c r="BD13" i="6" s="1"/>
  <c r="BD17" i="6" s="1"/>
  <c r="BD21" i="6" s="1"/>
  <c r="AV36" i="6"/>
  <c r="AZ31" i="6"/>
  <c r="AV35" i="6"/>
  <c r="AY28" i="6"/>
  <c r="BC19" i="6"/>
  <c r="AY23" i="6"/>
  <c r="AV41" i="6"/>
  <c r="BB23" i="6"/>
  <c r="AX27" i="6"/>
  <c r="AW34" i="6"/>
  <c r="AW33" i="6"/>
  <c r="BC21" i="6"/>
  <c r="AY25" i="6"/>
  <c r="AW31" i="6"/>
  <c r="BB25" i="6"/>
  <c r="AX29" i="6"/>
  <c r="BC22" i="6"/>
  <c r="AY26" i="6"/>
  <c r="AW32" i="6"/>
  <c r="BB22" i="6"/>
  <c r="AX26" i="6"/>
  <c r="BB24" i="6"/>
  <c r="AX28" i="6"/>
  <c r="BE3" i="6" l="1"/>
  <c r="BE4" i="6" s="1"/>
  <c r="BE8" i="6" s="1"/>
  <c r="BE12" i="6" s="1"/>
  <c r="BE16" i="6" s="1"/>
  <c r="BE20" i="6" s="1"/>
  <c r="BD4" i="6"/>
  <c r="BD8" i="6" s="1"/>
  <c r="BD12" i="6" s="1"/>
  <c r="BD16" i="6" s="1"/>
  <c r="BD20" i="6" s="1"/>
  <c r="BD24" i="6" s="1"/>
  <c r="AZ28" i="6"/>
  <c r="BE6" i="6"/>
  <c r="BE10" i="6" s="1"/>
  <c r="BE14" i="6" s="1"/>
  <c r="BE18" i="6" s="1"/>
  <c r="BE9" i="6"/>
  <c r="BE13" i="6" s="1"/>
  <c r="BE17" i="6" s="1"/>
  <c r="BE21" i="6" s="1"/>
  <c r="BA24" i="6"/>
  <c r="BA23" i="6"/>
  <c r="BD25" i="6"/>
  <c r="AZ29" i="6"/>
  <c r="BD31" i="6"/>
  <c r="BA25" i="6"/>
  <c r="BA22" i="6"/>
  <c r="BB28" i="6"/>
  <c r="AX32" i="6"/>
  <c r="BC28" i="6"/>
  <c r="AY32" i="6"/>
  <c r="BB29" i="6"/>
  <c r="AX33" i="6"/>
  <c r="BC23" i="6"/>
  <c r="AY27" i="6"/>
  <c r="AZ35" i="6"/>
  <c r="AV39" i="6"/>
  <c r="AW35" i="6"/>
  <c r="BC25" i="6"/>
  <c r="AY29" i="6"/>
  <c r="AW36" i="6"/>
  <c r="BB27" i="6"/>
  <c r="AX31" i="6"/>
  <c r="AV45" i="6"/>
  <c r="BB26" i="6"/>
  <c r="AX30" i="6"/>
  <c r="AW37" i="6"/>
  <c r="BC26" i="6"/>
  <c r="AY30" i="6"/>
  <c r="AW38" i="6"/>
  <c r="AV40" i="6"/>
  <c r="BE7" i="6" l="1"/>
  <c r="BE11" i="6" s="1"/>
  <c r="BE15" i="6" s="1"/>
  <c r="BE19" i="6" s="1"/>
  <c r="BE23" i="6" s="1"/>
  <c r="BD35" i="6"/>
  <c r="BE22" i="6"/>
  <c r="BA26" i="6"/>
  <c r="BD28" i="6"/>
  <c r="AZ32" i="6"/>
  <c r="BD29" i="6"/>
  <c r="AZ33" i="6"/>
  <c r="BA27" i="6"/>
  <c r="BE24" i="6"/>
  <c r="BA28" i="6"/>
  <c r="BE25" i="6"/>
  <c r="BA29" i="6"/>
  <c r="BB33" i="6"/>
  <c r="AX37" i="6"/>
  <c r="AW39" i="6"/>
  <c r="AV49" i="6"/>
  <c r="AV44" i="6"/>
  <c r="BC32" i="6"/>
  <c r="AY36" i="6"/>
  <c r="BB30" i="6"/>
  <c r="AX34" i="6"/>
  <c r="AZ39" i="6"/>
  <c r="AV43" i="6"/>
  <c r="AW40" i="6"/>
  <c r="BC30" i="6"/>
  <c r="AY34" i="6"/>
  <c r="BC27" i="6"/>
  <c r="AY31" i="6"/>
  <c r="AW42" i="6"/>
  <c r="AW41" i="6"/>
  <c r="BC29" i="6"/>
  <c r="AY33" i="6"/>
  <c r="BB32" i="6"/>
  <c r="AX36" i="6"/>
  <c r="BB31" i="6"/>
  <c r="AX35" i="6"/>
  <c r="BD39" i="6" l="1"/>
  <c r="BD33" i="6"/>
  <c r="AZ37" i="6"/>
  <c r="BE28" i="6"/>
  <c r="BA32" i="6"/>
  <c r="BE27" i="6"/>
  <c r="BA31" i="6"/>
  <c r="BD32" i="6"/>
  <c r="AZ36" i="6"/>
  <c r="BE29" i="6"/>
  <c r="BA33" i="6"/>
  <c r="BE26" i="6"/>
  <c r="BA30" i="6"/>
  <c r="AW46" i="6"/>
  <c r="AW44" i="6"/>
  <c r="AZ43" i="6"/>
  <c r="AV47" i="6"/>
  <c r="AW43" i="6"/>
  <c r="BC34" i="6"/>
  <c r="AY38" i="6"/>
  <c r="BC36" i="6"/>
  <c r="AY40" i="6"/>
  <c r="BC31" i="6"/>
  <c r="AY35" i="6"/>
  <c r="BB35" i="6"/>
  <c r="AX39" i="6"/>
  <c r="BB36" i="6"/>
  <c r="AX40" i="6"/>
  <c r="BC33" i="6"/>
  <c r="AY37" i="6"/>
  <c r="AW45" i="6"/>
  <c r="BB34" i="6"/>
  <c r="AX38" i="6"/>
  <c r="BB37" i="6"/>
  <c r="AX41" i="6"/>
  <c r="AV48" i="6"/>
  <c r="AV53" i="6"/>
  <c r="BD43" i="6" l="1"/>
  <c r="BD36" i="6"/>
  <c r="AZ40" i="6"/>
  <c r="BE32" i="6"/>
  <c r="BA36" i="6"/>
  <c r="BD37" i="6"/>
  <c r="AZ41" i="6"/>
  <c r="BE31" i="6"/>
  <c r="BA35" i="6"/>
  <c r="BE30" i="6"/>
  <c r="BA34" i="6"/>
  <c r="BE33" i="6"/>
  <c r="BA37" i="6"/>
  <c r="AW47" i="6"/>
  <c r="AW48" i="6"/>
  <c r="BC38" i="6"/>
  <c r="AY42" i="6"/>
  <c r="BC37" i="6"/>
  <c r="AY41" i="6"/>
  <c r="AZ47" i="6"/>
  <c r="AV51" i="6"/>
  <c r="BB40" i="6"/>
  <c r="AX44" i="6"/>
  <c r="BB41" i="6"/>
  <c r="AX45" i="6"/>
  <c r="BB38" i="6"/>
  <c r="AX42" i="6"/>
  <c r="BC40" i="6"/>
  <c r="AY44" i="6"/>
  <c r="AW50" i="6"/>
  <c r="AW49" i="6"/>
  <c r="AV57" i="6"/>
  <c r="AV52" i="6"/>
  <c r="BB39" i="6"/>
  <c r="AX43" i="6"/>
  <c r="BC35" i="6"/>
  <c r="AY39" i="6"/>
  <c r="BD47" i="6" l="1"/>
  <c r="BD41" i="6"/>
  <c r="AZ45" i="6"/>
  <c r="BE34" i="6"/>
  <c r="BA38" i="6"/>
  <c r="BE36" i="6"/>
  <c r="BA40" i="6"/>
  <c r="BE37" i="6"/>
  <c r="BA41" i="6"/>
  <c r="BD40" i="6"/>
  <c r="AZ44" i="6"/>
  <c r="BE35" i="6"/>
  <c r="BA39" i="6"/>
  <c r="AW53" i="6"/>
  <c r="BB42" i="6"/>
  <c r="AX46" i="6"/>
  <c r="BB45" i="6"/>
  <c r="AX49" i="6"/>
  <c r="AW51" i="6"/>
  <c r="AZ51" i="6"/>
  <c r="AV55" i="6"/>
  <c r="BC41" i="6"/>
  <c r="AY45" i="6"/>
  <c r="BC44" i="6"/>
  <c r="AY48" i="6"/>
  <c r="BB43" i="6"/>
  <c r="AX47" i="6"/>
  <c r="BC42" i="6"/>
  <c r="AY46" i="6"/>
  <c r="AW52" i="6"/>
  <c r="AV56" i="6"/>
  <c r="BB44" i="6"/>
  <c r="AX48" i="6"/>
  <c r="AW54" i="6"/>
  <c r="BC39" i="6"/>
  <c r="AY43" i="6"/>
  <c r="BD51" i="6" l="1"/>
  <c r="BE40" i="6"/>
  <c r="BA44" i="6"/>
  <c r="BD44" i="6"/>
  <c r="AZ48" i="6"/>
  <c r="BE41" i="6"/>
  <c r="BA45" i="6"/>
  <c r="BE38" i="6"/>
  <c r="BA42" i="6"/>
  <c r="BE39" i="6"/>
  <c r="BA43" i="6"/>
  <c r="BD45" i="6"/>
  <c r="AZ49" i="6"/>
  <c r="AW58" i="6"/>
  <c r="AZ55" i="6"/>
  <c r="AW56" i="6"/>
  <c r="BB47" i="6"/>
  <c r="AX51" i="6"/>
  <c r="BB46" i="6"/>
  <c r="AX50" i="6"/>
  <c r="BC43" i="6"/>
  <c r="AY47" i="6"/>
  <c r="BC45" i="6"/>
  <c r="AY49" i="6"/>
  <c r="AW55" i="6"/>
  <c r="BB49" i="6"/>
  <c r="AX53" i="6"/>
  <c r="BB48" i="6"/>
  <c r="AX52" i="6"/>
  <c r="BC48" i="6"/>
  <c r="AY52" i="6"/>
  <c r="AW57" i="6"/>
  <c r="BC46" i="6"/>
  <c r="AY50" i="6"/>
  <c r="BD55" i="6" l="1"/>
  <c r="BE45" i="6"/>
  <c r="BA49" i="6"/>
  <c r="BE43" i="6"/>
  <c r="BA47" i="6"/>
  <c r="BD48" i="6"/>
  <c r="AZ52" i="6"/>
  <c r="BD49" i="6"/>
  <c r="AZ53" i="6"/>
  <c r="BE44" i="6"/>
  <c r="BA48" i="6"/>
  <c r="BE42" i="6"/>
  <c r="BA46" i="6"/>
  <c r="BB53" i="6"/>
  <c r="AX57" i="6"/>
  <c r="BB50" i="6"/>
  <c r="AX54" i="6"/>
  <c r="BC49" i="6"/>
  <c r="AY53" i="6"/>
  <c r="BB51" i="6"/>
  <c r="AX55" i="6"/>
  <c r="BC47" i="6"/>
  <c r="AY51" i="6"/>
  <c r="BC52" i="6"/>
  <c r="AY56" i="6"/>
  <c r="BB52" i="6"/>
  <c r="AX56" i="6"/>
  <c r="BC50" i="6"/>
  <c r="AY54" i="6"/>
  <c r="BE48" i="6" l="1"/>
  <c r="BA52" i="6"/>
  <c r="BE47" i="6"/>
  <c r="BA51" i="6"/>
  <c r="BE46" i="6"/>
  <c r="BA50" i="6"/>
  <c r="BE49" i="6"/>
  <c r="BA53" i="6"/>
  <c r="BD53" i="6"/>
  <c r="AZ57" i="6"/>
  <c r="BD52" i="6"/>
  <c r="AZ56" i="6"/>
  <c r="BB57" i="6"/>
  <c r="BC51" i="6"/>
  <c r="AY55" i="6"/>
  <c r="BC53" i="6"/>
  <c r="AY57" i="6"/>
  <c r="BC54" i="6"/>
  <c r="AY58" i="6"/>
  <c r="BB54" i="6"/>
  <c r="AX58" i="6"/>
  <c r="BB56" i="6"/>
  <c r="BC56" i="6"/>
  <c r="BB55" i="6"/>
  <c r="BE53" i="6" l="1"/>
  <c r="BA57" i="6"/>
  <c r="BE51" i="6"/>
  <c r="BA55" i="6"/>
  <c r="BE50" i="6"/>
  <c r="BA54" i="6"/>
  <c r="BD56" i="6"/>
  <c r="BE52" i="6"/>
  <c r="BA56" i="6"/>
  <c r="BD57" i="6"/>
  <c r="BC55" i="6"/>
  <c r="BC57" i="6"/>
  <c r="BB58" i="6"/>
  <c r="BC58" i="6"/>
  <c r="BE56" i="6" l="1"/>
  <c r="BE57" i="6"/>
  <c r="BE54" i="6"/>
  <c r="BA58" i="6"/>
  <c r="BE55" i="6"/>
  <c r="BE58" i="6" l="1"/>
  <c r="L6" i="6" l="1"/>
  <c r="P6" i="6" l="1"/>
  <c r="T6" i="6" s="1"/>
  <c r="X6" i="6" s="1"/>
  <c r="AB6" i="6" s="1"/>
  <c r="AF6" i="6" s="1"/>
  <c r="AJ6" i="6" s="1"/>
  <c r="AN6" i="6" s="1"/>
  <c r="AR6" i="6" s="1"/>
  <c r="AV6" i="6" s="1"/>
  <c r="AZ6" i="6" s="1"/>
  <c r="BD6" i="6" s="1"/>
  <c r="L10" i="6"/>
  <c r="P10" i="6" l="1"/>
  <c r="T10" i="6" s="1"/>
  <c r="X10" i="6" s="1"/>
  <c r="AB10" i="6" s="1"/>
  <c r="AF10" i="6" s="1"/>
  <c r="AJ10" i="6" s="1"/>
  <c r="AN10" i="6" s="1"/>
  <c r="AR10" i="6" s="1"/>
  <c r="AV10" i="6" s="1"/>
  <c r="AZ10" i="6" s="1"/>
  <c r="BD10" i="6" s="1"/>
  <c r="L14" i="6"/>
  <c r="L18" i="6" l="1"/>
  <c r="P14" i="6"/>
  <c r="T14" i="6" s="1"/>
  <c r="X14" i="6" s="1"/>
  <c r="AB14" i="6" s="1"/>
  <c r="AF14" i="6" s="1"/>
  <c r="AJ14" i="6" s="1"/>
  <c r="AN14" i="6" s="1"/>
  <c r="AR14" i="6" s="1"/>
  <c r="AV14" i="6" s="1"/>
  <c r="AZ14" i="6" s="1"/>
  <c r="BD14" i="6" s="1"/>
  <c r="L22" i="6" l="1"/>
  <c r="P18" i="6"/>
  <c r="T18" i="6" s="1"/>
  <c r="X18" i="6" s="1"/>
  <c r="AB18" i="6" s="1"/>
  <c r="AF18" i="6" s="1"/>
  <c r="AJ18" i="6" s="1"/>
  <c r="AN18" i="6" s="1"/>
  <c r="AR18" i="6" s="1"/>
  <c r="AV18" i="6" s="1"/>
  <c r="AZ18" i="6" s="1"/>
  <c r="BD18" i="6" s="1"/>
  <c r="L26" i="6" l="1"/>
  <c r="P22" i="6"/>
  <c r="T22" i="6" s="1"/>
  <c r="X22" i="6" s="1"/>
  <c r="AB22" i="6" s="1"/>
  <c r="AF22" i="6" s="1"/>
  <c r="AJ22" i="6" s="1"/>
  <c r="AN22" i="6" s="1"/>
  <c r="AR22" i="6" s="1"/>
  <c r="AV22" i="6" s="1"/>
  <c r="AZ22" i="6" s="1"/>
  <c r="BD22" i="6" s="1"/>
  <c r="L30" i="6" l="1"/>
  <c r="P26" i="6"/>
  <c r="T26" i="6" s="1"/>
  <c r="X26" i="6" s="1"/>
  <c r="AB26" i="6" s="1"/>
  <c r="AF26" i="6" s="1"/>
  <c r="AJ26" i="6" s="1"/>
  <c r="AN26" i="6" s="1"/>
  <c r="AR26" i="6" s="1"/>
  <c r="AV26" i="6" s="1"/>
  <c r="AZ26" i="6" s="1"/>
  <c r="BD26" i="6" s="1"/>
  <c r="L34" i="6" l="1"/>
  <c r="P30" i="6"/>
  <c r="T30" i="6" s="1"/>
  <c r="X30" i="6" s="1"/>
  <c r="AB30" i="6" s="1"/>
  <c r="AF30" i="6" s="1"/>
  <c r="AJ30" i="6" s="1"/>
  <c r="AN30" i="6" s="1"/>
  <c r="AR30" i="6" s="1"/>
  <c r="AV30" i="6" s="1"/>
  <c r="AZ30" i="6" s="1"/>
  <c r="BD30" i="6" s="1"/>
  <c r="L38" i="6" l="1"/>
  <c r="P34" i="6"/>
  <c r="T34" i="6" s="1"/>
  <c r="X34" i="6" s="1"/>
  <c r="AB34" i="6" s="1"/>
  <c r="AF34" i="6" s="1"/>
  <c r="AJ34" i="6" s="1"/>
  <c r="AN34" i="6" s="1"/>
  <c r="AR34" i="6" s="1"/>
  <c r="AV34" i="6" s="1"/>
  <c r="AZ34" i="6" s="1"/>
  <c r="BD34" i="6" s="1"/>
  <c r="L42" i="6" l="1"/>
  <c r="P38" i="6"/>
  <c r="T38" i="6" s="1"/>
  <c r="X38" i="6" s="1"/>
  <c r="AB38" i="6" s="1"/>
  <c r="AF38" i="6" s="1"/>
  <c r="AJ38" i="6" s="1"/>
  <c r="AN38" i="6" s="1"/>
  <c r="AR38" i="6" s="1"/>
  <c r="AV38" i="6" s="1"/>
  <c r="AZ38" i="6" s="1"/>
  <c r="BD38" i="6" s="1"/>
  <c r="L46" i="6" l="1"/>
  <c r="P42" i="6"/>
  <c r="T42" i="6" s="1"/>
  <c r="X42" i="6" s="1"/>
  <c r="AB42" i="6" s="1"/>
  <c r="AF42" i="6" s="1"/>
  <c r="AJ42" i="6" s="1"/>
  <c r="AN42" i="6" s="1"/>
  <c r="AR42" i="6" s="1"/>
  <c r="AV42" i="6" s="1"/>
  <c r="AZ42" i="6" s="1"/>
  <c r="BD42" i="6" s="1"/>
  <c r="L50" i="6" l="1"/>
  <c r="P46" i="6"/>
  <c r="T46" i="6" s="1"/>
  <c r="X46" i="6" s="1"/>
  <c r="AB46" i="6" s="1"/>
  <c r="AF46" i="6" s="1"/>
  <c r="AJ46" i="6" s="1"/>
  <c r="AN46" i="6" s="1"/>
  <c r="AR46" i="6" s="1"/>
  <c r="AV46" i="6" s="1"/>
  <c r="AZ46" i="6" s="1"/>
  <c r="BD46" i="6" s="1"/>
  <c r="L54" i="6" l="1"/>
  <c r="P50" i="6"/>
  <c r="T50" i="6" s="1"/>
  <c r="X50" i="6" s="1"/>
  <c r="AB50" i="6" s="1"/>
  <c r="AF50" i="6" s="1"/>
  <c r="AJ50" i="6" s="1"/>
  <c r="AN50" i="6" s="1"/>
  <c r="AR50" i="6" s="1"/>
  <c r="AV50" i="6" s="1"/>
  <c r="AZ50" i="6" s="1"/>
  <c r="BD50" i="6" s="1"/>
  <c r="L58" i="6" l="1"/>
  <c r="P54" i="6"/>
  <c r="T54" i="6" s="1"/>
  <c r="X54" i="6" s="1"/>
  <c r="AB54" i="6" s="1"/>
  <c r="AF54" i="6" s="1"/>
  <c r="AJ54" i="6" s="1"/>
  <c r="AN54" i="6" s="1"/>
  <c r="AR54" i="6" s="1"/>
  <c r="AV54" i="6" s="1"/>
  <c r="AZ54" i="6" s="1"/>
  <c r="BD54" i="6" s="1"/>
  <c r="P58" i="6" l="1"/>
  <c r="T58" i="6" s="1"/>
  <c r="X58" i="6" s="1"/>
  <c r="AB58" i="6" s="1"/>
  <c r="AF58" i="6" s="1"/>
  <c r="AJ58" i="6" s="1"/>
  <c r="AN58" i="6" s="1"/>
  <c r="AR58" i="6" s="1"/>
  <c r="AV58" i="6" s="1"/>
  <c r="AZ58" i="6" s="1"/>
  <c r="BD58"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2C1E1E-CC93-4A33-88D9-6F364F75DCD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EF9B9A6-8297-4D12-A026-AE39D98FC2D5}" name="WorksheetConnection_Blank-Data-File.xlsx!activities" type="102" refreshedVersion="8" minRefreshableVersion="5">
    <extLst>
      <ext xmlns:x15="http://schemas.microsoft.com/office/spreadsheetml/2010/11/main" uri="{DE250136-89BD-433C-8126-D09CA5730AF9}">
        <x15:connection id="activities">
          <x15:rangePr sourceName="_xlcn.WorksheetConnection_BlankDataFile.xlsxactivities1"/>
        </x15:connection>
      </ext>
    </extLst>
  </connection>
  <connection id="3" xr16:uid="{2545C18C-5DA0-47A5-B68A-85718A5DD94B}" name="WorksheetConnection_Blank-Data-File.xlsx!issues" type="102" refreshedVersion="8" minRefreshableVersion="5">
    <extLst>
      <ext xmlns:x15="http://schemas.microsoft.com/office/spreadsheetml/2010/11/main" uri="{DE250136-89BD-433C-8126-D09CA5730AF9}">
        <x15:connection id="issues">
          <x15:rangePr sourceName="_xlcn.WorksheetConnection_BlankDataFile.xlsxissues1"/>
        </x15:connection>
      </ext>
    </extLst>
  </connection>
  <connection id="4" xr16:uid="{091CD258-3FEA-43E9-8B5F-2AFAAEA536E9}" name="WorksheetConnection_Blank-Data-File.xlsx!people" type="102" refreshedVersion="8" minRefreshableVersion="5">
    <extLst>
      <ext xmlns:x15="http://schemas.microsoft.com/office/spreadsheetml/2010/11/main" uri="{DE250136-89BD-433C-8126-D09CA5730AF9}">
        <x15:connection id="people">
          <x15:rangePr sourceName="_xlcn.WorksheetConnection_BlankDataFile.xlsxpeople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<sst xmlns="http://schemas.openxmlformats.org/spreadsheetml/2006/main" count="546" uniqueCount="186">
  <si>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</si>
  <si>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</si>
  <si>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</si>
  <si>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</si>
  <si>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</si>
  <si>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</si>
  <si>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</si>
  <si>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</si>
  <si>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</si>
  <si>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</si>
  <si>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</si>
  <si>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</si>
  <si>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</si>
  <si>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</si>
  <si>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</si>
  <si>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</si>
  <si>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</si>
  <si>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</si>
  <si>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</si>
  <si>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</si>
  <si>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</si>
  <si>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</si>
  <si>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</si>
  <si>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</si>
  <si>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</si>
  <si>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</si>
  <si>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</si>
  <si>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</si>
  <si>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</si>
  <si>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</si>
  <si>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</si>
  <si>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</si>
  <si>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</si>
  <si>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</si>
  <si>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</si>
  <si>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</si>
  <si>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</si>
  <si>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</si>
  <si>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</si>
  <si>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</si>
  <si>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</si>
  <si>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</si>
  <si>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</si>
  <si>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</si>
  <si>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</si>
  <si>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</si>
  <si>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</si>
  <si>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</si>
  <si>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</si>
  <si>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</si>
  <si>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</si>
  <si>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</si>
  <si>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</si>
  <si>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</si>
  <si>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</si>
  <si>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</si>
  <si>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</si>
  <si>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</si>
  <si>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</si>
  <si>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</si>
  <si>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</si>
  <si>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</si>
  <si>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</si>
  <si>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</si>
  <si>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</si>
  <si>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</si>
  <si>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</si>
  <si>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</si>
  <si>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</si>
  <si>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</si>
  <si>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</si>
  <si>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</si>
  <si>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</si>
  <si>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</si>
  <si>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</si>
  <si>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</si>
  <si>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</si>
  <si>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</si>
  <si>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</si>
  <si>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</si>
  <si>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</si>
  <si>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</si>
  <si>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</si>
  <si>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</si>
  <si>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</si>
  <si>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</si>
  <si>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</si>
  <si>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</si>
  <si>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</si>
  <si>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</si>
  <si>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</si>
  <si>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</si>
  <si>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</si>
  <si>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</si>
  <si>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</si>
  <si>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</si>
  <si>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</si>
  <si>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</si>
  <si>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</si>
  <si>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</si>
  <si>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</si>
  <si>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</si>
  <si>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</si>
  <si>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</si>
  <si>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</si>
  <si>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</si>
  <si>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</si>
  <si>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</si>
  <si>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</si>
  <si>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</si>
  <si>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</si>
  <si>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</si>
  <si>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</si>
  <si>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</si>
  <si>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</si>
  <si>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</si>
  <si>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</si>
  <si>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</si>
  <si>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</si>
  <si>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</si>
  <si>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</si>
  <si>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</si>
  <si>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</si>
  <si>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</si>
  <si>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</si>
  <si>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</si>
  <si>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</si>
  <si>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</si>
  <si>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</si>
  <si>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</si>
  <si>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</si>
  <si>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</si>
  <si>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</si>
  <si>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</si>
  <si>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</si>
  <si>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</si>
  <si>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</si>
  <si>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</si>
  <si>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</si>
  <si>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</si>
  <si>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</si>
  <si>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</si>
  <si>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</si>
  <si>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</si>
  <si>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</si>
  <si>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</si>
  <si>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</si>
  <si>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</si>
  <si>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</si>
  <si>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</si>
  <si>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</si>
  <si>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</si>
  <si>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</si>
  <si>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Row Labels</t>
  </si>
  <si>
    <t>Grand Total</t>
  </si>
  <si>
    <t>Max of Start Date</t>
  </si>
  <si>
    <t>Min of End Date</t>
  </si>
  <si>
    <t>Start</t>
  </si>
  <si>
    <t>End</t>
  </si>
  <si>
    <t>%</t>
  </si>
  <si>
    <t>Project Progress Charts</t>
  </si>
  <si>
    <t xml:space="preserve">Project Progress </t>
  </si>
  <si>
    <t>Max</t>
  </si>
  <si>
    <t>Progress</t>
  </si>
  <si>
    <t>Balance</t>
  </si>
  <si>
    <t>Dummy</t>
  </si>
  <si>
    <t>Our People</t>
  </si>
  <si>
    <t>Project Plan</t>
  </si>
  <si>
    <t>Choices</t>
  </si>
  <si>
    <t>Issues</t>
  </si>
  <si>
    <t>Activites</t>
  </si>
  <si>
    <t>Upcoming Activites (10)</t>
  </si>
  <si>
    <t>Current Date</t>
  </si>
  <si>
    <t>Upcoming Issue (10)</t>
  </si>
  <si>
    <t>Open Date</t>
  </si>
  <si>
    <t>Upcoming Activites/Issues</t>
  </si>
  <si>
    <t>Put 1 for Activites</t>
  </si>
  <si>
    <t>Calculation for Dashboard Title</t>
  </si>
  <si>
    <t>Days left</t>
  </si>
  <si>
    <t>On-going activities</t>
  </si>
  <si>
    <t>Active Issue</t>
  </si>
  <si>
    <t xml:space="preserve">              Project Mega Something</t>
  </si>
  <si>
    <t xml:space="preserve">             Status Dashboard</t>
  </si>
  <si>
    <t>Count of Assigned to</t>
  </si>
  <si>
    <t>Count of Activity</t>
  </si>
  <si>
    <t>Calculation for Dashboard 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</si>
</sst>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3" formatCode="[$-F800]dddd\,\ mmmm\ dd\,\ yyyy"/>
    <numFmt numFmtId="175" formatCode="dd"/>
    <numFmt numFmtId="176" formatCode="mmmmm"/>
    <numFmt numFmtId="177" formatCode=";;;"/>
  </numFmts>
  <fonts count="12"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sz val="28"/>
      <color theme="1"/>
      <name val="Calibri"/>
      <family val="2"/>
      <scheme val="minor"/>
    </font>
    <font>
      <b/>
      <sz val="12"/>
      <color theme="1"/>
      <name val="Calibri"/>
      <family val="2"/>
      <scheme val="minor"/>
    </font>
    <font>
      <b/>
      <sz val="16"/>
      <color theme="1"/>
      <name val="Calibri"/>
      <family val="2"/>
      <scheme val="minor"/>
    </font>
    <font>
      <b/>
      <sz val="20"/>
      <color theme="1"/>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patternFill>
    </fill>
    <fill>
      <patternFill patternType="solid">
        <fgColor theme="4" tint="0.79998168889431442"/>
        <bgColor indexed="65"/>
      </patternFill>
    </fill>
    <fill>
      <patternFill patternType="solid">
        <fgColor theme="9"/>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theme="9" tint="0.79998168889431442"/>
      </patternFill>
    </fill>
    <fill>
      <patternFill patternType="solid">
        <fgColor theme="5" tint="0.59999389629810485"/>
        <bgColor indexed="64"/>
      </patternFill>
    </fill>
    <fill>
      <patternFill patternType="solid">
        <fgColor theme="4" tint="0.59999389629810485"/>
        <bgColor indexed="64"/>
      </patternFill>
    </fill>
  </fills>
  <borders count="4">
    <border>
      <left/>
      <right/>
      <top/>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s>
  <cellStyleXfs count="4">
    <xf numFmtId="0" fontId="0" fillId="0" borderId="0"/>
    <xf numFmtId="9" fontId="2" fillId="0" borderId="0" applyFont="0" applyFill="0" applyBorder="0" applyAlignment="0" applyProtection="0"/>
    <xf numFmtId="0" fontId="4" fillId="4" borderId="0" applyNumberFormat="0" applyBorder="0" applyAlignment="0" applyProtection="0"/>
    <xf numFmtId="0" fontId="2" fillId="5" borderId="0" applyNumberFormat="0" applyBorder="0" applyAlignment="0" applyProtection="0"/>
  </cellStyleXfs>
  <cellXfs count="5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3" fillId="0" borderId="0" xfId="0" applyFont="1"/>
    <xf numFmtId="22" fontId="0" fillId="0" borderId="0" xfId="0" applyNumberFormat="1"/>
    <xf numFmtId="14" fontId="0" fillId="0" borderId="0" xfId="0" applyNumberFormat="1"/>
    <xf numFmtId="173" fontId="0" fillId="0" borderId="0" xfId="0" applyNumberFormat="1"/>
    <xf numFmtId="177" fontId="0" fillId="0" borderId="0" xfId="0" applyNumberFormat="1"/>
    <xf numFmtId="9" fontId="0" fillId="0" borderId="0" xfId="0" applyNumberFormat="1"/>
    <xf numFmtId="0" fontId="4" fillId="4" borderId="0" xfId="2"/>
    <xf numFmtId="175" fontId="4" fillId="4" borderId="0" xfId="2" applyNumberFormat="1"/>
    <xf numFmtId="176" fontId="4" fillId="4" borderId="0" xfId="2" applyNumberFormat="1"/>
    <xf numFmtId="0" fontId="8" fillId="5" borderId="0" xfId="3" applyFont="1" applyAlignment="1">
      <alignment horizontal="left" vertical="center"/>
    </xf>
    <xf numFmtId="0" fontId="0" fillId="0" borderId="2" xfId="0" applyBorder="1"/>
    <xf numFmtId="0" fontId="0" fillId="0" borderId="0" xfId="0" applyBorder="1"/>
    <xf numFmtId="0" fontId="5" fillId="0" borderId="0" xfId="0" applyFont="1"/>
    <xf numFmtId="9" fontId="5" fillId="3" borderId="0" xfId="0" applyNumberFormat="1" applyFont="1" applyFill="1"/>
    <xf numFmtId="177" fontId="5" fillId="6" borderId="0" xfId="0" applyNumberFormat="1" applyFont="1" applyFill="1"/>
    <xf numFmtId="9" fontId="5" fillId="8" borderId="0" xfId="0" applyNumberFormat="1" applyFont="1" applyFill="1"/>
    <xf numFmtId="0" fontId="9" fillId="0" borderId="0" xfId="0" applyFont="1" applyAlignment="1">
      <alignment horizontal="center"/>
    </xf>
    <xf numFmtId="0" fontId="9" fillId="0" borderId="0" xfId="0" applyFont="1"/>
    <xf numFmtId="9" fontId="5" fillId="0" borderId="0" xfId="0" applyNumberFormat="1" applyFont="1" applyAlignment="1">
      <alignment horizontal="center"/>
    </xf>
    <xf numFmtId="0" fontId="10" fillId="9" borderId="0" xfId="0" applyFont="1" applyFill="1" applyAlignment="1"/>
    <xf numFmtId="0" fontId="0" fillId="9" borderId="0" xfId="0" applyFill="1"/>
    <xf numFmtId="0" fontId="0" fillId="10" borderId="0" xfId="0" applyFill="1"/>
    <xf numFmtId="15" fontId="0" fillId="11" borderId="1" xfId="0" applyNumberFormat="1" applyFont="1" applyFill="1" applyBorder="1"/>
    <xf numFmtId="0" fontId="3" fillId="12" borderId="0" xfId="0" applyFont="1" applyFill="1"/>
    <xf numFmtId="0" fontId="9" fillId="13" borderId="0" xfId="0" applyFont="1" applyFill="1" applyAlignment="1">
      <alignment horizontal="center"/>
    </xf>
    <xf numFmtId="0" fontId="9" fillId="13" borderId="0" xfId="0" applyFont="1" applyFill="1"/>
    <xf numFmtId="0" fontId="3" fillId="13" borderId="0" xfId="0" applyFont="1" applyFill="1"/>
    <xf numFmtId="0" fontId="0" fillId="0" borderId="0" xfId="0" applyFont="1"/>
    <xf numFmtId="14" fontId="0" fillId="10" borderId="0" xfId="0" applyNumberFormat="1" applyFill="1"/>
    <xf numFmtId="0" fontId="10" fillId="7" borderId="0" xfId="0" applyFont="1" applyFill="1" applyAlignment="1"/>
    <xf numFmtId="0" fontId="3" fillId="0" borderId="0" xfId="0" applyFont="1" applyAlignment="1"/>
    <xf numFmtId="0" fontId="6" fillId="7" borderId="0" xfId="0" applyFont="1" applyFill="1" applyAlignment="1">
      <alignment horizontal="center"/>
    </xf>
    <xf numFmtId="0" fontId="11" fillId="7" borderId="0" xfId="0" applyFont="1" applyFill="1" applyAlignment="1">
      <alignment horizontal="center"/>
    </xf>
    <xf numFmtId="12" fontId="0" fillId="0" borderId="0" xfId="0" applyNumberFormat="1"/>
    <xf numFmtId="1" fontId="0" fillId="0" borderId="0" xfId="0" applyNumberFormat="1"/>
    <xf numFmtId="0" fontId="7" fillId="7" borderId="0" xfId="0" applyFont="1" applyFill="1" applyAlignment="1">
      <alignment horizontal="center"/>
    </xf>
    <xf numFmtId="0" fontId="11" fillId="7" borderId="0" xfId="0" applyFont="1" applyFill="1" applyAlignment="1">
      <alignment horizontal="center" vertical="top"/>
    </xf>
    <xf numFmtId="0" fontId="3" fillId="9" borderId="2" xfId="0" applyFont="1" applyFill="1" applyBorder="1"/>
    <xf numFmtId="0" fontId="3" fillId="0" borderId="2" xfId="0" applyFont="1" applyBorder="1"/>
    <xf numFmtId="1" fontId="0" fillId="0" borderId="2" xfId="0" applyNumberFormat="1" applyBorder="1"/>
    <xf numFmtId="0" fontId="3" fillId="0" borderId="3" xfId="0" applyFont="1" applyBorder="1"/>
  </cellXfs>
  <cellStyles count="4">
    <cellStyle name="20% - Accent1" xfId="3" builtinId="30"/>
    <cellStyle name="Accent1" xfId="2" builtinId="29"/>
    <cellStyle name="Normal" xfId="0" builtinId="0"/>
    <cellStyle name="Percent" xfId="1" builtinId="5"/>
  </cellStyles>
  <dxfs count="13">
    <dxf>
      <fill>
        <patternFill>
          <bgColor rgb="FFFFFF00"/>
        </patternFill>
      </fill>
    </dxf>
    <dxf>
      <fill>
        <patternFill>
          <bgColor rgb="FFFF0000"/>
        </patternFill>
      </fill>
    </dxf>
    <dxf>
      <fill>
        <patternFill>
          <bgColor theme="7" tint="0.39994506668294322"/>
        </patternFill>
      </fill>
    </dxf>
    <dxf>
      <fill>
        <patternFill>
          <bgColor theme="4" tint="0.59996337778862885"/>
        </patternFill>
      </fill>
    </dxf>
    <dxf>
      <font>
        <color rgb="FF9C0006"/>
      </font>
      <fill>
        <patternFill>
          <bgColor rgb="FFFFC7CE"/>
        </patternFill>
      </fill>
    </dxf>
    <dxf>
      <alignment horizontal="right"/>
    </dxf>
    <dxf>
      <alignment horizontal="right"/>
    </dxf>
    <dxf>
      <numFmt numFmtId="164" formatCode="d\-mmm\-yy"/>
    </dxf>
    <dxf>
      <numFmt numFmtId="164" formatCode="d\-mmm\-yy"/>
    </dxf>
    <dxf>
      <font>
        <b val="0"/>
        <i val="0"/>
        <strike val="0"/>
        <condense val="0"/>
        <extend val="0"/>
        <outline val="0"/>
        <shadow val="0"/>
        <u val="none"/>
        <vertAlign val="baseline"/>
        <sz val="11"/>
        <color theme="1"/>
        <name val="Calibri"/>
        <family val="2"/>
        <scheme val="minor"/>
      </font>
    </dxf>
    <dxf>
      <numFmt numFmtId="164" formatCode="d\-mmm\-yy"/>
      <alignment horizontal="right" vertical="bottom" textRotation="0" wrapText="0" indent="0" justifyLastLine="0" shrinkToFit="0" readingOrder="0"/>
    </dxf>
    <dxf>
      <numFmt numFmtId="164" formatCode="d\-mmm\-yy"/>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colors>
    <mruColors>
      <color rgb="FF404040"/>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979163032428432"/>
          <c:y val="5.5930759156107492E-2"/>
          <c:w val="0.44360755039309924"/>
          <c:h val="0.76090709508930243"/>
        </c:manualLayout>
      </c:layout>
      <c:barChart>
        <c:barDir val="bar"/>
        <c:grouping val="stacked"/>
        <c:varyColors val="0"/>
        <c:ser>
          <c:idx val="0"/>
          <c:order val="0"/>
          <c:spPr>
            <a:solidFill>
              <a:schemeClr val="accent1">
                <a:alpha val="70000"/>
              </a:schemeClr>
            </a:solidFill>
            <a:ln>
              <a:noFill/>
            </a:ln>
            <a:effectLst/>
          </c:spPr>
          <c:invertIfNegative val="0"/>
          <c:cat>
            <c:strRef>
              <c:f>('Progress Chart'!$B$3,'Progress Chart'!$B$5)</c:f>
              <c:strCache>
                <c:ptCount val="2"/>
                <c:pt idx="0">
                  <c:v>Project Progress </c:v>
                </c:pt>
                <c:pt idx="1">
                  <c:v>Max</c:v>
                </c:pt>
              </c:strCache>
            </c:strRef>
          </c:cat>
          <c:val>
            <c:numRef>
              <c:f>('Progress Chart'!$C$3,'Progress Chart'!$C$5)</c:f>
              <c:numCache>
                <c:formatCode>0%</c:formatCode>
                <c:ptCount val="2"/>
                <c:pt idx="0">
                  <c:v>0.4</c:v>
                </c:pt>
                <c:pt idx="1">
                  <c:v>1</c:v>
                </c:pt>
              </c:numCache>
            </c:numRef>
          </c:val>
          <c:extLst>
            <c:ext xmlns:c16="http://schemas.microsoft.com/office/drawing/2014/chart" uri="{C3380CC4-5D6E-409C-BE32-E72D297353CC}">
              <c16:uniqueId val="{00000000-A8E4-4D89-8045-CD5AB48C6320}"/>
            </c:ext>
          </c:extLst>
        </c:ser>
        <c:dLbls>
          <c:showLegendKey val="0"/>
          <c:showVal val="0"/>
          <c:showCatName val="0"/>
          <c:showSerName val="0"/>
          <c:showPercent val="0"/>
          <c:showBubbleSize val="0"/>
        </c:dLbls>
        <c:gapWidth val="194"/>
        <c:overlap val="100"/>
        <c:axId val="1544036895"/>
        <c:axId val="1917942927"/>
      </c:barChart>
      <c:catAx>
        <c:axId val="1544036895"/>
        <c:scaling>
          <c:orientation val="minMax"/>
        </c:scaling>
        <c:delete val="0"/>
        <c:axPos val="l"/>
        <c:numFmt formatCode="General" sourceLinked="1"/>
        <c:majorTickMark val="out"/>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942927"/>
        <c:crosses val="autoZero"/>
        <c:auto val="1"/>
        <c:lblAlgn val="ctr"/>
        <c:lblOffset val="100"/>
        <c:noMultiLvlLbl val="0"/>
      </c:catAx>
      <c:valAx>
        <c:axId val="1917942927"/>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36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4980754426481"/>
          <c:y val="0.11342592592592593"/>
          <c:w val="0.64280215550423403"/>
          <c:h val="0.77314814814814814"/>
        </c:manualLayout>
      </c:layout>
      <c:doughnutChart>
        <c:varyColors val="1"/>
        <c:ser>
          <c:idx val="1"/>
          <c:order val="1"/>
          <c:tx>
            <c:strRef>
              <c:f>'Progress Chart'!$D$9</c:f>
              <c:strCache>
                <c:ptCount val="1"/>
                <c:pt idx="0">
                  <c:v>Dummy</c:v>
                </c:pt>
              </c:strCache>
            </c:strRef>
          </c:tx>
          <c:dPt>
            <c:idx val="0"/>
            <c:bubble3D val="0"/>
            <c:spPr>
              <a:solidFill>
                <a:schemeClr val="bg1">
                  <a:lumMod val="75000"/>
                </a:schemeClr>
              </a:solidFill>
              <a:ln w="19050">
                <a:solidFill>
                  <a:schemeClr val="bg2">
                    <a:lumMod val="50000"/>
                  </a:schemeClr>
                </a:solidFill>
              </a:ln>
              <a:effectLst/>
            </c:spPr>
            <c:extLst>
              <c:ext xmlns:c16="http://schemas.microsoft.com/office/drawing/2014/chart" uri="{C3380CC4-5D6E-409C-BE32-E72D297353CC}">
                <c16:uniqueId val="{00000002-A8E7-40B1-B084-1C95A7300350}"/>
              </c:ext>
            </c:extLst>
          </c:dPt>
          <c:val>
            <c:numLit>
              <c:formatCode>General</c:formatCode>
              <c:ptCount val="1"/>
              <c:pt idx="0">
                <c:v>1</c:v>
              </c:pt>
            </c:numLit>
          </c:val>
          <c:extLst>
            <c:ext xmlns:c16="http://schemas.microsoft.com/office/drawing/2014/chart" uri="{C3380CC4-5D6E-409C-BE32-E72D297353CC}">
              <c16:uniqueId val="{00000001-A8E7-40B1-B084-1C95A7300350}"/>
            </c:ext>
          </c:extLst>
        </c:ser>
        <c:dLbls>
          <c:showLegendKey val="0"/>
          <c:showVal val="0"/>
          <c:showCatName val="0"/>
          <c:showSerName val="0"/>
          <c:showPercent val="0"/>
          <c:showBubbleSize val="0"/>
          <c:showLeaderLines val="1"/>
        </c:dLbls>
        <c:firstSliceAng val="0"/>
        <c:holeSize val="50"/>
      </c:doughnutChart>
      <c:doughnutChart>
        <c:varyColors val="1"/>
        <c:ser>
          <c:idx val="0"/>
          <c:order val="0"/>
          <c:dPt>
            <c:idx val="0"/>
            <c:bubble3D val="0"/>
            <c:spPr>
              <a:solidFill>
                <a:schemeClr val="accent1"/>
              </a:solidFill>
              <a:ln w="19050">
                <a:solidFill>
                  <a:schemeClr val="lt1"/>
                </a:solidFill>
              </a:ln>
              <a:effectLst/>
            </c:spPr>
          </c:dPt>
          <c:dPt>
            <c:idx val="1"/>
            <c:bubble3D val="0"/>
            <c:spPr>
              <a:noFill/>
              <a:ln w="19050">
                <a:solidFill>
                  <a:schemeClr val="lt1"/>
                </a:solidFill>
              </a:ln>
              <a:effectLst/>
            </c:spPr>
            <c:extLst>
              <c:ext xmlns:c16="http://schemas.microsoft.com/office/drawing/2014/chart" uri="{C3380CC4-5D6E-409C-BE32-E72D297353CC}">
                <c16:uniqueId val="{00000003-A8E7-40B1-B084-1C95A7300350}"/>
              </c:ext>
            </c:extLst>
          </c:dPt>
          <c:cat>
            <c:strRef>
              <c:f>'Progress Chart'!$B$9:$C$9</c:f>
              <c:strCache>
                <c:ptCount val="2"/>
                <c:pt idx="0">
                  <c:v>Progress</c:v>
                </c:pt>
                <c:pt idx="1">
                  <c:v>Balance</c:v>
                </c:pt>
              </c:strCache>
            </c:strRef>
          </c:cat>
          <c:val>
            <c:numRef>
              <c:f>'Progress Chart'!$B$10:$C$10</c:f>
              <c:numCache>
                <c:formatCode>0%</c:formatCode>
                <c:ptCount val="2"/>
                <c:pt idx="0">
                  <c:v>0.6</c:v>
                </c:pt>
                <c:pt idx="1">
                  <c:v>0.4</c:v>
                </c:pt>
              </c:numCache>
            </c:numRef>
          </c:val>
          <c:extLst>
            <c:ext xmlns:c16="http://schemas.microsoft.com/office/drawing/2014/chart" uri="{C3380CC4-5D6E-409C-BE32-E72D297353CC}">
              <c16:uniqueId val="{00000000-A8E7-40B1-B084-1C95A7300350}"/>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emf"/><Relationship Id="rId5" Type="http://schemas.openxmlformats.org/officeDocument/2006/relationships/image" Target="../media/image7.svg"/><Relationship Id="rId4"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6</xdr:col>
      <xdr:colOff>460202</xdr:colOff>
      <xdr:row>7</xdr:row>
      <xdr:rowOff>30172</xdr:rowOff>
    </xdr:from>
    <xdr:to>
      <xdr:col>8</xdr:col>
      <xdr:colOff>759153</xdr:colOff>
      <xdr:row>12</xdr:row>
      <xdr:rowOff>37793</xdr:rowOff>
    </xdr:to>
    <mc:AlternateContent xmlns:mc="http://schemas.openxmlformats.org/markup-compatibility/2006">
      <mc:Choice xmlns:a14="http://schemas.microsoft.com/office/drawing/2010/main" Requires="a14">
        <xdr:graphicFrame macro="">
          <xdr:nvGraphicFramePr>
            <xdr:cNvPr id="2" name="Team">
              <a:extLst>
                <a:ext uri="{FF2B5EF4-FFF2-40B4-BE49-F238E27FC236}">
                  <a16:creationId xmlns:a16="http://schemas.microsoft.com/office/drawing/2014/main" id="{3FD47F90-7B77-4AB6-E9D3-FD81AF1F091E}"/>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4605482" y="1310332"/>
              <a:ext cx="1830571" cy="922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58</xdr:col>
      <xdr:colOff>0</xdr:colOff>
      <xdr:row>4</xdr:row>
      <xdr:rowOff>0</xdr:rowOff>
    </xdr:from>
    <xdr:to>
      <xdr:col>61</xdr:col>
      <xdr:colOff>0</xdr:colOff>
      <xdr:row>8</xdr:row>
      <xdr:rowOff>181792</xdr:rowOff>
    </xdr:to>
    <mc:AlternateContent xmlns:mc="http://schemas.openxmlformats.org/markup-compatibility/2006">
      <mc:Choice xmlns:a14="http://schemas.microsoft.com/office/drawing/2010/main" Requires="a14">
        <xdr:graphicFrame macro="">
          <xdr:nvGraphicFramePr>
            <xdr:cNvPr id="2" name="Team 1">
              <a:extLst>
                <a:ext uri="{FF2B5EF4-FFF2-40B4-BE49-F238E27FC236}">
                  <a16:creationId xmlns:a16="http://schemas.microsoft.com/office/drawing/2014/main" id="{73D07571-A483-4B66-AFAA-10EBD5B9D255}"/>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dr:sp macro="" textlink="">
          <xdr:nvSpPr>
            <xdr:cNvPr id="0" name=""/>
            <xdr:cNvSpPr>
              <a:spLocks noTextEdit="1"/>
            </xdr:cNvSpPr>
          </xdr:nvSpPr>
          <xdr:spPr>
            <a:xfrm>
              <a:off x="17297400" y="740229"/>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470746</xdr:colOff>
      <xdr:row>3</xdr:row>
      <xdr:rowOff>192194</xdr:rowOff>
    </xdr:from>
    <xdr:to>
      <xdr:col>6</xdr:col>
      <xdr:colOff>321732</xdr:colOff>
      <xdr:row>9</xdr:row>
      <xdr:rowOff>76200</xdr:rowOff>
    </xdr:to>
    <xdr:grpSp>
      <xdr:nvGrpSpPr>
        <xdr:cNvPr id="5" name="Group 4">
          <a:extLst>
            <a:ext uri="{FF2B5EF4-FFF2-40B4-BE49-F238E27FC236}">
              <a16:creationId xmlns:a16="http://schemas.microsoft.com/office/drawing/2014/main" id="{54815657-B53B-761C-B560-47EC2287788B}"/>
            </a:ext>
          </a:extLst>
        </xdr:cNvPr>
        <xdr:cNvGrpSpPr/>
      </xdr:nvGrpSpPr>
      <xdr:grpSpPr>
        <a:xfrm>
          <a:off x="3222413" y="1098127"/>
          <a:ext cx="1070186" cy="1052406"/>
          <a:chOff x="3840480" y="1211580"/>
          <a:chExt cx="1303020" cy="1135380"/>
        </a:xfrm>
      </xdr:grpSpPr>
      <xdr:sp macro="" textlink="">
        <xdr:nvSpPr>
          <xdr:cNvPr id="4" name="Rectangle 3">
            <a:extLst>
              <a:ext uri="{FF2B5EF4-FFF2-40B4-BE49-F238E27FC236}">
                <a16:creationId xmlns:a16="http://schemas.microsoft.com/office/drawing/2014/main" id="{B154AF1B-B178-B0B3-285B-5D579AEF3848}"/>
              </a:ext>
            </a:extLst>
          </xdr:cNvPr>
          <xdr:cNvSpPr/>
        </xdr:nvSpPr>
        <xdr:spPr>
          <a:xfrm>
            <a:off x="3840480" y="1211580"/>
            <a:ext cx="1303020" cy="1135380"/>
          </a:xfrm>
          <a:prstGeom prst="rect">
            <a:avLst/>
          </a:prstGeom>
          <a:solidFill>
            <a:schemeClr val="tx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pic>
            <xdr:nvPicPr>
              <xdr:cNvPr id="3" name="Picture 2">
                <a:extLst>
                  <a:ext uri="{FF2B5EF4-FFF2-40B4-BE49-F238E27FC236}">
                    <a16:creationId xmlns:a16="http://schemas.microsoft.com/office/drawing/2014/main" id="{D84E09D6-99A9-2F6E-CB80-EB11B1E8A7FB}"/>
                  </a:ext>
                </a:extLst>
              </xdr:cNvPr>
              <xdr:cNvPicPr>
                <a:picLocks noChangeAspect="1" noChangeArrowheads="1"/>
                <a:extLst>
                  <a:ext uri="{84589F7E-364E-4C9E-8A38-B11213B215E9}">
                    <a14:cameraTool cellRange="$D$3" spid="_x0000_s5149"/>
                  </a:ext>
                </a:extLst>
              </xdr:cNvPicPr>
            </xdr:nvPicPr>
            <xdr:blipFill rotWithShape="1">
              <a:blip xmlns:r="http://schemas.openxmlformats.org/officeDocument/2006/relationships" r:embed="rId1"/>
              <a:srcRect l="40355" t="18750" r="40355" b="18750"/>
              <a:stretch>
                <a:fillRect/>
              </a:stretch>
            </xdr:blipFill>
            <xdr:spPr bwMode="auto">
              <a:xfrm>
                <a:off x="4012367" y="1311648"/>
                <a:ext cx="966196" cy="928632"/>
              </a:xfrm>
              <a:prstGeom prst="ellipse">
                <a:avLst/>
              </a:prstGeom>
              <a:noFill/>
              <a:effectLst>
                <a:outerShdw blurRad="50800" dist="38100" dir="8100000" algn="tr" rotWithShape="0">
                  <a:prstClr val="black">
                    <a:alpha val="40000"/>
                  </a:prstClr>
                </a:outerShdw>
              </a:effectLst>
              <a:extLst>
                <a:ext uri="{909E8E84-426E-40DD-AFC4-6F175D3DCCD1}">
                  <a14:hiddenFill>
                    <a:solidFill>
                      <a:srgbClr val="FFFFFF"/>
                    </a:solidFill>
                  </a14:hiddenFill>
                </a:ext>
              </a:extLst>
            </xdr:spPr>
          </xdr:pic>
        </mc:Choice>
        <mc:Fallback/>
      </mc:AlternateContent>
    </xdr:grpSp>
    <xdr:clientData/>
  </xdr:twoCellAnchor>
  <xdr:twoCellAnchor>
    <xdr:from>
      <xdr:col>4</xdr:col>
      <xdr:colOff>434340</xdr:colOff>
      <xdr:row>13</xdr:row>
      <xdr:rowOff>37677</xdr:rowOff>
    </xdr:from>
    <xdr:to>
      <xdr:col>10</xdr:col>
      <xdr:colOff>101600</xdr:colOff>
      <xdr:row>22</xdr:row>
      <xdr:rowOff>186267</xdr:rowOff>
    </xdr:to>
    <xdr:graphicFrame macro="">
      <xdr:nvGraphicFramePr>
        <xdr:cNvPr id="7" name="Chart 6">
          <a:extLst>
            <a:ext uri="{FF2B5EF4-FFF2-40B4-BE49-F238E27FC236}">
              <a16:creationId xmlns:a16="http://schemas.microsoft.com/office/drawing/2014/main" id="{ABB44ACB-7A79-669D-8180-1812D7F6AB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97367</xdr:colOff>
      <xdr:row>2</xdr:row>
      <xdr:rowOff>46145</xdr:rowOff>
    </xdr:from>
    <xdr:to>
      <xdr:col>10</xdr:col>
      <xdr:colOff>118533</xdr:colOff>
      <xdr:row>11</xdr:row>
      <xdr:rowOff>25401</xdr:rowOff>
    </xdr:to>
    <xdr:graphicFrame macro="">
      <xdr:nvGraphicFramePr>
        <xdr:cNvPr id="8" name="Chart 7">
          <a:extLst>
            <a:ext uri="{FF2B5EF4-FFF2-40B4-BE49-F238E27FC236}">
              <a16:creationId xmlns:a16="http://schemas.microsoft.com/office/drawing/2014/main" id="{73E32827-2F3F-703E-D30D-5B055911A4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0.38338</cdr:x>
      <cdr:y>0.41154</cdr:y>
    </cdr:from>
    <cdr:to>
      <cdr:x>0.63973</cdr:x>
      <cdr:y>0.58098</cdr:y>
    </cdr:to>
    <cdr:sp macro="" textlink="'Progress Chart'!$B$10">
      <cdr:nvSpPr>
        <cdr:cNvPr id="2" name="TextBox 1">
          <a:extLst xmlns:a="http://schemas.openxmlformats.org/drawingml/2006/main">
            <a:ext uri="{FF2B5EF4-FFF2-40B4-BE49-F238E27FC236}">
              <a16:creationId xmlns:a16="http://schemas.microsoft.com/office/drawing/2014/main" id="{00D8E009-989B-A801-C0AB-BA23895C6F82}"/>
            </a:ext>
          </a:extLst>
        </cdr:cNvPr>
        <cdr:cNvSpPr txBox="1"/>
      </cdr:nvSpPr>
      <cdr:spPr>
        <a:xfrm xmlns:a="http://schemas.openxmlformats.org/drawingml/2006/main">
          <a:off x="832578" y="766736"/>
          <a:ext cx="556716" cy="3156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0C13867-A2C4-46FF-985F-5E825E66729E}" type="TxLink">
            <a:rPr lang="en-US" sz="1600" b="1" i="0" u="none" strike="noStrike">
              <a:solidFill>
                <a:schemeClr val="tx1"/>
              </a:solidFill>
              <a:latin typeface="Calibri"/>
              <a:ea typeface="Calibri"/>
              <a:cs typeface="Calibri"/>
            </a:rPr>
            <a:t>60%</a:t>
          </a:fld>
          <a:endParaRPr lang="en-IN" sz="1600" b="1">
            <a:solidFill>
              <a:schemeClr val="tx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1</xdr:col>
      <xdr:colOff>162025</xdr:colOff>
      <xdr:row>0</xdr:row>
      <xdr:rowOff>163230</xdr:rowOff>
    </xdr:from>
    <xdr:to>
      <xdr:col>1</xdr:col>
      <xdr:colOff>1042737</xdr:colOff>
      <xdr:row>5</xdr:row>
      <xdr:rowOff>11612</xdr:rowOff>
    </xdr:to>
    <xdr:pic>
      <xdr:nvPicPr>
        <xdr:cNvPr id="3" name="Picture 2">
          <a:extLst>
            <a:ext uri="{FF2B5EF4-FFF2-40B4-BE49-F238E27FC236}">
              <a16:creationId xmlns:a16="http://schemas.microsoft.com/office/drawing/2014/main" id="{4123329D-16B2-40BF-9B4A-32D4A953941A}"/>
            </a:ext>
          </a:extLst>
        </xdr:cNvPr>
        <xdr:cNvPicPr>
          <a:picLocks noChangeAspect="1"/>
        </xdr:cNvPicPr>
      </xdr:nvPicPr>
      <xdr:blipFill>
        <a:blip xmlns:r="http://schemas.openxmlformats.org/officeDocument/2006/relationships" r:embed="rId1"/>
        <a:stretch>
          <a:fillRect/>
        </a:stretch>
      </xdr:blipFill>
      <xdr:spPr>
        <a:xfrm>
          <a:off x="771625" y="163230"/>
          <a:ext cx="880712" cy="859035"/>
        </a:xfrm>
        <a:prstGeom prst="rect">
          <a:avLst/>
        </a:prstGeom>
      </xdr:spPr>
    </xdr:pic>
    <xdr:clientData/>
  </xdr:twoCellAnchor>
  <xdr:twoCellAnchor editAs="oneCell">
    <xdr:from>
      <xdr:col>3</xdr:col>
      <xdr:colOff>388620</xdr:colOff>
      <xdr:row>5</xdr:row>
      <xdr:rowOff>152401</xdr:rowOff>
    </xdr:from>
    <xdr:to>
      <xdr:col>3</xdr:col>
      <xdr:colOff>707687</xdr:colOff>
      <xdr:row>7</xdr:row>
      <xdr:rowOff>15241</xdr:rowOff>
    </xdr:to>
    <xdr:pic>
      <xdr:nvPicPr>
        <xdr:cNvPr id="4" name="Graphic 3" descr="Daily calendar with solid fill">
          <a:extLst>
            <a:ext uri="{FF2B5EF4-FFF2-40B4-BE49-F238E27FC236}">
              <a16:creationId xmlns:a16="http://schemas.microsoft.com/office/drawing/2014/main" id="{34A9191C-3A5E-46B0-8EFF-F23E6716CA3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695700" y="1257301"/>
          <a:ext cx="319067" cy="312420"/>
        </a:xfrm>
        <a:prstGeom prst="rect">
          <a:avLst/>
        </a:prstGeom>
      </xdr:spPr>
    </xdr:pic>
    <xdr:clientData/>
  </xdr:twoCellAnchor>
  <xdr:oneCellAnchor>
    <xdr:from>
      <xdr:col>3</xdr:col>
      <xdr:colOff>472440</xdr:colOff>
      <xdr:row>20</xdr:row>
      <xdr:rowOff>160422</xdr:rowOff>
    </xdr:from>
    <xdr:ext cx="319067" cy="312420"/>
    <xdr:pic>
      <xdr:nvPicPr>
        <xdr:cNvPr id="5" name="Graphic 4" descr="Daily calendar with solid fill">
          <a:extLst>
            <a:ext uri="{FF2B5EF4-FFF2-40B4-BE49-F238E27FC236}">
              <a16:creationId xmlns:a16="http://schemas.microsoft.com/office/drawing/2014/main" id="{666AF40F-07D9-4B5F-B86C-7040563553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777114" y="4018548"/>
          <a:ext cx="319067" cy="312420"/>
        </a:xfrm>
        <a:prstGeom prst="rect">
          <a:avLst/>
        </a:prstGeom>
      </xdr:spPr>
    </xdr:pic>
    <xdr:clientData/>
  </xdr:oneCellAnchor>
  <xdr:twoCellAnchor editAs="oneCell">
    <xdr:from>
      <xdr:col>6</xdr:col>
      <xdr:colOff>106680</xdr:colOff>
      <xdr:row>5</xdr:row>
      <xdr:rowOff>167641</xdr:rowOff>
    </xdr:from>
    <xdr:to>
      <xdr:col>6</xdr:col>
      <xdr:colOff>350520</xdr:colOff>
      <xdr:row>7</xdr:row>
      <xdr:rowOff>23243</xdr:rowOff>
    </xdr:to>
    <xdr:pic>
      <xdr:nvPicPr>
        <xdr:cNvPr id="6" name="Graphic 5" descr="Gantt Chart with solid fill">
          <a:extLst>
            <a:ext uri="{FF2B5EF4-FFF2-40B4-BE49-F238E27FC236}">
              <a16:creationId xmlns:a16="http://schemas.microsoft.com/office/drawing/2014/main" id="{F489D13D-EB8D-421B-B07A-84F50A67964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530340" y="1272541"/>
          <a:ext cx="243840" cy="305182"/>
        </a:xfrm>
        <a:prstGeom prst="rect">
          <a:avLst/>
        </a:prstGeom>
      </xdr:spPr>
    </xdr:pic>
    <xdr:clientData/>
  </xdr:twoCellAnchor>
  <xdr:twoCellAnchor>
    <xdr:from>
      <xdr:col>12</xdr:col>
      <xdr:colOff>167640</xdr:colOff>
      <xdr:row>12</xdr:row>
      <xdr:rowOff>160020</xdr:rowOff>
    </xdr:from>
    <xdr:to>
      <xdr:col>13</xdr:col>
      <xdr:colOff>68580</xdr:colOff>
      <xdr:row>14</xdr:row>
      <xdr:rowOff>91440</xdr:rowOff>
    </xdr:to>
    <xdr:sp macro="" textlink="Dashboard!$R$14">
      <xdr:nvSpPr>
        <xdr:cNvPr id="27" name="TextBox 26">
          <a:extLst>
            <a:ext uri="{FF2B5EF4-FFF2-40B4-BE49-F238E27FC236}">
              <a16:creationId xmlns:a16="http://schemas.microsoft.com/office/drawing/2014/main" id="{068E6147-D613-D8A9-DA6F-3987F7CD497F}"/>
            </a:ext>
          </a:extLst>
        </xdr:cNvPr>
        <xdr:cNvSpPr txBox="1"/>
      </xdr:nvSpPr>
      <xdr:spPr>
        <a:xfrm>
          <a:off x="8938260" y="2628900"/>
          <a:ext cx="51054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71DA6D-B739-49B0-89CB-52DC4DD1DC84}" type="TxLink">
            <a:rPr lang="en-US" sz="1100" b="0" i="0" u="none" strike="noStrike">
              <a:solidFill>
                <a:srgbClr val="000000"/>
              </a:solidFill>
              <a:latin typeface="Calibri"/>
              <a:ea typeface="Calibri"/>
              <a:cs typeface="Calibri"/>
            </a:rPr>
            <a:t> </a:t>
          </a:fld>
          <a:endParaRPr lang="en-IN" sz="1100"/>
        </a:p>
      </xdr:txBody>
    </xdr:sp>
    <xdr:clientData/>
  </xdr:twoCellAnchor>
  <mc:AlternateContent xmlns:mc="http://schemas.openxmlformats.org/markup-compatibility/2006">
    <mc:Choice xmlns:a14="http://schemas.microsoft.com/office/drawing/2010/main" Requires="a14">
      <xdr:twoCellAnchor editAs="oneCell">
        <xdr:from>
          <xdr:col>5</xdr:col>
          <xdr:colOff>473241</xdr:colOff>
          <xdr:row>7</xdr:row>
          <xdr:rowOff>183480</xdr:rowOff>
        </xdr:from>
        <xdr:to>
          <xdr:col>16</xdr:col>
          <xdr:colOff>609599</xdr:colOff>
          <xdr:row>33</xdr:row>
          <xdr:rowOff>168442</xdr:rowOff>
        </xdr:to>
        <xdr:pic>
          <xdr:nvPicPr>
            <xdr:cNvPr id="28" name="Picture 27">
              <a:extLst>
                <a:ext uri="{FF2B5EF4-FFF2-40B4-BE49-F238E27FC236}">
                  <a16:creationId xmlns:a16="http://schemas.microsoft.com/office/drawing/2014/main" id="{2D27ECED-BCB4-8FAE-6BEB-75FD534B088E}"/>
                </a:ext>
              </a:extLst>
            </xdr:cNvPr>
            <xdr:cNvPicPr>
              <a:picLocks noChangeAspect="1" noChangeArrowheads="1"/>
              <a:extLst>
                <a:ext uri="{84589F7E-364E-4C9E-8A38-B11213B215E9}">
                  <a14:cameraTool cellRange="'Gantt Chart'!$C$3:$BE$53" spid="_x0000_s8213"/>
                </a:ext>
              </a:extLst>
            </xdr:cNvPicPr>
          </xdr:nvPicPr>
          <xdr:blipFill>
            <a:blip xmlns:r="http://schemas.openxmlformats.org/officeDocument/2006/relationships" r:embed="rId6"/>
            <a:srcRect/>
            <a:stretch>
              <a:fillRect/>
            </a:stretch>
          </xdr:blipFill>
          <xdr:spPr bwMode="auto">
            <a:xfrm>
              <a:off x="5366083" y="1643312"/>
              <a:ext cx="7852611" cy="486176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6</xdr:col>
      <xdr:colOff>16042</xdr:colOff>
      <xdr:row>0</xdr:row>
      <xdr:rowOff>216568</xdr:rowOff>
    </xdr:from>
    <xdr:to>
      <xdr:col>8</xdr:col>
      <xdr:colOff>545432</xdr:colOff>
      <xdr:row>5</xdr:row>
      <xdr:rowOff>96253</xdr:rowOff>
    </xdr:to>
    <mc:AlternateContent xmlns:mc="http://schemas.openxmlformats.org/markup-compatibility/2006">
      <mc:Choice xmlns:a14="http://schemas.microsoft.com/office/drawing/2010/main" Requires="a14">
        <xdr:graphicFrame macro="">
          <xdr:nvGraphicFramePr>
            <xdr:cNvPr id="29" name="Team 2">
              <a:extLst>
                <a:ext uri="{FF2B5EF4-FFF2-40B4-BE49-F238E27FC236}">
                  <a16:creationId xmlns:a16="http://schemas.microsoft.com/office/drawing/2014/main" id="{861DBB7A-6FB1-41B3-B0DF-4D25AED21104}"/>
                </a:ext>
              </a:extLst>
            </xdr:cNvPr>
            <xdr:cNvGraphicFramePr/>
          </xdr:nvGraphicFramePr>
          <xdr:xfrm>
            <a:off x="0" y="0"/>
            <a:ext cx="0" cy="0"/>
          </xdr:xfrm>
          <a:graphic>
            <a:graphicData uri="http://schemas.microsoft.com/office/drawing/2010/slicer">
              <sle:slicer xmlns:sle="http://schemas.microsoft.com/office/drawing/2010/slicer" name="Team 2"/>
            </a:graphicData>
          </a:graphic>
        </xdr:graphicFrame>
      </mc:Choice>
      <mc:Fallback>
        <xdr:sp macro="" textlink="">
          <xdr:nvSpPr>
            <xdr:cNvPr id="0" name=""/>
            <xdr:cNvSpPr>
              <a:spLocks noTextEdit="1"/>
            </xdr:cNvSpPr>
          </xdr:nvSpPr>
          <xdr:spPr>
            <a:xfrm>
              <a:off x="5382126" y="216568"/>
              <a:ext cx="1588169" cy="8903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 Gajjar" refreshedDate="45153.950045949074" backgroundQuery="1" createdVersion="8" refreshedVersion="8" minRefreshableVersion="3" recordCount="0" supportSubquery="1" supportAdvancedDrill="1" xr:uid="{9962882B-2FA4-4F0E-B307-216E55D22355}">
  <cacheSource type="external" connectionId="1"/>
  <cacheFields count="3">
    <cacheField name="[people].[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21" level="32767"/>
    <cacheField name="[Measures].[Count of Activity]" caption="Count of Activity" numFmtId="0" hierarchy="22" level="32767"/>
  </cacheFields>
  <cacheHierarchies count="2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ax of Start Date]" caption="Max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in of End Date]" caption="Min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 Gajjar" refreshedDate="45153.958990740743" backgroundQuery="1" createdVersion="8" refreshedVersion="8" minRefreshableVersion="3" recordCount="0" supportSubquery="1" supportAdvancedDrill="1" xr:uid="{B13C7D28-27BF-4D98-912B-99AC785029FE}">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47">
        <s v="Act 016"/>
        <s v="Act 025"/>
        <s v="Act 027"/>
        <s v="Act 028"/>
        <s v="Act 038"/>
        <s v="Act 075"/>
        <s v="Act 088"/>
        <s v="Act 006"/>
        <s v="Act 047"/>
        <s v="Act 052"/>
        <s v="Act 057"/>
        <s v="Act 062"/>
        <s v="Act 071"/>
        <s v="Act 074"/>
        <s v="Act 011"/>
        <s v="Act 021"/>
        <s v="Act 023"/>
        <s v="Act 031"/>
        <s v="Act 036"/>
        <s v="Act 045"/>
        <s v="Act 058"/>
        <s v="Act 065"/>
        <s v="Act 070"/>
        <s v="Act 085"/>
        <s v="Act 004"/>
        <s v="Act 009"/>
        <s v="Act 010"/>
        <s v="Act 020"/>
        <s v="Act 034"/>
        <s v="Act 035"/>
        <s v="Act 048"/>
        <s v="Act 061"/>
        <s v="Act 078"/>
        <s v="Act 084"/>
        <s v="Act 087"/>
        <s v="Act 092"/>
        <s v="Act 093"/>
        <s v="Act 095"/>
        <s v="Act 100"/>
        <s v="Act 015"/>
        <s v="Act 026"/>
        <s v="Act 029"/>
        <s v="Act 033"/>
        <s v="Act 042"/>
        <s v="Act 046"/>
        <s v="Act 051"/>
        <s v="Act 073"/>
      </sharedItems>
    </cacheField>
    <cacheField name="[Measures].[Max of Start Date]" caption="Max of Start Date" numFmtId="0" hierarchy="19" level="32767"/>
    <cacheField name="[Measures].[Min of End Date]" caption="Min of End Date" numFmtId="0" hierarchy="20" level="32767"/>
    <cacheField name="[people].[Team].[Team]" caption="Team" numFmtId="0" hierarchy="12" level="1">
      <sharedItems containsSemiMixedTypes="0" containsNonDate="0" containsString="0"/>
    </cacheField>
  </cacheFields>
  <cacheHierarchies count="23">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ax of Start Date]" caption="Max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in of End Date]" caption="Min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 Gajjar" refreshedDate="45153.741246759259" backgroundQuery="1" createdVersion="3" refreshedVersion="8" minRefreshableVersion="3" recordCount="0" supportSubquery="1" supportAdvancedDrill="1" xr:uid="{3085B0A5-8640-4F2E-9243-C393864AE800}">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ax of Start Date]" caption="Max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in of End Date]" caption="Min of End Date" measure="1" displayFolder="" measureGroup="activities" count="0" hidden="1">
      <extLst>
        <ext xmlns:x15="http://schemas.microsoft.com/office/spreadsheetml/2010/11/main" uri="{B97F6D7D-B522-45F9-BDA1-12C45D357490}">
          <x15:cacheHierarchy aggregatedColumn="4"/>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4">
    <map measureGroup="0" dimension="0"/>
    <map measureGroup="0" dimension="3"/>
    <map measureGroup="1" dimension="1"/>
    <map measureGroup="2" dimension="3"/>
  </maps>
  <extLst>
    <ext xmlns:x14="http://schemas.microsoft.com/office/spreadsheetml/2009/9/main" uri="{725AE2AE-9491-48be-B2B4-4EB974FC3084}">
      <x14:pivotCacheDefinition slicerData="1" pivotCacheId="5819187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2DC71A-ABD4-4605-B325-F530B34ED947}" name="PivotTable3"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P14"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Count of Assigned to" fld="1" subtotal="count" baseField="0" baseItem="0"/>
    <dataField name="Count of Activity" fld="2" subtotal="count" baseField="0" baseItem="0"/>
  </dataFields>
  <formats count="1">
    <format dxfId="6">
      <pivotArea dataOnly="0" labelOnly="1" outline="0" fieldPosition="0">
        <references count="1">
          <reference field="4294967294" count="1">
            <x v="0"/>
          </reference>
        </references>
      </pivotArea>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issues]"/>
        <x15:activeTabTopLevelEntity name="[activit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CE1006-DA37-4B0F-B798-3B279F7EA495}" name="PivotTable1" cacheId="174" applyNumberFormats="0" applyBorderFormats="0" applyFontFormats="0" applyPatternFormats="0" applyAlignmentFormats="0" applyWidthHeightFormats="1" dataCaption="Values" updatedVersion="8" minRefreshableVersion="3" useAutoFormatting="1" subtotalHiddenItems="1" itemPrintTitles="1" createdVersion="8" indent="0" compact="0" outline="1" outlineData="1" compactData="0" multipleFieldFilters="0">
  <location ref="B3:E56"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dataField="1" compact="0" subtotalTop="0" showAll="0" defaultSubtotal="0"/>
    <pivotField dataField="1" compact="0" subtotalTop="0" showAll="0" defaultSubtotal="0"/>
    <pivotField compact="0" allDrilled="1" showAll="0" dataSourceSort="1" defaultAttributeDrillState="1"/>
  </pivotFields>
  <rowFields count="2">
    <field x="0"/>
    <field x="1"/>
  </rowFields>
  <rowItems count="53">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r="1">
      <x v="21"/>
    </i>
    <i r="1">
      <x v="22"/>
    </i>
    <i r="1">
      <x v="23"/>
    </i>
    <i>
      <x v="3"/>
    </i>
    <i r="1">
      <x v="24"/>
    </i>
    <i r="1">
      <x v="25"/>
    </i>
    <i r="1">
      <x v="26"/>
    </i>
    <i r="1">
      <x v="27"/>
    </i>
    <i r="1">
      <x v="28"/>
    </i>
    <i r="1">
      <x v="29"/>
    </i>
    <i r="1">
      <x v="30"/>
    </i>
    <i r="1">
      <x v="31"/>
    </i>
    <i r="1">
      <x v="32"/>
    </i>
    <i r="1">
      <x v="33"/>
    </i>
    <i r="1">
      <x v="34"/>
    </i>
    <i r="1">
      <x v="35"/>
    </i>
    <i r="1">
      <x v="36"/>
    </i>
    <i r="1">
      <x v="37"/>
    </i>
    <i r="1">
      <x v="38"/>
    </i>
    <i>
      <x v="4"/>
    </i>
    <i r="1">
      <x v="39"/>
    </i>
    <i r="1">
      <x v="40"/>
    </i>
    <i r="1">
      <x v="41"/>
    </i>
    <i r="1">
      <x v="42"/>
    </i>
    <i r="1">
      <x v="43"/>
    </i>
    <i r="1">
      <x v="44"/>
    </i>
    <i r="1">
      <x v="45"/>
    </i>
    <i r="1">
      <x v="46"/>
    </i>
    <i t="grand">
      <x/>
    </i>
  </rowItems>
  <colFields count="1">
    <field x="-2"/>
  </colFields>
  <colItems count="2">
    <i>
      <x/>
    </i>
    <i i="1">
      <x v="1"/>
    </i>
  </colItems>
  <dataFields count="2">
    <dataField name="Min of End Date" fld="3" subtotal="min" baseField="0" baseItem="0"/>
    <dataField name="Max of Start Date" fld="2" subtotal="max"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Baahu]"/>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302B61CD-0BA2-4D3D-99FA-A5F0A47B94EF}" sourceName="[people].[Team]">
  <pivotTables>
    <pivotTable tabId="5" name="PivotTable1"/>
  </pivotTables>
  <data>
    <olap pivotCacheId="581918769">
      <levels count="2">
        <level uniqueName="[people].[Team].[(All)]" sourceCaption="(All)" count="0"/>
        <level uniqueName="[people].[Team].[Team]" sourceCaption="Team" count="2">
          <ranges>
            <range startItem="0">
              <i n="[people].[Team].&amp;[Baahu]" c="Baahu"/>
              <i n="[people].[Team].&amp;[Bhalla]" c="Bhalla"/>
            </range>
          </ranges>
        </level>
      </levels>
      <selections count="1">
        <selection n="[people].[Team].&amp;[Baah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F4E7C861-32EB-4AEA-A951-CB00DDA62D99}" cache="Slicer_Team" caption="Team"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xr10:uid="{71EC8092-EACB-43A3-BCE8-C494675FE566}" cache="Slicer_Team" caption="Team"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2" xr10:uid="{54E07C07-E96D-44E9-AC20-12686ABF426E}" cache="Slicer_Team" caption="Team"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05" totalsRowShown="0" headerRowDxfId="12">
  <autoFilter ref="G5:L10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11"/>
    <tableColumn id="5" xr3:uid="{949693D8-BBF9-476D-9BD9-D12DDD999EC1}" name="End Date" dataDxfId="10"/>
    <tableColumn id="6" xr3:uid="{436833FD-3660-42B1-BA80-72186A76FA57}" name="% Done" dataDxfId="9"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8"/>
    <tableColumn id="4" xr3:uid="{FFB4DB58-3053-4741-819B-8B9371950C37}" name="Date Closed"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dimension ref="A1:L126"/>
  <sheetViews>
    <sheetView workbookViewId="0">
      <selection activeCell="J6" sqref="J6"/>
    </sheetView>
  </sheetViews>
  <sheetFormatPr defaultRowHeight="14.4" x14ac:dyDescent="0.3"/>
  <cols>
    <col min="1" max="1" width="1.6640625" customWidth="1"/>
    <col min="2" max="2" width="3.6640625" customWidth="1"/>
    <col min="3" max="3" width="19.5546875" customWidth="1"/>
    <col min="4" max="4" width="10.109375" customWidth="1"/>
    <col min="7" max="9" width="15.5546875" customWidth="1"/>
    <col min="10" max="11" width="15.109375" customWidth="1"/>
    <col min="12" max="12" width="11" customWidth="1"/>
    <col min="18" max="18" width="34.5546875" bestFit="1" customWidth="1"/>
    <col min="19" max="19" width="18.109375" bestFit="1" customWidth="1"/>
    <col min="20" max="21" width="17.33203125" customWidth="1"/>
    <col min="22" max="22" width="13" customWidth="1"/>
  </cols>
  <sheetData>
    <row r="1" spans="1:12" s="2" customFormat="1" ht="52.5" customHeight="1" x14ac:dyDescent="0.3">
      <c r="A1" s="1"/>
      <c r="C1" s="3" t="s">
        <v>0</v>
      </c>
    </row>
    <row r="5" spans="1:12" x14ac:dyDescent="0.3">
      <c r="C5" t="s">
        <v>1</v>
      </c>
      <c r="D5" t="s">
        <v>2</v>
      </c>
      <c r="G5" t="s">
        <v>3</v>
      </c>
      <c r="H5" t="s">
        <v>4</v>
      </c>
      <c r="I5" t="s">
        <v>5</v>
      </c>
      <c r="J5" s="4" t="s">
        <v>6</v>
      </c>
      <c r="K5" s="4" t="s">
        <v>7</v>
      </c>
      <c r="L5" s="4" t="s">
        <v>8</v>
      </c>
    </row>
    <row r="6" spans="1:12" x14ac:dyDescent="0.3">
      <c r="C6" t="s">
        <v>9</v>
      </c>
      <c r="D6" t="s">
        <v>10</v>
      </c>
      <c r="G6" t="s">
        <v>11</v>
      </c>
      <c r="H6" t="s">
        <v>12</v>
      </c>
      <c r="I6" t="s">
        <v>13</v>
      </c>
      <c r="J6" s="5">
        <v>44256</v>
      </c>
      <c r="K6" s="5">
        <v>44259</v>
      </c>
      <c r="L6" s="6">
        <v>0.59</v>
      </c>
    </row>
    <row r="7" spans="1:12" x14ac:dyDescent="0.3">
      <c r="C7" t="s">
        <v>14</v>
      </c>
      <c r="D7" t="s">
        <v>10</v>
      </c>
      <c r="G7" t="s">
        <v>15</v>
      </c>
      <c r="H7" t="s">
        <v>16</v>
      </c>
      <c r="I7" t="s">
        <v>17</v>
      </c>
      <c r="J7" s="5">
        <v>44256</v>
      </c>
      <c r="K7" s="5">
        <v>44266</v>
      </c>
      <c r="L7" s="6">
        <v>0.7</v>
      </c>
    </row>
    <row r="8" spans="1:12" x14ac:dyDescent="0.3">
      <c r="C8" t="s">
        <v>18</v>
      </c>
      <c r="D8" t="s">
        <v>10</v>
      </c>
      <c r="G8" t="s">
        <v>19</v>
      </c>
      <c r="H8" t="s">
        <v>20</v>
      </c>
      <c r="I8" t="s">
        <v>21</v>
      </c>
      <c r="J8" s="5">
        <v>44258</v>
      </c>
      <c r="K8" s="5">
        <v>44262</v>
      </c>
      <c r="L8" s="6">
        <v>0.62</v>
      </c>
    </row>
    <row r="9" spans="1:12" x14ac:dyDescent="0.3">
      <c r="C9" t="s">
        <v>22</v>
      </c>
      <c r="D9" t="s">
        <v>10</v>
      </c>
      <c r="G9" t="s">
        <v>23</v>
      </c>
      <c r="H9" t="s">
        <v>20</v>
      </c>
      <c r="I9" t="s">
        <v>24</v>
      </c>
      <c r="J9" s="5">
        <v>44259</v>
      </c>
      <c r="K9" s="5">
        <v>44269</v>
      </c>
      <c r="L9" s="6">
        <v>0.6</v>
      </c>
    </row>
    <row r="10" spans="1:12" x14ac:dyDescent="0.3">
      <c r="C10" t="s">
        <v>24</v>
      </c>
      <c r="D10" t="s">
        <v>10</v>
      </c>
      <c r="G10" t="s">
        <v>25</v>
      </c>
      <c r="H10" t="s">
        <v>12</v>
      </c>
      <c r="I10" t="s">
        <v>21</v>
      </c>
      <c r="J10" s="5">
        <v>44260</v>
      </c>
      <c r="K10" s="5">
        <v>44267</v>
      </c>
      <c r="L10" s="6">
        <v>0.75</v>
      </c>
    </row>
    <row r="11" spans="1:12" x14ac:dyDescent="0.3">
      <c r="C11" t="s">
        <v>17</v>
      </c>
      <c r="D11" t="s">
        <v>26</v>
      </c>
      <c r="G11" t="s">
        <v>27</v>
      </c>
      <c r="H11" t="s">
        <v>12</v>
      </c>
      <c r="I11" t="s">
        <v>9</v>
      </c>
      <c r="J11" s="5">
        <v>44261</v>
      </c>
      <c r="K11" s="5">
        <v>44271</v>
      </c>
      <c r="L11" s="6">
        <v>1</v>
      </c>
    </row>
    <row r="12" spans="1:12" x14ac:dyDescent="0.3">
      <c r="C12" t="s">
        <v>13</v>
      </c>
      <c r="D12" t="s">
        <v>26</v>
      </c>
      <c r="G12" t="s">
        <v>28</v>
      </c>
      <c r="H12" t="s">
        <v>29</v>
      </c>
      <c r="I12" t="s">
        <v>13</v>
      </c>
      <c r="J12" s="5">
        <v>44262</v>
      </c>
      <c r="K12" s="5">
        <v>44270</v>
      </c>
      <c r="L12" s="6">
        <v>0.78</v>
      </c>
    </row>
    <row r="13" spans="1:12" x14ac:dyDescent="0.3">
      <c r="C13" t="s">
        <v>21</v>
      </c>
      <c r="D13" t="s">
        <v>26</v>
      </c>
      <c r="G13" t="s">
        <v>30</v>
      </c>
      <c r="H13" t="s">
        <v>31</v>
      </c>
      <c r="I13" t="s">
        <v>13</v>
      </c>
      <c r="J13" s="5">
        <v>44262</v>
      </c>
      <c r="K13" s="5">
        <v>44271</v>
      </c>
      <c r="L13" s="6">
        <v>0.61</v>
      </c>
    </row>
    <row r="14" spans="1:12" x14ac:dyDescent="0.3">
      <c r="C14" t="s">
        <v>32</v>
      </c>
      <c r="D14" t="s">
        <v>26</v>
      </c>
      <c r="G14" t="s">
        <v>33</v>
      </c>
      <c r="H14" t="s">
        <v>20</v>
      </c>
      <c r="I14" t="s">
        <v>18</v>
      </c>
      <c r="J14" s="5">
        <v>44262</v>
      </c>
      <c r="K14" s="5">
        <v>44266</v>
      </c>
      <c r="L14" s="6">
        <v>1</v>
      </c>
    </row>
    <row r="15" spans="1:12" x14ac:dyDescent="0.3">
      <c r="C15" t="s">
        <v>34</v>
      </c>
      <c r="D15" t="s">
        <v>26</v>
      </c>
      <c r="G15" t="s">
        <v>35</v>
      </c>
      <c r="H15" t="s">
        <v>20</v>
      </c>
      <c r="I15" t="s">
        <v>18</v>
      </c>
      <c r="J15" s="5">
        <v>44263</v>
      </c>
      <c r="K15" s="5">
        <v>44268</v>
      </c>
      <c r="L15" s="6">
        <v>0.27</v>
      </c>
    </row>
    <row r="16" spans="1:12" x14ac:dyDescent="0.3">
      <c r="G16" t="s">
        <v>36</v>
      </c>
      <c r="H16" t="s">
        <v>29</v>
      </c>
      <c r="I16" t="s">
        <v>24</v>
      </c>
      <c r="J16" s="5">
        <v>44263</v>
      </c>
      <c r="K16" s="5">
        <v>44273</v>
      </c>
      <c r="L16" s="6">
        <v>1</v>
      </c>
    </row>
    <row r="17" spans="4:12" x14ac:dyDescent="0.3">
      <c r="G17" t="s">
        <v>37</v>
      </c>
      <c r="H17" t="s">
        <v>16</v>
      </c>
      <c r="I17" t="s">
        <v>32</v>
      </c>
      <c r="J17" s="5">
        <v>44263</v>
      </c>
      <c r="K17" s="5">
        <v>44269</v>
      </c>
      <c r="L17" s="6">
        <v>0.88</v>
      </c>
    </row>
    <row r="18" spans="4:12" x14ac:dyDescent="0.3">
      <c r="G18" t="s">
        <v>38</v>
      </c>
      <c r="H18" t="s">
        <v>12</v>
      </c>
      <c r="I18" t="s">
        <v>34</v>
      </c>
      <c r="J18" s="5">
        <v>44264</v>
      </c>
      <c r="K18" s="5">
        <v>44268</v>
      </c>
      <c r="L18" s="6">
        <v>0.51</v>
      </c>
    </row>
    <row r="19" spans="4:12" x14ac:dyDescent="0.3">
      <c r="G19" t="s">
        <v>39</v>
      </c>
      <c r="H19" t="s">
        <v>20</v>
      </c>
      <c r="I19" t="s">
        <v>17</v>
      </c>
      <c r="J19" s="5">
        <v>44266</v>
      </c>
      <c r="K19" s="5">
        <v>44270</v>
      </c>
      <c r="L19" s="6">
        <v>0.95</v>
      </c>
    </row>
    <row r="20" spans="4:12" x14ac:dyDescent="0.3">
      <c r="G20" t="s">
        <v>40</v>
      </c>
      <c r="H20" t="s">
        <v>31</v>
      </c>
      <c r="I20" t="s">
        <v>22</v>
      </c>
      <c r="J20" s="5">
        <v>44268</v>
      </c>
      <c r="K20" s="5">
        <v>44278</v>
      </c>
      <c r="L20" s="6">
        <v>0.7</v>
      </c>
    </row>
    <row r="21" spans="4:12" x14ac:dyDescent="0.3">
      <c r="G21" t="s">
        <v>41</v>
      </c>
      <c r="H21" t="s">
        <v>16</v>
      </c>
      <c r="I21" t="s">
        <v>24</v>
      </c>
      <c r="J21" s="5">
        <v>44268</v>
      </c>
      <c r="K21" s="5">
        <v>44274</v>
      </c>
      <c r="L21" s="6">
        <v>0.99</v>
      </c>
    </row>
    <row r="22" spans="4:12" x14ac:dyDescent="0.3">
      <c r="D22" s="7"/>
      <c r="E22" s="7"/>
      <c r="G22" t="s">
        <v>42</v>
      </c>
      <c r="H22" t="s">
        <v>29</v>
      </c>
      <c r="I22" t="s">
        <v>13</v>
      </c>
      <c r="J22" s="5">
        <v>44270</v>
      </c>
      <c r="K22" s="5">
        <v>44274</v>
      </c>
      <c r="L22" s="6">
        <v>1</v>
      </c>
    </row>
    <row r="23" spans="4:12" x14ac:dyDescent="0.3">
      <c r="D23" s="7"/>
      <c r="E23" s="7"/>
      <c r="G23" t="s">
        <v>43</v>
      </c>
      <c r="H23" t="s">
        <v>20</v>
      </c>
      <c r="I23" t="s">
        <v>17</v>
      </c>
      <c r="J23" s="5">
        <v>44271</v>
      </c>
      <c r="K23" s="5">
        <v>44277</v>
      </c>
      <c r="L23" s="6">
        <v>1</v>
      </c>
    </row>
    <row r="24" spans="4:12" x14ac:dyDescent="0.3">
      <c r="D24" s="7"/>
      <c r="E24" s="7"/>
      <c r="G24" t="s">
        <v>44</v>
      </c>
      <c r="H24" t="s">
        <v>16</v>
      </c>
      <c r="I24" t="s">
        <v>32</v>
      </c>
      <c r="J24" s="5">
        <v>44272</v>
      </c>
      <c r="K24" s="5">
        <v>44277</v>
      </c>
      <c r="L24" s="6">
        <v>1</v>
      </c>
    </row>
    <row r="25" spans="4:12" x14ac:dyDescent="0.3">
      <c r="D25" s="7"/>
      <c r="E25" s="7"/>
      <c r="G25" t="s">
        <v>45</v>
      </c>
      <c r="H25" t="s">
        <v>20</v>
      </c>
      <c r="I25" t="s">
        <v>18</v>
      </c>
      <c r="J25" s="5">
        <v>44273</v>
      </c>
      <c r="K25" s="5">
        <v>44279</v>
      </c>
      <c r="L25" s="6">
        <v>0.83</v>
      </c>
    </row>
    <row r="26" spans="4:12" x14ac:dyDescent="0.3">
      <c r="D26" s="7"/>
      <c r="E26" s="7"/>
      <c r="G26" t="s">
        <v>46</v>
      </c>
      <c r="H26" t="s">
        <v>29</v>
      </c>
      <c r="I26" t="s">
        <v>18</v>
      </c>
      <c r="J26" s="5">
        <v>44273</v>
      </c>
      <c r="K26" s="5">
        <v>44278</v>
      </c>
      <c r="L26" s="6">
        <v>1</v>
      </c>
    </row>
    <row r="27" spans="4:12" x14ac:dyDescent="0.3">
      <c r="D27" s="7"/>
      <c r="E27" s="7"/>
      <c r="G27" t="s">
        <v>47</v>
      </c>
      <c r="H27" t="s">
        <v>16</v>
      </c>
      <c r="I27" t="s">
        <v>17</v>
      </c>
      <c r="J27" s="5">
        <v>44273</v>
      </c>
      <c r="K27" s="5">
        <v>44276</v>
      </c>
      <c r="L27" s="6">
        <v>0.44</v>
      </c>
    </row>
    <row r="28" spans="4:12" x14ac:dyDescent="0.3">
      <c r="D28" s="7"/>
      <c r="E28" s="7"/>
      <c r="G28" t="s">
        <v>48</v>
      </c>
      <c r="H28" t="s">
        <v>29</v>
      </c>
      <c r="I28" t="s">
        <v>14</v>
      </c>
      <c r="J28" s="5">
        <v>44274</v>
      </c>
      <c r="K28" s="5">
        <v>44281</v>
      </c>
      <c r="L28" s="6">
        <v>1</v>
      </c>
    </row>
    <row r="29" spans="4:12" x14ac:dyDescent="0.3">
      <c r="D29" s="7"/>
      <c r="E29" s="7"/>
      <c r="G29" t="s">
        <v>49</v>
      </c>
      <c r="H29" t="s">
        <v>31</v>
      </c>
      <c r="I29" t="s">
        <v>34</v>
      </c>
      <c r="J29" s="5">
        <v>44274</v>
      </c>
      <c r="K29" s="5">
        <v>44279</v>
      </c>
      <c r="L29" s="6">
        <v>0.88</v>
      </c>
    </row>
    <row r="30" spans="4:12" x14ac:dyDescent="0.3">
      <c r="D30" s="7"/>
      <c r="E30" s="7"/>
      <c r="G30" t="s">
        <v>50</v>
      </c>
      <c r="H30" t="s">
        <v>16</v>
      </c>
      <c r="I30" t="s">
        <v>14</v>
      </c>
      <c r="J30" s="5">
        <v>44276</v>
      </c>
      <c r="K30" s="5">
        <v>44280</v>
      </c>
      <c r="L30" s="6">
        <v>1</v>
      </c>
    </row>
    <row r="31" spans="4:12" x14ac:dyDescent="0.3">
      <c r="D31" s="7"/>
      <c r="E31" s="7"/>
      <c r="G31" t="s">
        <v>51</v>
      </c>
      <c r="H31" t="s">
        <v>31</v>
      </c>
      <c r="I31" t="s">
        <v>24</v>
      </c>
      <c r="J31" s="5">
        <v>44278</v>
      </c>
      <c r="K31" s="5">
        <v>44285</v>
      </c>
      <c r="L31" s="6">
        <v>0.7</v>
      </c>
    </row>
    <row r="32" spans="4:12" x14ac:dyDescent="0.3">
      <c r="D32" s="7"/>
      <c r="E32" s="7"/>
      <c r="G32" t="s">
        <v>52</v>
      </c>
      <c r="H32" t="s">
        <v>16</v>
      </c>
      <c r="I32" t="s">
        <v>14</v>
      </c>
      <c r="J32" s="5">
        <v>44279</v>
      </c>
      <c r="K32" s="5">
        <v>44283</v>
      </c>
      <c r="L32" s="6">
        <v>1</v>
      </c>
    </row>
    <row r="33" spans="4:12" x14ac:dyDescent="0.3">
      <c r="D33" s="7"/>
      <c r="E33" s="7"/>
      <c r="G33" t="s">
        <v>53</v>
      </c>
      <c r="H33" t="s">
        <v>16</v>
      </c>
      <c r="I33" t="s">
        <v>22</v>
      </c>
      <c r="J33" s="5">
        <v>44279</v>
      </c>
      <c r="K33" s="5">
        <v>44288</v>
      </c>
      <c r="L33" s="6">
        <v>0.79</v>
      </c>
    </row>
    <row r="34" spans="4:12" x14ac:dyDescent="0.3">
      <c r="D34" s="7"/>
      <c r="E34" s="7"/>
      <c r="G34" t="s">
        <v>54</v>
      </c>
      <c r="H34" t="s">
        <v>31</v>
      </c>
      <c r="I34" t="s">
        <v>9</v>
      </c>
      <c r="J34" s="5">
        <v>44280</v>
      </c>
      <c r="K34" s="5">
        <v>44286</v>
      </c>
      <c r="L34" s="6">
        <v>1</v>
      </c>
    </row>
    <row r="35" spans="4:12" x14ac:dyDescent="0.3">
      <c r="D35" s="7"/>
      <c r="E35" s="7"/>
      <c r="G35" t="s">
        <v>55</v>
      </c>
      <c r="H35" t="s">
        <v>31</v>
      </c>
      <c r="I35" t="s">
        <v>21</v>
      </c>
      <c r="J35" s="5">
        <v>44282</v>
      </c>
      <c r="K35" s="5">
        <v>44290</v>
      </c>
      <c r="L35" s="6">
        <v>1</v>
      </c>
    </row>
    <row r="36" spans="4:12" x14ac:dyDescent="0.3">
      <c r="D36" s="7"/>
      <c r="E36" s="7"/>
      <c r="G36" t="s">
        <v>56</v>
      </c>
      <c r="H36" t="s">
        <v>29</v>
      </c>
      <c r="I36" t="s">
        <v>22</v>
      </c>
      <c r="J36" s="5">
        <v>44282</v>
      </c>
      <c r="K36" s="5">
        <v>44292</v>
      </c>
      <c r="L36" s="6">
        <v>0.76</v>
      </c>
    </row>
    <row r="37" spans="4:12" x14ac:dyDescent="0.3">
      <c r="D37" s="7"/>
      <c r="E37" s="7"/>
      <c r="G37" t="s">
        <v>57</v>
      </c>
      <c r="H37" t="s">
        <v>16</v>
      </c>
      <c r="I37" t="s">
        <v>32</v>
      </c>
      <c r="J37" s="5">
        <v>44284</v>
      </c>
      <c r="K37" s="5">
        <v>44288</v>
      </c>
      <c r="L37" s="6">
        <v>0.22</v>
      </c>
    </row>
    <row r="38" spans="4:12" x14ac:dyDescent="0.3">
      <c r="D38" s="7"/>
      <c r="E38" s="7"/>
      <c r="G38" t="s">
        <v>58</v>
      </c>
      <c r="H38" t="s">
        <v>31</v>
      </c>
      <c r="I38" t="s">
        <v>18</v>
      </c>
      <c r="J38" s="5">
        <v>44284</v>
      </c>
      <c r="K38" s="5">
        <v>44290</v>
      </c>
      <c r="L38" s="6">
        <v>0.67</v>
      </c>
    </row>
    <row r="39" spans="4:12" x14ac:dyDescent="0.3">
      <c r="D39" s="7"/>
      <c r="E39" s="7"/>
      <c r="G39" t="s">
        <v>59</v>
      </c>
      <c r="H39" t="s">
        <v>20</v>
      </c>
      <c r="I39" t="s">
        <v>24</v>
      </c>
      <c r="J39" s="5">
        <v>44284</v>
      </c>
      <c r="K39" s="5">
        <v>44292</v>
      </c>
      <c r="L39" s="6">
        <v>1</v>
      </c>
    </row>
    <row r="40" spans="4:12" x14ac:dyDescent="0.3">
      <c r="D40" s="7"/>
      <c r="E40" s="7"/>
      <c r="G40" t="s">
        <v>60</v>
      </c>
      <c r="H40" t="s">
        <v>20</v>
      </c>
      <c r="I40" t="s">
        <v>14</v>
      </c>
      <c r="J40" s="5">
        <v>44284</v>
      </c>
      <c r="K40" s="5">
        <v>44292</v>
      </c>
      <c r="L40" s="6">
        <v>1</v>
      </c>
    </row>
    <row r="41" spans="4:12" x14ac:dyDescent="0.3">
      <c r="D41" s="7"/>
      <c r="E41" s="7"/>
      <c r="G41" t="s">
        <v>61</v>
      </c>
      <c r="H41" t="s">
        <v>29</v>
      </c>
      <c r="I41" t="s">
        <v>22</v>
      </c>
      <c r="J41" s="5">
        <v>44285</v>
      </c>
      <c r="K41" s="5">
        <v>44293</v>
      </c>
      <c r="L41" s="6">
        <v>1</v>
      </c>
    </row>
    <row r="42" spans="4:12" x14ac:dyDescent="0.3">
      <c r="D42" s="7"/>
      <c r="E42" s="7"/>
      <c r="G42" t="s">
        <v>62</v>
      </c>
      <c r="H42" t="s">
        <v>20</v>
      </c>
      <c r="I42" t="s">
        <v>21</v>
      </c>
      <c r="J42" s="5">
        <v>44287</v>
      </c>
      <c r="K42" s="5">
        <v>44290</v>
      </c>
      <c r="L42" s="6">
        <v>1</v>
      </c>
    </row>
    <row r="43" spans="4:12" x14ac:dyDescent="0.3">
      <c r="D43" s="7"/>
      <c r="E43" s="7"/>
      <c r="G43" t="s">
        <v>63</v>
      </c>
      <c r="H43" t="s">
        <v>16</v>
      </c>
      <c r="I43" t="s">
        <v>22</v>
      </c>
      <c r="J43" s="5">
        <v>44288</v>
      </c>
      <c r="K43" s="5">
        <v>44291</v>
      </c>
      <c r="L43" s="6">
        <v>1</v>
      </c>
    </row>
    <row r="44" spans="4:12" x14ac:dyDescent="0.3">
      <c r="D44" s="7"/>
      <c r="E44" s="7"/>
      <c r="G44" t="s">
        <v>64</v>
      </c>
      <c r="H44" t="s">
        <v>12</v>
      </c>
      <c r="I44" t="s">
        <v>34</v>
      </c>
      <c r="J44" s="5">
        <v>44289</v>
      </c>
      <c r="K44" s="5">
        <v>44295</v>
      </c>
      <c r="L44" s="6">
        <v>1</v>
      </c>
    </row>
    <row r="45" spans="4:12" x14ac:dyDescent="0.3">
      <c r="D45" s="7"/>
      <c r="E45" s="7"/>
      <c r="G45" t="s">
        <v>65</v>
      </c>
      <c r="H45" t="s">
        <v>20</v>
      </c>
      <c r="I45" t="s">
        <v>34</v>
      </c>
      <c r="J45" s="5">
        <v>44289</v>
      </c>
      <c r="K45" s="5">
        <v>44297</v>
      </c>
      <c r="L45" s="6">
        <v>0.27</v>
      </c>
    </row>
    <row r="46" spans="4:12" x14ac:dyDescent="0.3">
      <c r="D46" s="7"/>
      <c r="E46" s="7"/>
      <c r="G46" t="s">
        <v>66</v>
      </c>
      <c r="H46" t="s">
        <v>12</v>
      </c>
      <c r="I46" t="s">
        <v>21</v>
      </c>
      <c r="J46" s="5">
        <v>44289</v>
      </c>
      <c r="K46" s="5">
        <v>44292</v>
      </c>
      <c r="L46" s="6">
        <v>1</v>
      </c>
    </row>
    <row r="47" spans="4:12" x14ac:dyDescent="0.3">
      <c r="D47" s="7"/>
      <c r="E47" s="7"/>
      <c r="G47" t="s">
        <v>67</v>
      </c>
      <c r="H47" t="s">
        <v>31</v>
      </c>
      <c r="I47" t="s">
        <v>14</v>
      </c>
      <c r="J47" s="5">
        <v>44289</v>
      </c>
      <c r="K47" s="5">
        <v>44295</v>
      </c>
      <c r="L47" s="6">
        <v>1</v>
      </c>
    </row>
    <row r="48" spans="4:12" x14ac:dyDescent="0.3">
      <c r="D48" s="7"/>
      <c r="E48" s="7"/>
      <c r="G48" t="s">
        <v>68</v>
      </c>
      <c r="H48" t="s">
        <v>20</v>
      </c>
      <c r="I48" t="s">
        <v>13</v>
      </c>
      <c r="J48" s="5">
        <v>44291</v>
      </c>
      <c r="K48" s="5">
        <v>44297</v>
      </c>
      <c r="L48" s="6">
        <v>0.84</v>
      </c>
    </row>
    <row r="49" spans="4:12" x14ac:dyDescent="0.3">
      <c r="D49" s="7"/>
      <c r="E49" s="7"/>
      <c r="G49" t="s">
        <v>69</v>
      </c>
      <c r="H49" t="s">
        <v>16</v>
      </c>
      <c r="I49" t="s">
        <v>21</v>
      </c>
      <c r="J49" s="5">
        <v>44293</v>
      </c>
      <c r="K49" s="5">
        <v>44301</v>
      </c>
      <c r="L49" s="6">
        <v>0.45</v>
      </c>
    </row>
    <row r="50" spans="4:12" x14ac:dyDescent="0.3">
      <c r="D50" s="7"/>
      <c r="E50" s="7"/>
      <c r="G50" t="s">
        <v>70</v>
      </c>
      <c r="H50" t="s">
        <v>29</v>
      </c>
      <c r="I50" t="s">
        <v>9</v>
      </c>
      <c r="J50" s="5">
        <v>44294</v>
      </c>
      <c r="K50" s="5">
        <v>44300</v>
      </c>
      <c r="L50" s="6">
        <v>0.92</v>
      </c>
    </row>
    <row r="51" spans="4:12" x14ac:dyDescent="0.3">
      <c r="D51" s="7"/>
      <c r="E51" s="7"/>
      <c r="G51" t="s">
        <v>71</v>
      </c>
      <c r="H51" t="s">
        <v>31</v>
      </c>
      <c r="I51" t="s">
        <v>22</v>
      </c>
      <c r="J51" s="5">
        <v>44295</v>
      </c>
      <c r="K51" s="5">
        <v>44305</v>
      </c>
      <c r="L51" s="6">
        <v>0.66</v>
      </c>
    </row>
    <row r="52" spans="4:12" x14ac:dyDescent="0.3">
      <c r="D52" s="7"/>
      <c r="E52" s="7"/>
      <c r="G52" t="s">
        <v>72</v>
      </c>
      <c r="H52" t="s">
        <v>12</v>
      </c>
      <c r="I52" t="s">
        <v>14</v>
      </c>
      <c r="J52" s="5">
        <v>44296</v>
      </c>
      <c r="K52" s="5">
        <v>44299</v>
      </c>
      <c r="L52" s="6">
        <v>0.65</v>
      </c>
    </row>
    <row r="53" spans="4:12" x14ac:dyDescent="0.3">
      <c r="D53" s="7"/>
      <c r="E53" s="7"/>
      <c r="G53" t="s">
        <v>73</v>
      </c>
      <c r="H53" t="s">
        <v>20</v>
      </c>
      <c r="I53" t="s">
        <v>9</v>
      </c>
      <c r="J53" s="5">
        <v>44297</v>
      </c>
      <c r="K53" s="5">
        <v>44301</v>
      </c>
      <c r="L53" s="6">
        <v>1</v>
      </c>
    </row>
    <row r="54" spans="4:12" x14ac:dyDescent="0.3">
      <c r="D54" s="7"/>
      <c r="E54" s="7"/>
      <c r="G54" t="s">
        <v>74</v>
      </c>
      <c r="H54" t="s">
        <v>16</v>
      </c>
      <c r="I54" t="s">
        <v>13</v>
      </c>
      <c r="J54" s="5">
        <v>44299</v>
      </c>
      <c r="K54" s="5">
        <v>44305</v>
      </c>
      <c r="L54" s="6">
        <v>0.79</v>
      </c>
    </row>
    <row r="55" spans="4:12" x14ac:dyDescent="0.3">
      <c r="D55" s="7"/>
      <c r="E55" s="7"/>
      <c r="G55" t="s">
        <v>75</v>
      </c>
      <c r="H55" t="s">
        <v>12</v>
      </c>
      <c r="I55" t="s">
        <v>32</v>
      </c>
      <c r="J55" s="5">
        <v>44300</v>
      </c>
      <c r="K55" s="5">
        <v>44309</v>
      </c>
      <c r="L55" s="6">
        <v>1</v>
      </c>
    </row>
    <row r="56" spans="4:12" x14ac:dyDescent="0.3">
      <c r="D56" s="7"/>
      <c r="E56" s="7"/>
      <c r="G56" t="s">
        <v>76</v>
      </c>
      <c r="H56" t="s">
        <v>31</v>
      </c>
      <c r="I56" t="s">
        <v>18</v>
      </c>
      <c r="J56" s="5">
        <v>44301</v>
      </c>
      <c r="K56" s="5">
        <v>44308</v>
      </c>
      <c r="L56" s="6">
        <v>0.96</v>
      </c>
    </row>
    <row r="57" spans="4:12" x14ac:dyDescent="0.3">
      <c r="D57" s="7"/>
      <c r="E57" s="7"/>
      <c r="G57" t="s">
        <v>77</v>
      </c>
      <c r="H57" t="s">
        <v>12</v>
      </c>
      <c r="I57" t="s">
        <v>9</v>
      </c>
      <c r="J57" s="5">
        <v>44303</v>
      </c>
      <c r="K57" s="5">
        <v>44309</v>
      </c>
      <c r="L57" s="6">
        <v>1</v>
      </c>
    </row>
    <row r="58" spans="4:12" x14ac:dyDescent="0.3">
      <c r="D58" s="7"/>
      <c r="E58" s="7"/>
      <c r="G58" t="s">
        <v>78</v>
      </c>
      <c r="H58" t="s">
        <v>12</v>
      </c>
      <c r="I58" t="s">
        <v>34</v>
      </c>
      <c r="J58" s="5">
        <v>44305</v>
      </c>
      <c r="K58" s="5">
        <v>44310</v>
      </c>
      <c r="L58" s="6">
        <v>0.59</v>
      </c>
    </row>
    <row r="59" spans="4:12" x14ac:dyDescent="0.3">
      <c r="D59" s="7"/>
      <c r="E59" s="7"/>
      <c r="G59" t="s">
        <v>79</v>
      </c>
      <c r="H59" t="s">
        <v>29</v>
      </c>
      <c r="I59" t="s">
        <v>13</v>
      </c>
      <c r="J59" s="5">
        <v>44307</v>
      </c>
      <c r="K59" s="5">
        <v>44313</v>
      </c>
      <c r="L59" s="6">
        <v>1</v>
      </c>
    </row>
    <row r="60" spans="4:12" x14ac:dyDescent="0.3">
      <c r="D60" s="7"/>
      <c r="E60" s="7"/>
      <c r="G60" t="s">
        <v>80</v>
      </c>
      <c r="H60" t="s">
        <v>31</v>
      </c>
      <c r="I60" t="s">
        <v>13</v>
      </c>
      <c r="J60" s="5">
        <v>44309</v>
      </c>
      <c r="K60" s="5">
        <v>44312</v>
      </c>
      <c r="L60" s="6">
        <v>0.21</v>
      </c>
    </row>
    <row r="61" spans="4:12" x14ac:dyDescent="0.3">
      <c r="D61" s="7"/>
      <c r="E61" s="7"/>
      <c r="G61" t="s">
        <v>81</v>
      </c>
      <c r="H61" t="s">
        <v>20</v>
      </c>
      <c r="I61" t="s">
        <v>32</v>
      </c>
      <c r="J61" s="5">
        <v>44311</v>
      </c>
      <c r="K61" s="5">
        <v>44315</v>
      </c>
      <c r="L61" s="6">
        <v>0.96</v>
      </c>
    </row>
    <row r="62" spans="4:12" x14ac:dyDescent="0.3">
      <c r="D62" s="7"/>
      <c r="E62" s="7"/>
      <c r="G62" t="s">
        <v>82</v>
      </c>
      <c r="H62" t="s">
        <v>12</v>
      </c>
      <c r="I62" t="s">
        <v>18</v>
      </c>
      <c r="J62" s="5">
        <v>44311</v>
      </c>
      <c r="K62" s="5">
        <v>44320</v>
      </c>
      <c r="L62" s="6">
        <v>0.62</v>
      </c>
    </row>
    <row r="63" spans="4:12" x14ac:dyDescent="0.3">
      <c r="D63" s="7"/>
      <c r="E63" s="7"/>
      <c r="G63" t="s">
        <v>83</v>
      </c>
      <c r="H63" t="s">
        <v>29</v>
      </c>
      <c r="I63" t="s">
        <v>24</v>
      </c>
      <c r="J63" s="5">
        <v>44311</v>
      </c>
      <c r="K63" s="5">
        <v>44317</v>
      </c>
      <c r="L63" s="6">
        <v>0.72</v>
      </c>
    </row>
    <row r="64" spans="4:12" x14ac:dyDescent="0.3">
      <c r="D64" s="7"/>
      <c r="E64" s="7"/>
      <c r="G64" t="s">
        <v>84</v>
      </c>
      <c r="H64" t="s">
        <v>29</v>
      </c>
      <c r="I64" t="s">
        <v>17</v>
      </c>
      <c r="J64" s="5">
        <v>44311</v>
      </c>
      <c r="K64" s="5">
        <v>44317</v>
      </c>
      <c r="L64" s="6">
        <v>0.45</v>
      </c>
    </row>
    <row r="65" spans="4:12" x14ac:dyDescent="0.3">
      <c r="D65" s="7"/>
      <c r="E65" s="7"/>
      <c r="G65" t="s">
        <v>85</v>
      </c>
      <c r="H65" t="s">
        <v>16</v>
      </c>
      <c r="I65" t="s">
        <v>21</v>
      </c>
      <c r="J65" s="5">
        <v>44312</v>
      </c>
      <c r="K65" s="5">
        <v>44322</v>
      </c>
      <c r="L65" s="6">
        <v>0.25</v>
      </c>
    </row>
    <row r="66" spans="4:12" x14ac:dyDescent="0.3">
      <c r="D66" s="7"/>
      <c r="E66" s="7"/>
      <c r="G66" t="s">
        <v>86</v>
      </c>
      <c r="H66" t="s">
        <v>20</v>
      </c>
      <c r="I66" t="s">
        <v>14</v>
      </c>
      <c r="J66" s="5">
        <v>44314</v>
      </c>
      <c r="K66" s="5">
        <v>44319</v>
      </c>
      <c r="L66" s="6">
        <v>0.87</v>
      </c>
    </row>
    <row r="67" spans="4:12" x14ac:dyDescent="0.3">
      <c r="D67" s="7"/>
      <c r="E67" s="7"/>
      <c r="G67" t="s">
        <v>87</v>
      </c>
      <c r="H67" t="s">
        <v>12</v>
      </c>
      <c r="I67" t="s">
        <v>22</v>
      </c>
      <c r="J67" s="5">
        <v>44316</v>
      </c>
      <c r="K67" s="5">
        <v>44324</v>
      </c>
      <c r="L67" s="6">
        <v>1</v>
      </c>
    </row>
    <row r="68" spans="4:12" x14ac:dyDescent="0.3">
      <c r="D68" s="7"/>
      <c r="E68" s="7"/>
      <c r="G68" t="s">
        <v>88</v>
      </c>
      <c r="H68" t="s">
        <v>29</v>
      </c>
      <c r="I68" t="s">
        <v>34</v>
      </c>
      <c r="J68" s="5">
        <v>44316</v>
      </c>
      <c r="K68" s="5">
        <v>44319</v>
      </c>
      <c r="L68" s="6">
        <v>0</v>
      </c>
    </row>
    <row r="69" spans="4:12" x14ac:dyDescent="0.3">
      <c r="D69" s="7"/>
      <c r="E69" s="7"/>
      <c r="G69" t="s">
        <v>89</v>
      </c>
      <c r="H69" t="s">
        <v>12</v>
      </c>
      <c r="I69" t="s">
        <v>34</v>
      </c>
      <c r="J69" s="5">
        <v>44317</v>
      </c>
      <c r="K69" s="5">
        <v>44325</v>
      </c>
      <c r="L69" s="6">
        <v>0</v>
      </c>
    </row>
    <row r="70" spans="4:12" x14ac:dyDescent="0.3">
      <c r="D70" s="7"/>
      <c r="E70" s="7"/>
      <c r="G70" t="s">
        <v>90</v>
      </c>
      <c r="H70" t="s">
        <v>29</v>
      </c>
      <c r="I70" t="s">
        <v>18</v>
      </c>
      <c r="J70" s="5">
        <v>44317</v>
      </c>
      <c r="K70" s="5">
        <v>44324</v>
      </c>
      <c r="L70" s="6">
        <v>0</v>
      </c>
    </row>
    <row r="71" spans="4:12" x14ac:dyDescent="0.3">
      <c r="D71" s="7"/>
      <c r="E71" s="7"/>
      <c r="G71" t="s">
        <v>91</v>
      </c>
      <c r="H71" t="s">
        <v>31</v>
      </c>
      <c r="I71" t="s">
        <v>21</v>
      </c>
      <c r="J71" s="5">
        <v>44318</v>
      </c>
      <c r="K71" s="5">
        <v>44322</v>
      </c>
      <c r="L71" s="6">
        <v>0</v>
      </c>
    </row>
    <row r="72" spans="4:12" x14ac:dyDescent="0.3">
      <c r="D72" s="7"/>
      <c r="E72" s="7"/>
      <c r="G72" t="s">
        <v>92</v>
      </c>
      <c r="H72" t="s">
        <v>20</v>
      </c>
      <c r="I72" t="s">
        <v>13</v>
      </c>
      <c r="J72" s="5">
        <v>44318</v>
      </c>
      <c r="K72" s="5">
        <v>44326</v>
      </c>
      <c r="L72" s="6">
        <v>0</v>
      </c>
    </row>
    <row r="73" spans="4:12" x14ac:dyDescent="0.3">
      <c r="D73" s="7"/>
      <c r="E73" s="7"/>
      <c r="G73" t="s">
        <v>93</v>
      </c>
      <c r="H73" t="s">
        <v>16</v>
      </c>
      <c r="I73" t="s">
        <v>32</v>
      </c>
      <c r="J73" s="5">
        <v>44320</v>
      </c>
      <c r="K73" s="5">
        <v>44329</v>
      </c>
      <c r="L73" s="6">
        <v>0</v>
      </c>
    </row>
    <row r="74" spans="4:12" x14ac:dyDescent="0.3">
      <c r="D74" s="7"/>
      <c r="E74" s="7"/>
      <c r="G74" t="s">
        <v>94</v>
      </c>
      <c r="H74" t="s">
        <v>16</v>
      </c>
      <c r="I74" t="s">
        <v>32</v>
      </c>
      <c r="J74" s="5">
        <v>44321</v>
      </c>
      <c r="K74" s="5">
        <v>44328</v>
      </c>
      <c r="L74" s="6">
        <v>0</v>
      </c>
    </row>
    <row r="75" spans="4:12" x14ac:dyDescent="0.3">
      <c r="D75" s="7"/>
      <c r="E75" s="7"/>
      <c r="G75" t="s">
        <v>95</v>
      </c>
      <c r="H75" t="s">
        <v>29</v>
      </c>
      <c r="I75" t="s">
        <v>14</v>
      </c>
      <c r="J75" s="5">
        <v>44321</v>
      </c>
      <c r="K75" s="5">
        <v>44324</v>
      </c>
      <c r="L75" s="6">
        <v>0</v>
      </c>
    </row>
    <row r="76" spans="4:12" x14ac:dyDescent="0.3">
      <c r="D76" s="7"/>
      <c r="E76" s="7"/>
      <c r="G76" t="s">
        <v>96</v>
      </c>
      <c r="H76" t="s">
        <v>12</v>
      </c>
      <c r="I76" t="s">
        <v>9</v>
      </c>
      <c r="J76" s="5">
        <v>44323</v>
      </c>
      <c r="K76" s="5">
        <v>44328</v>
      </c>
      <c r="L76" s="6">
        <v>0</v>
      </c>
    </row>
    <row r="77" spans="4:12" x14ac:dyDescent="0.3">
      <c r="D77" s="7"/>
      <c r="E77" s="7"/>
      <c r="G77" t="s">
        <v>97</v>
      </c>
      <c r="H77" t="s">
        <v>20</v>
      </c>
      <c r="I77" t="s">
        <v>21</v>
      </c>
      <c r="J77" s="5">
        <v>44323</v>
      </c>
      <c r="K77" s="5">
        <v>44329</v>
      </c>
      <c r="L77" s="6">
        <v>0</v>
      </c>
    </row>
    <row r="78" spans="4:12" x14ac:dyDescent="0.3">
      <c r="D78" s="7"/>
      <c r="E78" s="7"/>
      <c r="G78" t="s">
        <v>98</v>
      </c>
      <c r="H78" t="s">
        <v>31</v>
      </c>
      <c r="I78" t="s">
        <v>24</v>
      </c>
      <c r="J78" s="5">
        <v>44325</v>
      </c>
      <c r="K78" s="5">
        <v>44333</v>
      </c>
      <c r="L78" s="6">
        <v>0</v>
      </c>
    </row>
    <row r="79" spans="4:12" x14ac:dyDescent="0.3">
      <c r="D79" s="7"/>
      <c r="E79" s="7"/>
      <c r="G79" t="s">
        <v>99</v>
      </c>
      <c r="H79" t="s">
        <v>12</v>
      </c>
      <c r="I79" t="s">
        <v>22</v>
      </c>
      <c r="J79" s="5">
        <v>44326</v>
      </c>
      <c r="K79" s="5">
        <v>44336</v>
      </c>
      <c r="L79" s="6">
        <v>0</v>
      </c>
    </row>
    <row r="80" spans="4:12" x14ac:dyDescent="0.3">
      <c r="D80" s="7"/>
      <c r="E80" s="7"/>
      <c r="G80" t="s">
        <v>100</v>
      </c>
      <c r="H80" t="s">
        <v>16</v>
      </c>
      <c r="I80" t="s">
        <v>24</v>
      </c>
      <c r="J80" s="5">
        <v>44327</v>
      </c>
      <c r="K80" s="5">
        <v>44330</v>
      </c>
      <c r="L80" s="6">
        <v>0</v>
      </c>
    </row>
    <row r="81" spans="4:12" x14ac:dyDescent="0.3">
      <c r="D81" s="7"/>
      <c r="E81" s="7"/>
      <c r="G81" t="s">
        <v>101</v>
      </c>
      <c r="H81" t="s">
        <v>16</v>
      </c>
      <c r="I81" t="s">
        <v>13</v>
      </c>
      <c r="J81" s="5">
        <v>44328</v>
      </c>
      <c r="K81" s="5">
        <v>44335</v>
      </c>
      <c r="L81" s="6">
        <v>0</v>
      </c>
    </row>
    <row r="82" spans="4:12" x14ac:dyDescent="0.3">
      <c r="D82" s="7"/>
      <c r="E82" s="7"/>
      <c r="G82" t="s">
        <v>102</v>
      </c>
      <c r="H82" t="s">
        <v>12</v>
      </c>
      <c r="I82" t="s">
        <v>21</v>
      </c>
      <c r="J82" s="5">
        <v>44329</v>
      </c>
      <c r="K82" s="5">
        <v>44336</v>
      </c>
      <c r="L82" s="6">
        <v>0</v>
      </c>
    </row>
    <row r="83" spans="4:12" x14ac:dyDescent="0.3">
      <c r="D83" s="7"/>
      <c r="E83" s="7"/>
      <c r="G83" t="s">
        <v>103</v>
      </c>
      <c r="H83" t="s">
        <v>20</v>
      </c>
      <c r="I83" t="s">
        <v>24</v>
      </c>
      <c r="J83" s="5">
        <v>44329</v>
      </c>
      <c r="K83" s="5">
        <v>44338</v>
      </c>
      <c r="L83" s="6">
        <v>0</v>
      </c>
    </row>
    <row r="84" spans="4:12" x14ac:dyDescent="0.3">
      <c r="D84" s="7"/>
      <c r="E84" s="7"/>
      <c r="G84" t="s">
        <v>104</v>
      </c>
      <c r="H84" t="s">
        <v>16</v>
      </c>
      <c r="I84" t="s">
        <v>13</v>
      </c>
      <c r="J84" s="5">
        <v>44330</v>
      </c>
      <c r="K84" s="5">
        <v>44335</v>
      </c>
      <c r="L84" s="6">
        <v>0</v>
      </c>
    </row>
    <row r="85" spans="4:12" x14ac:dyDescent="0.3">
      <c r="D85" s="7"/>
      <c r="E85" s="7"/>
      <c r="G85" t="s">
        <v>105</v>
      </c>
      <c r="H85" t="s">
        <v>31</v>
      </c>
      <c r="I85" t="s">
        <v>13</v>
      </c>
      <c r="J85" s="5">
        <v>44331</v>
      </c>
      <c r="K85" s="5">
        <v>44337</v>
      </c>
      <c r="L85" s="6">
        <v>0</v>
      </c>
    </row>
    <row r="86" spans="4:12" x14ac:dyDescent="0.3">
      <c r="D86" s="7"/>
      <c r="E86" s="7"/>
      <c r="G86" t="s">
        <v>106</v>
      </c>
      <c r="H86" t="s">
        <v>12</v>
      </c>
      <c r="I86" t="s">
        <v>17</v>
      </c>
      <c r="J86" s="5">
        <v>44332</v>
      </c>
      <c r="K86" s="5">
        <v>44342</v>
      </c>
      <c r="L86" s="6">
        <v>0</v>
      </c>
    </row>
    <row r="87" spans="4:12" x14ac:dyDescent="0.3">
      <c r="D87" s="7"/>
      <c r="E87" s="7"/>
      <c r="G87" t="s">
        <v>107</v>
      </c>
      <c r="H87" t="s">
        <v>12</v>
      </c>
      <c r="I87" t="s">
        <v>21</v>
      </c>
      <c r="J87" s="5">
        <v>44332</v>
      </c>
      <c r="K87" s="5">
        <v>44336</v>
      </c>
      <c r="L87" s="6">
        <v>0</v>
      </c>
    </row>
    <row r="88" spans="4:12" x14ac:dyDescent="0.3">
      <c r="D88" s="7"/>
      <c r="E88" s="7"/>
      <c r="G88" t="s">
        <v>108</v>
      </c>
      <c r="H88" t="s">
        <v>29</v>
      </c>
      <c r="I88" t="s">
        <v>13</v>
      </c>
      <c r="J88" s="5">
        <v>44333</v>
      </c>
      <c r="K88" s="5">
        <v>44341</v>
      </c>
      <c r="L88" s="6">
        <v>0</v>
      </c>
    </row>
    <row r="89" spans="4:12" x14ac:dyDescent="0.3">
      <c r="D89" s="7"/>
      <c r="E89" s="7"/>
      <c r="G89" t="s">
        <v>109</v>
      </c>
      <c r="H89" t="s">
        <v>20</v>
      </c>
      <c r="I89" t="s">
        <v>18</v>
      </c>
      <c r="J89" s="5">
        <v>44334</v>
      </c>
      <c r="K89" s="5">
        <v>44342</v>
      </c>
      <c r="L89" s="6">
        <v>0</v>
      </c>
    </row>
    <row r="90" spans="4:12" x14ac:dyDescent="0.3">
      <c r="D90" s="7"/>
      <c r="E90" s="7"/>
      <c r="G90" t="s">
        <v>110</v>
      </c>
      <c r="H90" t="s">
        <v>29</v>
      </c>
      <c r="I90" t="s">
        <v>14</v>
      </c>
      <c r="J90" s="5">
        <v>44334</v>
      </c>
      <c r="K90" s="5">
        <v>44343</v>
      </c>
      <c r="L90" s="6">
        <v>0</v>
      </c>
    </row>
    <row r="91" spans="4:12" x14ac:dyDescent="0.3">
      <c r="D91" s="7"/>
      <c r="E91" s="7"/>
      <c r="G91" t="s">
        <v>111</v>
      </c>
      <c r="H91" t="s">
        <v>29</v>
      </c>
      <c r="I91" t="s">
        <v>21</v>
      </c>
      <c r="J91" s="5">
        <v>44335</v>
      </c>
      <c r="K91" s="5">
        <v>44343</v>
      </c>
      <c r="L91" s="6">
        <v>0</v>
      </c>
    </row>
    <row r="92" spans="4:12" x14ac:dyDescent="0.3">
      <c r="D92" s="7"/>
      <c r="E92" s="7"/>
      <c r="G92" t="s">
        <v>112</v>
      </c>
      <c r="H92" t="s">
        <v>20</v>
      </c>
      <c r="I92" t="s">
        <v>22</v>
      </c>
      <c r="J92" s="5">
        <v>44336</v>
      </c>
      <c r="K92" s="5">
        <v>44344</v>
      </c>
      <c r="L92" s="6">
        <v>0</v>
      </c>
    </row>
    <row r="93" spans="4:12" x14ac:dyDescent="0.3">
      <c r="D93" s="7"/>
      <c r="E93" s="7"/>
      <c r="G93" t="s">
        <v>113</v>
      </c>
      <c r="H93" t="s">
        <v>16</v>
      </c>
      <c r="I93" t="s">
        <v>22</v>
      </c>
      <c r="J93" s="5">
        <v>44338</v>
      </c>
      <c r="K93" s="5">
        <v>44342</v>
      </c>
      <c r="L93" s="6">
        <v>0</v>
      </c>
    </row>
    <row r="94" spans="4:12" x14ac:dyDescent="0.3">
      <c r="D94" s="7"/>
      <c r="E94" s="7"/>
      <c r="G94" t="s">
        <v>114</v>
      </c>
      <c r="H94" t="s">
        <v>31</v>
      </c>
      <c r="I94" t="s">
        <v>34</v>
      </c>
      <c r="J94" s="5">
        <v>44339</v>
      </c>
      <c r="K94" s="5">
        <v>44342</v>
      </c>
      <c r="L94" s="6">
        <v>0</v>
      </c>
    </row>
    <row r="95" spans="4:12" x14ac:dyDescent="0.3">
      <c r="D95" s="7"/>
      <c r="E95" s="7"/>
      <c r="G95" t="s">
        <v>115</v>
      </c>
      <c r="H95" t="s">
        <v>20</v>
      </c>
      <c r="I95" t="s">
        <v>13</v>
      </c>
      <c r="J95" s="5">
        <v>44339</v>
      </c>
      <c r="K95" s="5">
        <v>44344</v>
      </c>
      <c r="L95" s="6">
        <v>0</v>
      </c>
    </row>
    <row r="96" spans="4:12" x14ac:dyDescent="0.3">
      <c r="D96" s="7"/>
      <c r="E96" s="7"/>
      <c r="G96" t="s">
        <v>116</v>
      </c>
      <c r="H96" t="s">
        <v>12</v>
      </c>
      <c r="I96" t="s">
        <v>32</v>
      </c>
      <c r="J96" s="5">
        <v>44341</v>
      </c>
      <c r="K96" s="5">
        <v>44344</v>
      </c>
      <c r="L96" s="6">
        <v>0</v>
      </c>
    </row>
    <row r="97" spans="4:12" x14ac:dyDescent="0.3">
      <c r="D97" s="7"/>
      <c r="E97" s="7"/>
      <c r="G97" t="s">
        <v>117</v>
      </c>
      <c r="H97" t="s">
        <v>20</v>
      </c>
      <c r="I97" t="s">
        <v>22</v>
      </c>
      <c r="J97" s="5">
        <v>44343</v>
      </c>
      <c r="K97" s="5">
        <v>44352</v>
      </c>
      <c r="L97" s="6">
        <v>0</v>
      </c>
    </row>
    <row r="98" spans="4:12" x14ac:dyDescent="0.3">
      <c r="D98" s="7"/>
      <c r="E98" s="7"/>
      <c r="G98" t="s">
        <v>118</v>
      </c>
      <c r="H98" t="s">
        <v>20</v>
      </c>
      <c r="I98" t="s">
        <v>14</v>
      </c>
      <c r="J98" s="5">
        <v>44345</v>
      </c>
      <c r="K98" s="5">
        <v>44349</v>
      </c>
      <c r="L98" s="6">
        <v>0</v>
      </c>
    </row>
    <row r="99" spans="4:12" x14ac:dyDescent="0.3">
      <c r="D99" s="7"/>
      <c r="E99" s="7"/>
      <c r="G99" t="s">
        <v>119</v>
      </c>
      <c r="H99" t="s">
        <v>20</v>
      </c>
      <c r="I99" t="s">
        <v>34</v>
      </c>
      <c r="J99" s="5">
        <v>44346</v>
      </c>
      <c r="K99" s="5">
        <v>44350</v>
      </c>
      <c r="L99" s="6">
        <v>0</v>
      </c>
    </row>
    <row r="100" spans="4:12" x14ac:dyDescent="0.3">
      <c r="D100" s="7"/>
      <c r="E100" s="7"/>
      <c r="G100" t="s">
        <v>120</v>
      </c>
      <c r="H100" t="s">
        <v>20</v>
      </c>
      <c r="I100" t="s">
        <v>24</v>
      </c>
      <c r="J100" s="5">
        <v>44347</v>
      </c>
      <c r="K100" s="5">
        <v>44355</v>
      </c>
      <c r="L100" s="6">
        <v>0</v>
      </c>
    </row>
    <row r="101" spans="4:12" x14ac:dyDescent="0.3">
      <c r="D101" s="7"/>
      <c r="E101" s="7"/>
      <c r="G101" t="s">
        <v>121</v>
      </c>
      <c r="H101" t="s">
        <v>16</v>
      </c>
      <c r="I101" t="s">
        <v>13</v>
      </c>
      <c r="J101" s="5">
        <v>44348</v>
      </c>
      <c r="K101" s="5">
        <v>44351</v>
      </c>
      <c r="L101" s="6">
        <v>0</v>
      </c>
    </row>
    <row r="102" spans="4:12" x14ac:dyDescent="0.3">
      <c r="D102" s="7"/>
      <c r="E102" s="7"/>
      <c r="G102" t="s">
        <v>122</v>
      </c>
      <c r="H102" t="s">
        <v>12</v>
      </c>
      <c r="I102" t="s">
        <v>34</v>
      </c>
      <c r="J102" s="5">
        <v>44348</v>
      </c>
      <c r="K102" s="5">
        <v>44351</v>
      </c>
      <c r="L102" s="6">
        <v>0</v>
      </c>
    </row>
    <row r="103" spans="4:12" x14ac:dyDescent="0.3">
      <c r="D103" s="7"/>
      <c r="E103" s="7"/>
      <c r="G103" t="s">
        <v>123</v>
      </c>
      <c r="H103" t="s">
        <v>31</v>
      </c>
      <c r="I103" t="s">
        <v>34</v>
      </c>
      <c r="J103" s="5">
        <v>44348</v>
      </c>
      <c r="K103" s="5">
        <v>44356</v>
      </c>
      <c r="L103" s="6">
        <v>0</v>
      </c>
    </row>
    <row r="104" spans="4:12" x14ac:dyDescent="0.3">
      <c r="D104" s="7"/>
      <c r="E104" s="7"/>
      <c r="G104" t="s">
        <v>124</v>
      </c>
      <c r="H104" t="s">
        <v>12</v>
      </c>
      <c r="I104" t="s">
        <v>13</v>
      </c>
      <c r="J104" s="5">
        <v>44350</v>
      </c>
      <c r="K104" s="5">
        <v>44353</v>
      </c>
      <c r="L104" s="6">
        <v>0</v>
      </c>
    </row>
    <row r="105" spans="4:12" x14ac:dyDescent="0.3">
      <c r="D105" s="7"/>
      <c r="E105" s="7"/>
      <c r="G105" t="s">
        <v>125</v>
      </c>
      <c r="H105" t="s">
        <v>20</v>
      </c>
      <c r="I105" t="s">
        <v>14</v>
      </c>
      <c r="J105" s="5">
        <v>44352</v>
      </c>
      <c r="K105" s="5">
        <v>44356</v>
      </c>
      <c r="L105" s="6">
        <v>0</v>
      </c>
    </row>
    <row r="106" spans="4:12" x14ac:dyDescent="0.3">
      <c r="D106" s="7"/>
      <c r="E106" s="7"/>
    </row>
    <row r="107" spans="4:12" x14ac:dyDescent="0.3">
      <c r="D107" s="7"/>
      <c r="E107" s="7"/>
    </row>
    <row r="108" spans="4:12" x14ac:dyDescent="0.3">
      <c r="D108" s="7"/>
      <c r="E108" s="7"/>
    </row>
    <row r="109" spans="4:12" x14ac:dyDescent="0.3">
      <c r="D109" s="7"/>
      <c r="E109" s="7"/>
    </row>
    <row r="110" spans="4:12" x14ac:dyDescent="0.3">
      <c r="D110" s="7"/>
      <c r="E110" s="7"/>
    </row>
    <row r="111" spans="4:12" x14ac:dyDescent="0.3">
      <c r="D111" s="7"/>
      <c r="E111" s="7"/>
    </row>
    <row r="112" spans="4:12" x14ac:dyDescent="0.3">
      <c r="D112" s="7"/>
      <c r="E112" s="7"/>
    </row>
    <row r="113" spans="4:5" x14ac:dyDescent="0.3">
      <c r="D113" s="7"/>
      <c r="E113" s="7"/>
    </row>
    <row r="114" spans="4:5" x14ac:dyDescent="0.3">
      <c r="D114" s="7"/>
      <c r="E114" s="7"/>
    </row>
    <row r="115" spans="4:5" x14ac:dyDescent="0.3">
      <c r="D115" s="7"/>
      <c r="E115" s="7"/>
    </row>
    <row r="116" spans="4:5" x14ac:dyDescent="0.3">
      <c r="D116" s="7"/>
      <c r="E116" s="7"/>
    </row>
    <row r="117" spans="4:5" x14ac:dyDescent="0.3">
      <c r="D117" s="7"/>
      <c r="E117" s="7"/>
    </row>
    <row r="118" spans="4:5" x14ac:dyDescent="0.3">
      <c r="D118" s="7"/>
      <c r="E118" s="7"/>
    </row>
    <row r="119" spans="4:5" x14ac:dyDescent="0.3">
      <c r="D119" s="7"/>
      <c r="E119" s="7"/>
    </row>
    <row r="120" spans="4:5" x14ac:dyDescent="0.3">
      <c r="D120" s="7"/>
      <c r="E120" s="7"/>
    </row>
    <row r="121" spans="4:5" x14ac:dyDescent="0.3">
      <c r="D121" s="7"/>
      <c r="E121" s="7"/>
    </row>
    <row r="122" spans="4:5" x14ac:dyDescent="0.3">
      <c r="D122" s="7"/>
      <c r="E122" s="7"/>
    </row>
    <row r="123" spans="4:5" x14ac:dyDescent="0.3">
      <c r="D123" s="7"/>
      <c r="E123" s="7"/>
    </row>
    <row r="124" spans="4:5" x14ac:dyDescent="0.3">
      <c r="D124" s="7"/>
      <c r="E124" s="7"/>
    </row>
    <row r="125" spans="4:5" x14ac:dyDescent="0.3">
      <c r="D125" s="7"/>
      <c r="E125" s="7"/>
    </row>
    <row r="126" spans="4:5" x14ac:dyDescent="0.3">
      <c r="D126" s="7"/>
      <c r="E126" s="7"/>
    </row>
  </sheetData>
  <conditionalFormatting sqref="I6:I105 C6:C15">
    <cfRule type="uniqueValues" dxfId="4" priority="1"/>
  </conditionalFormatting>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dimension ref="A1:G29"/>
  <sheetViews>
    <sheetView showGridLines="0" workbookViewId="0">
      <selection activeCell="F5" sqref="F5"/>
    </sheetView>
  </sheetViews>
  <sheetFormatPr defaultRowHeight="14.4" x14ac:dyDescent="0.3"/>
  <cols>
    <col min="1" max="1" width="1.6640625" customWidth="1"/>
    <col min="2" max="2" width="3.6640625" customWidth="1"/>
    <col min="3" max="3" width="34.5546875" bestFit="1" customWidth="1"/>
    <col min="4" max="4" width="18.109375" bestFit="1" customWidth="1"/>
    <col min="5" max="5" width="9.88671875" bestFit="1" customWidth="1"/>
    <col min="6" max="6" width="14.6640625" bestFit="1" customWidth="1"/>
    <col min="7" max="7" width="13.88671875" bestFit="1" customWidth="1"/>
  </cols>
  <sheetData>
    <row r="1" spans="1:7" s="2" customFormat="1" ht="52.5" customHeight="1" x14ac:dyDescent="0.3">
      <c r="A1" s="1"/>
      <c r="C1" s="3" t="s">
        <v>152</v>
      </c>
    </row>
    <row r="4" spans="1:7" x14ac:dyDescent="0.3">
      <c r="C4" t="s">
        <v>151</v>
      </c>
      <c r="D4" t="s">
        <v>150</v>
      </c>
      <c r="E4" t="s">
        <v>149</v>
      </c>
      <c r="F4" t="s">
        <v>148</v>
      </c>
      <c r="G4" t="s">
        <v>147</v>
      </c>
    </row>
    <row r="5" spans="1:7" x14ac:dyDescent="0.3">
      <c r="C5" t="s">
        <v>139</v>
      </c>
      <c r="D5" t="s">
        <v>9</v>
      </c>
      <c r="E5" t="s">
        <v>127</v>
      </c>
      <c r="F5" s="7">
        <v>44288</v>
      </c>
      <c r="G5" s="7" t="s">
        <v>126</v>
      </c>
    </row>
    <row r="6" spans="1:7" x14ac:dyDescent="0.3">
      <c r="C6" t="s">
        <v>146</v>
      </c>
      <c r="D6" t="s">
        <v>17</v>
      </c>
      <c r="E6" t="s">
        <v>127</v>
      </c>
      <c r="F6" s="7">
        <v>44289</v>
      </c>
      <c r="G6" s="7" t="s">
        <v>126</v>
      </c>
    </row>
    <row r="7" spans="1:7" x14ac:dyDescent="0.3">
      <c r="C7" t="s">
        <v>145</v>
      </c>
      <c r="D7" t="s">
        <v>32</v>
      </c>
      <c r="E7" t="s">
        <v>127</v>
      </c>
      <c r="F7" s="7">
        <v>44290</v>
      </c>
      <c r="G7" s="7" t="s">
        <v>126</v>
      </c>
    </row>
    <row r="8" spans="1:7" x14ac:dyDescent="0.3">
      <c r="C8" t="s">
        <v>139</v>
      </c>
      <c r="D8" t="s">
        <v>18</v>
      </c>
      <c r="E8" t="s">
        <v>129</v>
      </c>
      <c r="F8" s="7">
        <v>44291</v>
      </c>
      <c r="G8" s="7">
        <v>44294</v>
      </c>
    </row>
    <row r="9" spans="1:7" x14ac:dyDescent="0.3">
      <c r="C9" t="s">
        <v>145</v>
      </c>
      <c r="D9" t="s">
        <v>21</v>
      </c>
      <c r="E9" t="s">
        <v>129</v>
      </c>
      <c r="F9" s="7">
        <v>44291</v>
      </c>
      <c r="G9" s="7" t="s">
        <v>126</v>
      </c>
    </row>
    <row r="10" spans="1:7" x14ac:dyDescent="0.3">
      <c r="C10" t="s">
        <v>144</v>
      </c>
      <c r="D10" t="s">
        <v>34</v>
      </c>
      <c r="E10" t="s">
        <v>129</v>
      </c>
      <c r="F10" s="7">
        <v>44292</v>
      </c>
      <c r="G10" s="7" t="s">
        <v>126</v>
      </c>
    </row>
    <row r="11" spans="1:7" x14ac:dyDescent="0.3">
      <c r="C11" t="s">
        <v>143</v>
      </c>
      <c r="D11" t="s">
        <v>9</v>
      </c>
      <c r="E11" t="s">
        <v>129</v>
      </c>
      <c r="F11" s="7">
        <v>44293</v>
      </c>
      <c r="G11" s="7" t="s">
        <v>126</v>
      </c>
    </row>
    <row r="12" spans="1:7" x14ac:dyDescent="0.3">
      <c r="C12" t="s">
        <v>142</v>
      </c>
      <c r="D12" t="s">
        <v>14</v>
      </c>
      <c r="E12" t="s">
        <v>129</v>
      </c>
      <c r="F12" s="7">
        <v>44293</v>
      </c>
      <c r="G12" s="7" t="s">
        <v>126</v>
      </c>
    </row>
    <row r="13" spans="1:7" x14ac:dyDescent="0.3">
      <c r="C13" t="s">
        <v>137</v>
      </c>
      <c r="D13" t="s">
        <v>32</v>
      </c>
      <c r="E13" t="s">
        <v>127</v>
      </c>
      <c r="F13" s="7">
        <v>44294</v>
      </c>
      <c r="G13" s="7" t="s">
        <v>126</v>
      </c>
    </row>
    <row r="14" spans="1:7" x14ac:dyDescent="0.3">
      <c r="C14" t="s">
        <v>141</v>
      </c>
      <c r="D14" t="s">
        <v>24</v>
      </c>
      <c r="E14" t="s">
        <v>127</v>
      </c>
      <c r="F14" s="7">
        <v>44295</v>
      </c>
      <c r="G14" s="7" t="s">
        <v>126</v>
      </c>
    </row>
    <row r="15" spans="1:7" x14ac:dyDescent="0.3">
      <c r="C15" t="s">
        <v>128</v>
      </c>
      <c r="D15" t="s">
        <v>34</v>
      </c>
      <c r="E15" t="s">
        <v>129</v>
      </c>
      <c r="F15" s="7">
        <v>44297</v>
      </c>
      <c r="G15" s="7">
        <v>44300</v>
      </c>
    </row>
    <row r="16" spans="1:7" x14ac:dyDescent="0.3">
      <c r="C16" t="s">
        <v>140</v>
      </c>
      <c r="D16" t="s">
        <v>17</v>
      </c>
      <c r="E16" t="s">
        <v>129</v>
      </c>
      <c r="F16" s="7">
        <v>44298</v>
      </c>
      <c r="G16" s="7" t="s">
        <v>126</v>
      </c>
    </row>
    <row r="17" spans="3:7" x14ac:dyDescent="0.3">
      <c r="C17" t="s">
        <v>139</v>
      </c>
      <c r="D17" t="s">
        <v>14</v>
      </c>
      <c r="E17" t="s">
        <v>129</v>
      </c>
      <c r="F17" s="7">
        <v>44300</v>
      </c>
      <c r="G17" s="7" t="s">
        <v>126</v>
      </c>
    </row>
    <row r="18" spans="3:7" x14ac:dyDescent="0.3">
      <c r="C18" t="s">
        <v>138</v>
      </c>
      <c r="D18" t="s">
        <v>32</v>
      </c>
      <c r="E18" t="s">
        <v>129</v>
      </c>
      <c r="F18" s="7">
        <v>44303</v>
      </c>
      <c r="G18" s="7" t="s">
        <v>126</v>
      </c>
    </row>
    <row r="19" spans="3:7" x14ac:dyDescent="0.3">
      <c r="C19" t="s">
        <v>137</v>
      </c>
      <c r="D19" t="s">
        <v>18</v>
      </c>
      <c r="E19" t="s">
        <v>127</v>
      </c>
      <c r="F19" s="7">
        <v>44303</v>
      </c>
      <c r="G19" s="7" t="s">
        <v>126</v>
      </c>
    </row>
    <row r="20" spans="3:7" x14ac:dyDescent="0.3">
      <c r="C20" t="s">
        <v>133</v>
      </c>
      <c r="D20" t="s">
        <v>34</v>
      </c>
      <c r="E20" t="s">
        <v>127</v>
      </c>
      <c r="F20" s="7">
        <v>44304</v>
      </c>
      <c r="G20" s="7" t="s">
        <v>126</v>
      </c>
    </row>
    <row r="21" spans="3:7" x14ac:dyDescent="0.3">
      <c r="C21" t="s">
        <v>136</v>
      </c>
      <c r="D21" t="s">
        <v>14</v>
      </c>
      <c r="E21" t="s">
        <v>129</v>
      </c>
      <c r="F21" s="7">
        <v>44305</v>
      </c>
      <c r="G21" s="7" t="s">
        <v>126</v>
      </c>
    </row>
    <row r="22" spans="3:7" x14ac:dyDescent="0.3">
      <c r="C22" t="s">
        <v>133</v>
      </c>
      <c r="D22" t="s">
        <v>34</v>
      </c>
      <c r="E22" t="s">
        <v>129</v>
      </c>
      <c r="F22" s="7">
        <v>44305</v>
      </c>
      <c r="G22" s="7" t="s">
        <v>126</v>
      </c>
    </row>
    <row r="23" spans="3:7" x14ac:dyDescent="0.3">
      <c r="C23" t="s">
        <v>135</v>
      </c>
      <c r="D23" t="s">
        <v>9</v>
      </c>
      <c r="E23" t="s">
        <v>129</v>
      </c>
      <c r="F23" s="7">
        <v>44306</v>
      </c>
      <c r="G23" s="7" t="s">
        <v>126</v>
      </c>
    </row>
    <row r="24" spans="3:7" x14ac:dyDescent="0.3">
      <c r="C24" t="s">
        <v>134</v>
      </c>
      <c r="D24" t="s">
        <v>32</v>
      </c>
      <c r="E24" t="s">
        <v>129</v>
      </c>
      <c r="F24" s="7">
        <v>44308</v>
      </c>
      <c r="G24" s="7" t="s">
        <v>126</v>
      </c>
    </row>
    <row r="25" spans="3:7" x14ac:dyDescent="0.3">
      <c r="C25" t="s">
        <v>133</v>
      </c>
      <c r="D25" t="s">
        <v>13</v>
      </c>
      <c r="E25" t="s">
        <v>129</v>
      </c>
      <c r="F25" s="7">
        <v>44311</v>
      </c>
      <c r="G25" s="7" t="s">
        <v>126</v>
      </c>
    </row>
    <row r="26" spans="3:7" x14ac:dyDescent="0.3">
      <c r="C26" t="s">
        <v>132</v>
      </c>
      <c r="D26" t="s">
        <v>14</v>
      </c>
      <c r="E26" t="s">
        <v>127</v>
      </c>
      <c r="F26" s="7">
        <v>44312</v>
      </c>
      <c r="G26" s="7" t="s">
        <v>126</v>
      </c>
    </row>
    <row r="27" spans="3:7" x14ac:dyDescent="0.3">
      <c r="C27" t="s">
        <v>131</v>
      </c>
      <c r="D27" t="s">
        <v>22</v>
      </c>
      <c r="E27" t="s">
        <v>127</v>
      </c>
      <c r="F27" s="7">
        <v>44313</v>
      </c>
      <c r="G27" s="7" t="s">
        <v>126</v>
      </c>
    </row>
    <row r="28" spans="3:7" x14ac:dyDescent="0.3">
      <c r="C28" t="s">
        <v>130</v>
      </c>
      <c r="D28" t="s">
        <v>21</v>
      </c>
      <c r="E28" t="s">
        <v>129</v>
      </c>
      <c r="F28" s="7">
        <v>44314</v>
      </c>
      <c r="G28" s="7" t="s">
        <v>126</v>
      </c>
    </row>
    <row r="29" spans="3:7" x14ac:dyDescent="0.3">
      <c r="C29" t="s">
        <v>128</v>
      </c>
      <c r="D29" t="s">
        <v>14</v>
      </c>
      <c r="E29" t="s">
        <v>127</v>
      </c>
      <c r="F29" s="7">
        <v>44316</v>
      </c>
      <c r="G29" s="7" t="s">
        <v>126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6E964-1CA6-4BDB-85A0-CF89B2939944}">
  <dimension ref="B3:R56"/>
  <sheetViews>
    <sheetView topLeftCell="A10" zoomScaleNormal="100" workbookViewId="0">
      <selection activeCell="K36" sqref="K36"/>
    </sheetView>
  </sheetViews>
  <sheetFormatPr defaultRowHeight="14.4" x14ac:dyDescent="0.3"/>
  <cols>
    <col min="1" max="1" width="2" customWidth="1"/>
    <col min="2" max="2" width="14.6640625" bestFit="1" customWidth="1"/>
    <col min="3" max="3" width="9.5546875" bestFit="1" customWidth="1"/>
    <col min="4" max="4" width="15.44140625" bestFit="1" customWidth="1"/>
    <col min="5" max="5" width="15.77734375" bestFit="1" customWidth="1"/>
    <col min="6" max="6" width="3" customWidth="1"/>
    <col min="8" max="8" width="13.44140625" customWidth="1"/>
    <col min="9" max="9" width="11.44140625" bestFit="1" customWidth="1"/>
    <col min="10" max="10" width="4.77734375" customWidth="1"/>
    <col min="11" max="11" width="21.77734375" customWidth="1"/>
    <col min="12" max="12" width="16.77734375" customWidth="1"/>
    <col min="13" max="13" width="10.21875" customWidth="1"/>
    <col min="14" max="14" width="14.6640625" customWidth="1"/>
    <col min="15" max="15" width="18.33203125" customWidth="1"/>
    <col min="16" max="16" width="19.6640625" customWidth="1"/>
    <col min="17" max="17" width="14.77734375" customWidth="1"/>
    <col min="18" max="18" width="16.44140625" customWidth="1"/>
    <col min="19" max="19" width="16.21875" bestFit="1" customWidth="1"/>
    <col min="20" max="20" width="18.6640625" bestFit="1" customWidth="1"/>
    <col min="21" max="21" width="15.21875" bestFit="1" customWidth="1"/>
  </cols>
  <sheetData>
    <row r="3" spans="2:18" x14ac:dyDescent="0.3">
      <c r="B3" s="8" t="s">
        <v>4</v>
      </c>
      <c r="C3" s="8" t="s">
        <v>3</v>
      </c>
      <c r="D3" t="s">
        <v>156</v>
      </c>
      <c r="E3" t="s">
        <v>155</v>
      </c>
      <c r="H3" s="37" t="s">
        <v>6</v>
      </c>
      <c r="I3" s="13">
        <f ca="1">TODAY()-850</f>
        <v>44303</v>
      </c>
      <c r="N3" s="8" t="s">
        <v>153</v>
      </c>
      <c r="O3" s="4" t="s">
        <v>183</v>
      </c>
      <c r="P3" t="s">
        <v>184</v>
      </c>
    </row>
    <row r="4" spans="2:18" x14ac:dyDescent="0.3">
      <c r="B4" t="s">
        <v>16</v>
      </c>
      <c r="D4" s="12">
        <v>44274</v>
      </c>
      <c r="E4" s="12">
        <v>44338</v>
      </c>
      <c r="H4" s="37" t="s">
        <v>172</v>
      </c>
      <c r="I4" s="13">
        <f ca="1">TODAY()-830</f>
        <v>44323</v>
      </c>
      <c r="K4" s="11" t="s">
        <v>168</v>
      </c>
      <c r="N4" s="9" t="s">
        <v>18</v>
      </c>
      <c r="O4" s="10">
        <v>2</v>
      </c>
      <c r="P4" s="10">
        <v>9</v>
      </c>
    </row>
    <row r="5" spans="2:18" x14ac:dyDescent="0.3">
      <c r="C5" t="s">
        <v>41</v>
      </c>
      <c r="D5" s="12">
        <v>44274</v>
      </c>
      <c r="E5" s="12">
        <v>44268</v>
      </c>
      <c r="K5" s="38" t="s">
        <v>170</v>
      </c>
      <c r="L5">
        <v>0</v>
      </c>
      <c r="N5" s="9" t="s">
        <v>22</v>
      </c>
      <c r="O5" s="10">
        <v>1</v>
      </c>
      <c r="P5" s="10">
        <v>11</v>
      </c>
    </row>
    <row r="6" spans="2:18" x14ac:dyDescent="0.3">
      <c r="C6" t="s">
        <v>50</v>
      </c>
      <c r="D6" s="12">
        <v>44280</v>
      </c>
      <c r="E6" s="12">
        <v>44276</v>
      </c>
      <c r="K6" s="38" t="s">
        <v>169</v>
      </c>
      <c r="N6" s="9" t="s">
        <v>13</v>
      </c>
      <c r="O6" s="10">
        <v>1</v>
      </c>
      <c r="P6" s="10">
        <v>16</v>
      </c>
    </row>
    <row r="7" spans="2:18" x14ac:dyDescent="0.3">
      <c r="C7" t="s">
        <v>52</v>
      </c>
      <c r="D7" s="12">
        <v>44283</v>
      </c>
      <c r="E7" s="12">
        <v>44279</v>
      </c>
      <c r="N7" s="9" t="s">
        <v>9</v>
      </c>
      <c r="O7" s="10">
        <v>3</v>
      </c>
      <c r="P7" s="10">
        <v>6</v>
      </c>
    </row>
    <row r="8" spans="2:18" x14ac:dyDescent="0.3">
      <c r="C8" t="s">
        <v>53</v>
      </c>
      <c r="D8" s="12">
        <v>44288</v>
      </c>
      <c r="E8" s="12">
        <v>44279</v>
      </c>
      <c r="K8" s="34" t="s">
        <v>185</v>
      </c>
      <c r="L8" s="34"/>
      <c r="N8" s="9" t="s">
        <v>17</v>
      </c>
      <c r="O8" s="10">
        <v>2</v>
      </c>
      <c r="P8" s="10">
        <v>6</v>
      </c>
    </row>
    <row r="9" spans="2:18" x14ac:dyDescent="0.3">
      <c r="C9" t="s">
        <v>63</v>
      </c>
      <c r="D9" s="12">
        <v>44291</v>
      </c>
      <c r="E9" s="12">
        <v>44288</v>
      </c>
      <c r="N9" s="9" t="s">
        <v>14</v>
      </c>
      <c r="O9" s="10">
        <v>5</v>
      </c>
      <c r="P9" s="10">
        <v>11</v>
      </c>
    </row>
    <row r="10" spans="2:18" x14ac:dyDescent="0.3">
      <c r="C10" t="s">
        <v>100</v>
      </c>
      <c r="D10" s="12">
        <v>44330</v>
      </c>
      <c r="E10" s="12">
        <v>44327</v>
      </c>
      <c r="K10" s="11" t="s">
        <v>178</v>
      </c>
      <c r="L10" s="45">
        <f ca="1">MAX(activities[End Date])-TODAY()+850</f>
        <v>53</v>
      </c>
      <c r="N10" s="9" t="s">
        <v>32</v>
      </c>
      <c r="O10" s="10">
        <v>4</v>
      </c>
      <c r="P10" s="10">
        <v>8</v>
      </c>
    </row>
    <row r="11" spans="2:18" x14ac:dyDescent="0.3">
      <c r="C11" t="s">
        <v>113</v>
      </c>
      <c r="D11" s="12">
        <v>44342</v>
      </c>
      <c r="E11" s="12">
        <v>44338</v>
      </c>
      <c r="K11" s="11" t="s">
        <v>179</v>
      </c>
      <c r="L11">
        <f ca="1">COUNTIFS(activities[Start Date],"&lt;="&amp;TODAY()-850, activities[% Done],"&lt;1")</f>
        <v>29</v>
      </c>
      <c r="N11" s="9" t="s">
        <v>34</v>
      </c>
      <c r="O11" s="10">
        <v>4</v>
      </c>
      <c r="P11" s="10">
        <v>11</v>
      </c>
      <c r="R11" s="44"/>
    </row>
    <row r="12" spans="2:18" x14ac:dyDescent="0.3">
      <c r="B12" t="s">
        <v>12</v>
      </c>
      <c r="D12" s="12">
        <v>44271</v>
      </c>
      <c r="E12" s="12">
        <v>44326</v>
      </c>
      <c r="K12" s="11" t="s">
        <v>180</v>
      </c>
      <c r="L12">
        <f>COUNTIFS(issues[Date Closed],"")</f>
        <v>23</v>
      </c>
      <c r="N12" s="9" t="s">
        <v>21</v>
      </c>
      <c r="O12" s="10">
        <v>2</v>
      </c>
      <c r="P12" s="10">
        <v>12</v>
      </c>
    </row>
    <row r="13" spans="2:18" x14ac:dyDescent="0.3">
      <c r="C13" t="s">
        <v>27</v>
      </c>
      <c r="D13" s="12">
        <v>44271</v>
      </c>
      <c r="E13" s="12">
        <v>44261</v>
      </c>
      <c r="N13" s="9" t="s">
        <v>24</v>
      </c>
      <c r="O13" s="10">
        <v>1</v>
      </c>
      <c r="P13" s="10">
        <v>10</v>
      </c>
    </row>
    <row r="14" spans="2:18" x14ac:dyDescent="0.3">
      <c r="C14" t="s">
        <v>72</v>
      </c>
      <c r="D14" s="12">
        <v>44299</v>
      </c>
      <c r="E14" s="12">
        <v>44296</v>
      </c>
      <c r="N14" s="9" t="s">
        <v>154</v>
      </c>
      <c r="O14" s="10">
        <v>25</v>
      </c>
      <c r="P14" s="10">
        <v>100</v>
      </c>
    </row>
    <row r="15" spans="2:18" x14ac:dyDescent="0.3">
      <c r="C15" t="s">
        <v>77</v>
      </c>
      <c r="D15" s="12">
        <v>44309</v>
      </c>
      <c r="E15" s="12">
        <v>44303</v>
      </c>
    </row>
    <row r="16" spans="2:18" x14ac:dyDescent="0.3">
      <c r="C16" t="s">
        <v>82</v>
      </c>
      <c r="D16" s="12">
        <v>44320</v>
      </c>
      <c r="E16" s="12">
        <v>44311</v>
      </c>
    </row>
    <row r="17" spans="2:17" ht="15.6" x14ac:dyDescent="0.3">
      <c r="C17" t="s">
        <v>87</v>
      </c>
      <c r="D17" s="12">
        <v>44324</v>
      </c>
      <c r="E17" s="12">
        <v>44316</v>
      </c>
      <c r="I17" s="28"/>
      <c r="J17" s="28"/>
    </row>
    <row r="18" spans="2:17" ht="15.6" x14ac:dyDescent="0.3">
      <c r="C18" t="s">
        <v>96</v>
      </c>
      <c r="D18" s="12">
        <v>44328</v>
      </c>
      <c r="E18" s="12">
        <v>44323</v>
      </c>
      <c r="G18" s="35" t="s">
        <v>171</v>
      </c>
      <c r="H18" s="35"/>
      <c r="I18" s="28"/>
      <c r="J18" s="28"/>
      <c r="K18" s="36" t="s">
        <v>173</v>
      </c>
    </row>
    <row r="19" spans="2:17" x14ac:dyDescent="0.3">
      <c r="C19" t="s">
        <v>99</v>
      </c>
      <c r="D19" s="12">
        <v>44336</v>
      </c>
      <c r="E19" s="12">
        <v>44326</v>
      </c>
    </row>
    <row r="20" spans="2:17" x14ac:dyDescent="0.3">
      <c r="B20" t="s">
        <v>29</v>
      </c>
      <c r="D20" s="12">
        <v>44273</v>
      </c>
      <c r="E20" s="12">
        <v>44334</v>
      </c>
      <c r="G20" s="34" t="s">
        <v>3</v>
      </c>
      <c r="H20" s="34" t="s">
        <v>4</v>
      </c>
      <c r="I20" s="34" t="s">
        <v>6</v>
      </c>
      <c r="J20" s="11"/>
      <c r="K20" s="34" t="s">
        <v>151</v>
      </c>
      <c r="L20" s="34" t="s">
        <v>5</v>
      </c>
      <c r="M20" s="34" t="s">
        <v>174</v>
      </c>
    </row>
    <row r="21" spans="2:17" x14ac:dyDescent="0.3">
      <c r="C21" t="s">
        <v>36</v>
      </c>
      <c r="D21" s="12">
        <v>44273</v>
      </c>
      <c r="E21" s="12">
        <v>44263</v>
      </c>
      <c r="G21" t="str" cm="1">
        <f t="array" aca="1" ref="G21:I30" ca="1">INDEX(_xlfn._xlws.FILTER(activities[],activities[Start Date]&gt;I4),_xlfn.SEQUENCE(10),{1,2,4})</f>
        <v>Act 073</v>
      </c>
      <c r="H21" t="str">
        <f ca="1"/>
        <v>Testing</v>
      </c>
      <c r="I21" s="14">
        <f ca="1"/>
        <v>44325</v>
      </c>
      <c r="K21" t="str" cm="1">
        <f t="array" aca="1" ref="K21:M30" ca="1">INDEX(_xlfn._xlws.FILTER(issues[],issues[Issue]&gt;I4),_xlfn.SEQUENCE(10),{1,2,4})</f>
        <v>Keyboard scanner won't open up</v>
      </c>
      <c r="L21" t="str">
        <f ca="1"/>
        <v>Bruce Wayne</v>
      </c>
      <c r="M21" s="33">
        <f ca="1"/>
        <v>44288</v>
      </c>
    </row>
    <row r="22" spans="2:17" x14ac:dyDescent="0.3">
      <c r="C22" t="s">
        <v>46</v>
      </c>
      <c r="D22" s="12">
        <v>44278</v>
      </c>
      <c r="E22" s="12">
        <v>44273</v>
      </c>
      <c r="G22" t="str">
        <f ca="1"/>
        <v>Act 074</v>
      </c>
      <c r="H22" t="str">
        <f ca="1"/>
        <v>Design</v>
      </c>
      <c r="I22" s="14">
        <f ca="1"/>
        <v>44326</v>
      </c>
      <c r="K22" t="str">
        <f ca="1"/>
        <v>Server email folder not responding</v>
      </c>
      <c r="L22" t="str">
        <f ca="1"/>
        <v>Harley Quinn</v>
      </c>
      <c r="M22" s="33">
        <f ca="1"/>
        <v>44289</v>
      </c>
    </row>
    <row r="23" spans="2:17" x14ac:dyDescent="0.3">
      <c r="C23" t="s">
        <v>48</v>
      </c>
      <c r="D23" s="12">
        <v>44281</v>
      </c>
      <c r="E23" s="12">
        <v>44274</v>
      </c>
      <c r="G23" t="str">
        <f ca="1"/>
        <v>Act 075</v>
      </c>
      <c r="H23" t="str">
        <f ca="1"/>
        <v>Deployment</v>
      </c>
      <c r="I23" s="14">
        <f ca="1"/>
        <v>44327</v>
      </c>
      <c r="K23" t="str">
        <f ca="1"/>
        <v>Keyboard scanner not responding</v>
      </c>
      <c r="L23" t="str">
        <f ca="1"/>
        <v>Joker</v>
      </c>
      <c r="M23" s="33">
        <f ca="1"/>
        <v>44290</v>
      </c>
    </row>
    <row r="24" spans="2:17" x14ac:dyDescent="0.3">
      <c r="C24" t="s">
        <v>56</v>
      </c>
      <c r="D24" s="12">
        <v>44292</v>
      </c>
      <c r="E24" s="12">
        <v>44282</v>
      </c>
      <c r="G24" t="str">
        <f ca="1"/>
        <v>Act 076</v>
      </c>
      <c r="H24" t="str">
        <f ca="1"/>
        <v>Deployment</v>
      </c>
      <c r="I24" s="14">
        <f ca="1"/>
        <v>44328</v>
      </c>
      <c r="K24" t="str">
        <f ca="1"/>
        <v>Keyboard scanner won't open up</v>
      </c>
      <c r="L24" t="str">
        <f ca="1"/>
        <v>Alfred Pennyworth</v>
      </c>
      <c r="M24" s="33">
        <f ca="1"/>
        <v>44291</v>
      </c>
    </row>
    <row r="25" spans="2:17" x14ac:dyDescent="0.3">
      <c r="C25" t="s">
        <v>61</v>
      </c>
      <c r="D25" s="12">
        <v>44293</v>
      </c>
      <c r="E25" s="12">
        <v>44285</v>
      </c>
      <c r="G25" t="str">
        <f ca="1"/>
        <v>Act 077</v>
      </c>
      <c r="H25" t="str">
        <f ca="1"/>
        <v>Design</v>
      </c>
      <c r="I25" s="14">
        <f ca="1"/>
        <v>44329</v>
      </c>
      <c r="K25" t="str">
        <f ca="1"/>
        <v>Keyboard scanner not responding</v>
      </c>
      <c r="L25" t="str">
        <f ca="1"/>
        <v>Richard Grayson</v>
      </c>
      <c r="M25" s="33">
        <f ca="1"/>
        <v>44291</v>
      </c>
    </row>
    <row r="26" spans="2:17" x14ac:dyDescent="0.3">
      <c r="C26" t="s">
        <v>70</v>
      </c>
      <c r="D26" s="12">
        <v>44300</v>
      </c>
      <c r="E26" s="12">
        <v>44294</v>
      </c>
      <c r="G26" t="str">
        <f ca="1"/>
        <v>Act 078</v>
      </c>
      <c r="H26" t="str">
        <f ca="1"/>
        <v>Requirements</v>
      </c>
      <c r="I26" s="14">
        <f ca="1"/>
        <v>44329</v>
      </c>
      <c r="K26" t="str">
        <f ca="1"/>
        <v>Missing monitoring meter</v>
      </c>
      <c r="L26" t="str">
        <f ca="1"/>
        <v>Lucius Fox</v>
      </c>
      <c r="M26" s="33">
        <f ca="1"/>
        <v>44292</v>
      </c>
    </row>
    <row r="27" spans="2:17" x14ac:dyDescent="0.3">
      <c r="C27" t="s">
        <v>83</v>
      </c>
      <c r="D27" s="12">
        <v>44317</v>
      </c>
      <c r="E27" s="12">
        <v>44311</v>
      </c>
      <c r="G27" t="str">
        <f ca="1"/>
        <v>Act 079</v>
      </c>
      <c r="H27" t="str">
        <f ca="1"/>
        <v>Deployment</v>
      </c>
      <c r="I27" s="14">
        <f ca="1"/>
        <v>44330</v>
      </c>
      <c r="K27" t="str">
        <f ca="1"/>
        <v>Server email folder are not working</v>
      </c>
      <c r="L27" t="str">
        <f ca="1"/>
        <v>Bruce Wayne</v>
      </c>
      <c r="M27" s="33">
        <f ca="1"/>
        <v>44293</v>
      </c>
    </row>
    <row r="28" spans="2:17" x14ac:dyDescent="0.3">
      <c r="C28" t="s">
        <v>90</v>
      </c>
      <c r="D28" s="12">
        <v>44324</v>
      </c>
      <c r="E28" s="12">
        <v>44317</v>
      </c>
      <c r="G28" t="str">
        <f ca="1"/>
        <v>Act 080</v>
      </c>
      <c r="H28" t="str">
        <f ca="1"/>
        <v>Testing</v>
      </c>
      <c r="I28" s="14">
        <f ca="1"/>
        <v>44331</v>
      </c>
      <c r="K28" t="str">
        <f ca="1"/>
        <v>User specifications are not working</v>
      </c>
      <c r="L28" t="str">
        <f ca="1"/>
        <v>James Gordon</v>
      </c>
      <c r="M28" s="33">
        <f ca="1"/>
        <v>44293</v>
      </c>
    </row>
    <row r="29" spans="2:17" x14ac:dyDescent="0.3">
      <c r="C29" t="s">
        <v>95</v>
      </c>
      <c r="D29" s="12">
        <v>44324</v>
      </c>
      <c r="E29" s="12">
        <v>44321</v>
      </c>
      <c r="G29" t="str">
        <f ca="1"/>
        <v>Act 081</v>
      </c>
      <c r="H29" t="str">
        <f ca="1"/>
        <v>Design</v>
      </c>
      <c r="I29" s="14">
        <f ca="1"/>
        <v>44332</v>
      </c>
      <c r="K29" t="str">
        <f ca="1"/>
        <v>Missing interaction effects</v>
      </c>
      <c r="L29" t="str">
        <f ca="1"/>
        <v>Joker</v>
      </c>
      <c r="M29" s="33">
        <f ca="1"/>
        <v>44294</v>
      </c>
    </row>
    <row r="30" spans="2:17" x14ac:dyDescent="0.3">
      <c r="C30" t="s">
        <v>110</v>
      </c>
      <c r="D30" s="12">
        <v>44343</v>
      </c>
      <c r="E30" s="12">
        <v>44334</v>
      </c>
      <c r="G30" t="str">
        <f ca="1"/>
        <v>Act 082</v>
      </c>
      <c r="H30" t="str">
        <f ca="1"/>
        <v>Design</v>
      </c>
      <c r="I30" s="14">
        <f ca="1"/>
        <v>44332</v>
      </c>
      <c r="K30" t="str">
        <f ca="1"/>
        <v>Battery status screen not responding</v>
      </c>
      <c r="L30" t="str">
        <f ca="1"/>
        <v>Selina Kyle</v>
      </c>
      <c r="M30" s="33">
        <f ca="1"/>
        <v>44295</v>
      </c>
      <c r="Q30" s="33"/>
    </row>
    <row r="31" spans="2:17" x14ac:dyDescent="0.3">
      <c r="B31" t="s">
        <v>20</v>
      </c>
      <c r="D31" s="12">
        <v>44266</v>
      </c>
      <c r="E31" s="12">
        <v>44352</v>
      </c>
      <c r="I31" s="14"/>
      <c r="Q31" s="33"/>
    </row>
    <row r="32" spans="2:17" x14ac:dyDescent="0.3">
      <c r="C32" t="s">
        <v>23</v>
      </c>
      <c r="D32" s="12">
        <v>44269</v>
      </c>
      <c r="E32" s="12">
        <v>44259</v>
      </c>
      <c r="Q32" s="33"/>
    </row>
    <row r="33" spans="2:5" x14ac:dyDescent="0.3">
      <c r="C33" t="s">
        <v>33</v>
      </c>
      <c r="D33" s="12">
        <v>44266</v>
      </c>
      <c r="E33" s="12">
        <v>44262</v>
      </c>
    </row>
    <row r="34" spans="2:5" x14ac:dyDescent="0.3">
      <c r="C34" t="s">
        <v>35</v>
      </c>
      <c r="D34" s="12">
        <v>44268</v>
      </c>
      <c r="E34" s="12">
        <v>44263</v>
      </c>
    </row>
    <row r="35" spans="2:5" x14ac:dyDescent="0.3">
      <c r="C35" t="s">
        <v>45</v>
      </c>
      <c r="D35" s="12">
        <v>44279</v>
      </c>
      <c r="E35" s="12">
        <v>44273</v>
      </c>
    </row>
    <row r="36" spans="2:5" x14ac:dyDescent="0.3">
      <c r="C36" t="s">
        <v>59</v>
      </c>
      <c r="D36" s="12">
        <v>44292</v>
      </c>
      <c r="E36" s="12">
        <v>44284</v>
      </c>
    </row>
    <row r="37" spans="2:5" x14ac:dyDescent="0.3">
      <c r="C37" t="s">
        <v>60</v>
      </c>
      <c r="D37" s="12">
        <v>44292</v>
      </c>
      <c r="E37" s="12">
        <v>44284</v>
      </c>
    </row>
    <row r="38" spans="2:5" x14ac:dyDescent="0.3">
      <c r="C38" t="s">
        <v>73</v>
      </c>
      <c r="D38" s="12">
        <v>44301</v>
      </c>
      <c r="E38" s="12">
        <v>44297</v>
      </c>
    </row>
    <row r="39" spans="2:5" x14ac:dyDescent="0.3">
      <c r="C39" t="s">
        <v>86</v>
      </c>
      <c r="D39" s="12">
        <v>44319</v>
      </c>
      <c r="E39" s="12">
        <v>44314</v>
      </c>
    </row>
    <row r="40" spans="2:5" x14ac:dyDescent="0.3">
      <c r="C40" t="s">
        <v>103</v>
      </c>
      <c r="D40" s="12">
        <v>44338</v>
      </c>
      <c r="E40" s="12">
        <v>44329</v>
      </c>
    </row>
    <row r="41" spans="2:5" x14ac:dyDescent="0.3">
      <c r="C41" t="s">
        <v>109</v>
      </c>
      <c r="D41" s="12">
        <v>44342</v>
      </c>
      <c r="E41" s="12">
        <v>44334</v>
      </c>
    </row>
    <row r="42" spans="2:5" x14ac:dyDescent="0.3">
      <c r="C42" t="s">
        <v>112</v>
      </c>
      <c r="D42" s="12">
        <v>44344</v>
      </c>
      <c r="E42" s="12">
        <v>44336</v>
      </c>
    </row>
    <row r="43" spans="2:5" x14ac:dyDescent="0.3">
      <c r="C43" t="s">
        <v>117</v>
      </c>
      <c r="D43" s="12">
        <v>44352</v>
      </c>
      <c r="E43" s="12">
        <v>44343</v>
      </c>
    </row>
    <row r="44" spans="2:5" x14ac:dyDescent="0.3">
      <c r="C44" t="s">
        <v>118</v>
      </c>
      <c r="D44" s="12">
        <v>44349</v>
      </c>
      <c r="E44" s="12">
        <v>44345</v>
      </c>
    </row>
    <row r="45" spans="2:5" x14ac:dyDescent="0.3">
      <c r="C45" t="s">
        <v>120</v>
      </c>
      <c r="D45" s="12">
        <v>44355</v>
      </c>
      <c r="E45" s="12">
        <v>44347</v>
      </c>
    </row>
    <row r="46" spans="2:5" x14ac:dyDescent="0.3">
      <c r="C46" t="s">
        <v>125</v>
      </c>
      <c r="D46" s="12">
        <v>44356</v>
      </c>
      <c r="E46" s="12">
        <v>44352</v>
      </c>
    </row>
    <row r="47" spans="2:5" x14ac:dyDescent="0.3">
      <c r="B47" t="s">
        <v>31</v>
      </c>
      <c r="D47" s="12">
        <v>44278</v>
      </c>
      <c r="E47" s="12">
        <v>44325</v>
      </c>
    </row>
    <row r="48" spans="2:5" x14ac:dyDescent="0.3">
      <c r="C48" t="s">
        <v>40</v>
      </c>
      <c r="D48" s="12">
        <v>44278</v>
      </c>
      <c r="E48" s="12">
        <v>44268</v>
      </c>
    </row>
    <row r="49" spans="2:5" x14ac:dyDescent="0.3">
      <c r="C49" t="s">
        <v>51</v>
      </c>
      <c r="D49" s="12">
        <v>44285</v>
      </c>
      <c r="E49" s="12">
        <v>44278</v>
      </c>
    </row>
    <row r="50" spans="2:5" x14ac:dyDescent="0.3">
      <c r="C50" t="s">
        <v>54</v>
      </c>
      <c r="D50" s="12">
        <v>44286</v>
      </c>
      <c r="E50" s="12">
        <v>44280</v>
      </c>
    </row>
    <row r="51" spans="2:5" x14ac:dyDescent="0.3">
      <c r="C51" t="s">
        <v>58</v>
      </c>
      <c r="D51" s="12">
        <v>44290</v>
      </c>
      <c r="E51" s="12">
        <v>44284</v>
      </c>
    </row>
    <row r="52" spans="2:5" x14ac:dyDescent="0.3">
      <c r="C52" t="s">
        <v>67</v>
      </c>
      <c r="D52" s="12">
        <v>44295</v>
      </c>
      <c r="E52" s="12">
        <v>44289</v>
      </c>
    </row>
    <row r="53" spans="2:5" x14ac:dyDescent="0.3">
      <c r="C53" t="s">
        <v>71</v>
      </c>
      <c r="D53" s="12">
        <v>44305</v>
      </c>
      <c r="E53" s="12">
        <v>44295</v>
      </c>
    </row>
    <row r="54" spans="2:5" x14ac:dyDescent="0.3">
      <c r="C54" t="s">
        <v>76</v>
      </c>
      <c r="D54" s="12">
        <v>44308</v>
      </c>
      <c r="E54" s="12">
        <v>44301</v>
      </c>
    </row>
    <row r="55" spans="2:5" x14ac:dyDescent="0.3">
      <c r="C55" t="s">
        <v>98</v>
      </c>
      <c r="D55" s="12">
        <v>44333</v>
      </c>
      <c r="E55" s="12">
        <v>44325</v>
      </c>
    </row>
    <row r="56" spans="2:5" x14ac:dyDescent="0.3">
      <c r="B56" t="s">
        <v>154</v>
      </c>
      <c r="D56" s="12">
        <v>44266</v>
      </c>
      <c r="E56" s="12">
        <v>44352</v>
      </c>
    </row>
  </sheetData>
  <autoFilter ref="K4:K6" xr:uid="{4666E964-1CA6-4BDB-85A0-CF89B2939944}"/>
  <mergeCells count="1">
    <mergeCell ref="G18:H18"/>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7594F-13CD-4B49-A12A-5024105D6F7E}">
  <dimension ref="C2:BE106"/>
  <sheetViews>
    <sheetView zoomScale="70" zoomScaleNormal="70" workbookViewId="0">
      <selection activeCell="E59" sqref="E59"/>
    </sheetView>
  </sheetViews>
  <sheetFormatPr defaultRowHeight="14.4" x14ac:dyDescent="0.3"/>
  <cols>
    <col min="2" max="2" width="8.88671875" customWidth="1"/>
    <col min="3" max="3" width="13.21875" customWidth="1"/>
    <col min="4" max="4" width="7.6640625" bestFit="1" customWidth="1"/>
    <col min="5" max="5" width="17.5546875" customWidth="1"/>
    <col min="6" max="6" width="11.21875" bestFit="1" customWidth="1"/>
    <col min="7" max="7" width="11.109375" customWidth="1"/>
    <col min="8" max="8" width="3.77734375" customWidth="1"/>
    <col min="9" max="9" width="2.88671875" customWidth="1"/>
    <col min="11" max="57" width="3.21875" customWidth="1"/>
  </cols>
  <sheetData>
    <row r="2" spans="3:57" x14ac:dyDescent="0.3">
      <c r="K2" s="13">
        <f ca="1">start.date</f>
        <v>44303</v>
      </c>
      <c r="L2" s="13">
        <f ca="1">K2+1</f>
        <v>44304</v>
      </c>
      <c r="M2" s="13">
        <f ca="1">L2+1</f>
        <v>44305</v>
      </c>
      <c r="N2" s="13">
        <f t="shared" ref="N2:BE2" ca="1" si="0">M2+1</f>
        <v>44306</v>
      </c>
      <c r="O2" s="13">
        <f t="shared" ca="1" si="0"/>
        <v>44307</v>
      </c>
      <c r="P2" s="13">
        <f t="shared" ca="1" si="0"/>
        <v>44308</v>
      </c>
      <c r="Q2" s="13">
        <f t="shared" ca="1" si="0"/>
        <v>44309</v>
      </c>
      <c r="R2" s="13">
        <f t="shared" ca="1" si="0"/>
        <v>44310</v>
      </c>
      <c r="S2" s="13">
        <f t="shared" ca="1" si="0"/>
        <v>44311</v>
      </c>
      <c r="T2" s="13">
        <f t="shared" ca="1" si="0"/>
        <v>44312</v>
      </c>
      <c r="U2" s="13">
        <f t="shared" ca="1" si="0"/>
        <v>44313</v>
      </c>
      <c r="V2" s="13">
        <f t="shared" ca="1" si="0"/>
        <v>44314</v>
      </c>
      <c r="W2" s="13">
        <f t="shared" ca="1" si="0"/>
        <v>44315</v>
      </c>
      <c r="X2" s="13">
        <f t="shared" ca="1" si="0"/>
        <v>44316</v>
      </c>
      <c r="Y2" s="13">
        <f t="shared" ca="1" si="0"/>
        <v>44317</v>
      </c>
      <c r="Z2" s="13">
        <f t="shared" ca="1" si="0"/>
        <v>44318</v>
      </c>
      <c r="AA2" s="13">
        <f t="shared" ca="1" si="0"/>
        <v>44319</v>
      </c>
      <c r="AB2" s="13">
        <f t="shared" ca="1" si="0"/>
        <v>44320</v>
      </c>
      <c r="AC2" s="13">
        <f t="shared" ca="1" si="0"/>
        <v>44321</v>
      </c>
      <c r="AD2" s="13">
        <f t="shared" ca="1" si="0"/>
        <v>44322</v>
      </c>
      <c r="AE2" s="13">
        <f t="shared" ca="1" si="0"/>
        <v>44323</v>
      </c>
      <c r="AF2" s="13">
        <f t="shared" ca="1" si="0"/>
        <v>44324</v>
      </c>
      <c r="AG2" s="13">
        <f t="shared" ca="1" si="0"/>
        <v>44325</v>
      </c>
      <c r="AH2" s="13">
        <f t="shared" ca="1" si="0"/>
        <v>44326</v>
      </c>
      <c r="AI2" s="13">
        <f t="shared" ca="1" si="0"/>
        <v>44327</v>
      </c>
      <c r="AJ2" s="13">
        <f t="shared" ca="1" si="0"/>
        <v>44328</v>
      </c>
      <c r="AK2" s="13">
        <f t="shared" ca="1" si="0"/>
        <v>44329</v>
      </c>
      <c r="AL2" s="13">
        <f t="shared" ca="1" si="0"/>
        <v>44330</v>
      </c>
      <c r="AM2" s="13">
        <f t="shared" ca="1" si="0"/>
        <v>44331</v>
      </c>
      <c r="AN2" s="13">
        <f t="shared" ca="1" si="0"/>
        <v>44332</v>
      </c>
      <c r="AO2" s="13">
        <f t="shared" ca="1" si="0"/>
        <v>44333</v>
      </c>
      <c r="AP2" s="13">
        <f t="shared" ca="1" si="0"/>
        <v>44334</v>
      </c>
      <c r="AQ2" s="13">
        <f t="shared" ca="1" si="0"/>
        <v>44335</v>
      </c>
      <c r="AR2" s="13">
        <f t="shared" ca="1" si="0"/>
        <v>44336</v>
      </c>
      <c r="AS2" s="13">
        <f t="shared" ca="1" si="0"/>
        <v>44337</v>
      </c>
      <c r="AT2" s="13">
        <f t="shared" ca="1" si="0"/>
        <v>44338</v>
      </c>
      <c r="AU2" s="13">
        <f t="shared" ca="1" si="0"/>
        <v>44339</v>
      </c>
      <c r="AV2" s="13">
        <f t="shared" ca="1" si="0"/>
        <v>44340</v>
      </c>
      <c r="AW2" s="13">
        <f t="shared" ca="1" si="0"/>
        <v>44341</v>
      </c>
      <c r="AX2" s="13">
        <f t="shared" ca="1" si="0"/>
        <v>44342</v>
      </c>
      <c r="AY2" s="13">
        <f t="shared" ca="1" si="0"/>
        <v>44343</v>
      </c>
      <c r="AZ2" s="13">
        <f t="shared" ca="1" si="0"/>
        <v>44344</v>
      </c>
      <c r="BA2" s="13">
        <f t="shared" ca="1" si="0"/>
        <v>44345</v>
      </c>
      <c r="BB2" s="13">
        <f t="shared" ca="1" si="0"/>
        <v>44346</v>
      </c>
      <c r="BC2" s="13">
        <f t="shared" ca="1" si="0"/>
        <v>44347</v>
      </c>
      <c r="BD2" s="13">
        <f t="shared" ca="1" si="0"/>
        <v>44348</v>
      </c>
      <c r="BE2" s="13">
        <f t="shared" ca="1" si="0"/>
        <v>44349</v>
      </c>
    </row>
    <row r="3" spans="3:57" x14ac:dyDescent="0.3">
      <c r="C3" s="17"/>
      <c r="D3" s="17"/>
      <c r="E3" s="17"/>
      <c r="F3" s="17"/>
      <c r="G3" s="17"/>
      <c r="H3" s="17"/>
      <c r="I3" s="17"/>
      <c r="J3" s="17"/>
      <c r="K3" s="18">
        <f ca="1">K2</f>
        <v>44303</v>
      </c>
      <c r="L3" s="18">
        <f ca="1">K3+1</f>
        <v>44304</v>
      </c>
      <c r="M3" s="18">
        <f t="shared" ref="M3:BE3" ca="1" si="1">L3+1</f>
        <v>44305</v>
      </c>
      <c r="N3" s="18">
        <f t="shared" ca="1" si="1"/>
        <v>44306</v>
      </c>
      <c r="O3" s="18">
        <f t="shared" ca="1" si="1"/>
        <v>44307</v>
      </c>
      <c r="P3" s="18">
        <f t="shared" ca="1" si="1"/>
        <v>44308</v>
      </c>
      <c r="Q3" s="18">
        <f t="shared" ca="1" si="1"/>
        <v>44309</v>
      </c>
      <c r="R3" s="18">
        <f t="shared" ca="1" si="1"/>
        <v>44310</v>
      </c>
      <c r="S3" s="18">
        <f t="shared" ca="1" si="1"/>
        <v>44311</v>
      </c>
      <c r="T3" s="18">
        <f t="shared" ca="1" si="1"/>
        <v>44312</v>
      </c>
      <c r="U3" s="18">
        <f t="shared" ca="1" si="1"/>
        <v>44313</v>
      </c>
      <c r="V3" s="18">
        <f t="shared" ca="1" si="1"/>
        <v>44314</v>
      </c>
      <c r="W3" s="18">
        <f t="shared" ca="1" si="1"/>
        <v>44315</v>
      </c>
      <c r="X3" s="18">
        <f t="shared" ca="1" si="1"/>
        <v>44316</v>
      </c>
      <c r="Y3" s="18">
        <f t="shared" ca="1" si="1"/>
        <v>44317</v>
      </c>
      <c r="Z3" s="18">
        <f t="shared" ca="1" si="1"/>
        <v>44318</v>
      </c>
      <c r="AA3" s="18">
        <f t="shared" ca="1" si="1"/>
        <v>44319</v>
      </c>
      <c r="AB3" s="18">
        <f t="shared" ca="1" si="1"/>
        <v>44320</v>
      </c>
      <c r="AC3" s="18">
        <f t="shared" ca="1" si="1"/>
        <v>44321</v>
      </c>
      <c r="AD3" s="18">
        <f t="shared" ca="1" si="1"/>
        <v>44322</v>
      </c>
      <c r="AE3" s="18">
        <f t="shared" ca="1" si="1"/>
        <v>44323</v>
      </c>
      <c r="AF3" s="18">
        <f t="shared" ca="1" si="1"/>
        <v>44324</v>
      </c>
      <c r="AG3" s="18">
        <f t="shared" ca="1" si="1"/>
        <v>44325</v>
      </c>
      <c r="AH3" s="18">
        <f t="shared" ca="1" si="1"/>
        <v>44326</v>
      </c>
      <c r="AI3" s="18">
        <f t="shared" ca="1" si="1"/>
        <v>44327</v>
      </c>
      <c r="AJ3" s="18">
        <f t="shared" ca="1" si="1"/>
        <v>44328</v>
      </c>
      <c r="AK3" s="18">
        <f t="shared" ca="1" si="1"/>
        <v>44329</v>
      </c>
      <c r="AL3" s="18">
        <f t="shared" ca="1" si="1"/>
        <v>44330</v>
      </c>
      <c r="AM3" s="18">
        <f t="shared" ca="1" si="1"/>
        <v>44331</v>
      </c>
      <c r="AN3" s="18">
        <f t="shared" ca="1" si="1"/>
        <v>44332</v>
      </c>
      <c r="AO3" s="18">
        <f t="shared" ca="1" si="1"/>
        <v>44333</v>
      </c>
      <c r="AP3" s="18">
        <f t="shared" ca="1" si="1"/>
        <v>44334</v>
      </c>
      <c r="AQ3" s="18">
        <f t="shared" ca="1" si="1"/>
        <v>44335</v>
      </c>
      <c r="AR3" s="18">
        <f t="shared" ca="1" si="1"/>
        <v>44336</v>
      </c>
      <c r="AS3" s="18">
        <f t="shared" ca="1" si="1"/>
        <v>44337</v>
      </c>
      <c r="AT3" s="18">
        <f t="shared" ca="1" si="1"/>
        <v>44338</v>
      </c>
      <c r="AU3" s="18">
        <f t="shared" ca="1" si="1"/>
        <v>44339</v>
      </c>
      <c r="AV3" s="18">
        <f t="shared" ca="1" si="1"/>
        <v>44340</v>
      </c>
      <c r="AW3" s="18">
        <f t="shared" ca="1" si="1"/>
        <v>44341</v>
      </c>
      <c r="AX3" s="18">
        <f t="shared" ca="1" si="1"/>
        <v>44342</v>
      </c>
      <c r="AY3" s="18">
        <f t="shared" ca="1" si="1"/>
        <v>44343</v>
      </c>
      <c r="AZ3" s="18">
        <f t="shared" ca="1" si="1"/>
        <v>44344</v>
      </c>
      <c r="BA3" s="18">
        <f t="shared" ca="1" si="1"/>
        <v>44345</v>
      </c>
      <c r="BB3" s="18">
        <f t="shared" ca="1" si="1"/>
        <v>44346</v>
      </c>
      <c r="BC3" s="18">
        <f t="shared" ca="1" si="1"/>
        <v>44347</v>
      </c>
      <c r="BD3" s="18">
        <f t="shared" ca="1" si="1"/>
        <v>44348</v>
      </c>
      <c r="BE3" s="18">
        <f t="shared" ca="1" si="1"/>
        <v>44349</v>
      </c>
    </row>
    <row r="4" spans="3:57" x14ac:dyDescent="0.3">
      <c r="C4" s="17"/>
      <c r="D4" s="17"/>
      <c r="E4" s="17"/>
      <c r="F4" s="17"/>
      <c r="G4" s="17"/>
      <c r="H4" s="17"/>
      <c r="I4" s="17"/>
      <c r="J4" s="17"/>
      <c r="K4" s="19">
        <f ca="1">K3</f>
        <v>44303</v>
      </c>
      <c r="L4" s="19">
        <f ca="1">L3</f>
        <v>44304</v>
      </c>
      <c r="M4" s="19">
        <f t="shared" ref="M4:AL4" ca="1" si="2">M3</f>
        <v>44305</v>
      </c>
      <c r="N4" s="19">
        <f t="shared" ca="1" si="2"/>
        <v>44306</v>
      </c>
      <c r="O4" s="19">
        <f t="shared" ca="1" si="2"/>
        <v>44307</v>
      </c>
      <c r="P4" s="19">
        <f t="shared" ca="1" si="2"/>
        <v>44308</v>
      </c>
      <c r="Q4" s="19">
        <f t="shared" ca="1" si="2"/>
        <v>44309</v>
      </c>
      <c r="R4" s="19">
        <f t="shared" ca="1" si="2"/>
        <v>44310</v>
      </c>
      <c r="S4" s="19">
        <f t="shared" ca="1" si="2"/>
        <v>44311</v>
      </c>
      <c r="T4" s="19">
        <f t="shared" ca="1" si="2"/>
        <v>44312</v>
      </c>
      <c r="U4" s="19">
        <f t="shared" ca="1" si="2"/>
        <v>44313</v>
      </c>
      <c r="V4" s="19">
        <f t="shared" ca="1" si="2"/>
        <v>44314</v>
      </c>
      <c r="W4" s="19">
        <f t="shared" ca="1" si="2"/>
        <v>44315</v>
      </c>
      <c r="X4" s="19">
        <f t="shared" ca="1" si="2"/>
        <v>44316</v>
      </c>
      <c r="Y4" s="19">
        <f t="shared" ca="1" si="2"/>
        <v>44317</v>
      </c>
      <c r="Z4" s="19">
        <f t="shared" ca="1" si="2"/>
        <v>44318</v>
      </c>
      <c r="AA4" s="19">
        <f t="shared" ca="1" si="2"/>
        <v>44319</v>
      </c>
      <c r="AB4" s="19">
        <f t="shared" ca="1" si="2"/>
        <v>44320</v>
      </c>
      <c r="AC4" s="19">
        <f t="shared" ca="1" si="2"/>
        <v>44321</v>
      </c>
      <c r="AD4" s="19">
        <f t="shared" ca="1" si="2"/>
        <v>44322</v>
      </c>
      <c r="AE4" s="19">
        <f t="shared" ca="1" si="2"/>
        <v>44323</v>
      </c>
      <c r="AF4" s="19">
        <f t="shared" ca="1" si="2"/>
        <v>44324</v>
      </c>
      <c r="AG4" s="19">
        <f t="shared" ca="1" si="2"/>
        <v>44325</v>
      </c>
      <c r="AH4" s="19">
        <f t="shared" ca="1" si="2"/>
        <v>44326</v>
      </c>
      <c r="AI4" s="19">
        <f t="shared" ca="1" si="2"/>
        <v>44327</v>
      </c>
      <c r="AJ4" s="19">
        <f t="shared" ca="1" si="2"/>
        <v>44328</v>
      </c>
      <c r="AK4" s="19">
        <f t="shared" ca="1" si="2"/>
        <v>44329</v>
      </c>
      <c r="AL4" s="19">
        <f t="shared" ca="1" si="2"/>
        <v>44330</v>
      </c>
      <c r="AM4" s="19">
        <f t="shared" ref="AM4" ca="1" si="3">AM3</f>
        <v>44331</v>
      </c>
      <c r="AN4" s="19">
        <f t="shared" ref="AN4" ca="1" si="4">AN3</f>
        <v>44332</v>
      </c>
      <c r="AO4" s="19">
        <f t="shared" ref="AO4" ca="1" si="5">AO3</f>
        <v>44333</v>
      </c>
      <c r="AP4" s="19">
        <f t="shared" ref="AP4" ca="1" si="6">AP3</f>
        <v>44334</v>
      </c>
      <c r="AQ4" s="19">
        <f t="shared" ref="AQ4" ca="1" si="7">AQ3</f>
        <v>44335</v>
      </c>
      <c r="AR4" s="19">
        <f t="shared" ref="AR4" ca="1" si="8">AR3</f>
        <v>44336</v>
      </c>
      <c r="AS4" s="19">
        <f t="shared" ref="AS4" ca="1" si="9">AS3</f>
        <v>44337</v>
      </c>
      <c r="AT4" s="19">
        <f t="shared" ref="AT4" ca="1" si="10">AT3</f>
        <v>44338</v>
      </c>
      <c r="AU4" s="19">
        <f t="shared" ref="AU4" ca="1" si="11">AU3</f>
        <v>44339</v>
      </c>
      <c r="AV4" s="19">
        <f t="shared" ref="AV4" ca="1" si="12">AV3</f>
        <v>44340</v>
      </c>
      <c r="AW4" s="19">
        <f t="shared" ref="AW4" ca="1" si="13">AW3</f>
        <v>44341</v>
      </c>
      <c r="AX4" s="19">
        <f t="shared" ref="AX4" ca="1" si="14">AX3</f>
        <v>44342</v>
      </c>
      <c r="AY4" s="19">
        <f t="shared" ref="AY4" ca="1" si="15">AY3</f>
        <v>44343</v>
      </c>
      <c r="AZ4" s="19">
        <f t="shared" ref="AZ4" ca="1" si="16">AZ3</f>
        <v>44344</v>
      </c>
      <c r="BA4" s="19">
        <f t="shared" ref="BA4" ca="1" si="17">BA3</f>
        <v>44345</v>
      </c>
      <c r="BB4" s="19">
        <f t="shared" ref="BB4" ca="1" si="18">BB3</f>
        <v>44346</v>
      </c>
      <c r="BC4" s="19">
        <f t="shared" ref="BC4" ca="1" si="19">BC3</f>
        <v>44347</v>
      </c>
      <c r="BD4" s="19">
        <f t="shared" ref="BD4" ca="1" si="20">BD3</f>
        <v>44348</v>
      </c>
      <c r="BE4" s="19">
        <f t="shared" ref="BE4" ca="1" si="21">BE3</f>
        <v>44349</v>
      </c>
    </row>
    <row r="5" spans="3:57" x14ac:dyDescent="0.3">
      <c r="C5" s="17" t="s">
        <v>4</v>
      </c>
      <c r="D5" s="17" t="s">
        <v>3</v>
      </c>
      <c r="E5" s="17" t="s">
        <v>1</v>
      </c>
      <c r="F5" s="17" t="s">
        <v>157</v>
      </c>
      <c r="G5" s="17" t="s">
        <v>158</v>
      </c>
      <c r="H5" s="17" t="s">
        <v>159</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row>
    <row r="6" spans="3:57" x14ac:dyDescent="0.3">
      <c r="C6" t="str">
        <f>IF(Calculation!B4=0,"",Calculation!B4)</f>
        <v>Deployment</v>
      </c>
      <c r="D6">
        <f>Calculation!C4</f>
        <v>0</v>
      </c>
      <c r="E6" t="str">
        <f>_xlfn.XLOOKUP(D6,activities[Activity],activities[Owner],"")</f>
        <v/>
      </c>
      <c r="F6" s="13">
        <f>Calculation!D4</f>
        <v>44274</v>
      </c>
      <c r="G6" s="13">
        <f>Calculation!E4</f>
        <v>44338</v>
      </c>
      <c r="H6" t="str">
        <f>_xlfn.XLOOKUP(D6,activities[Activity],activities[% Done],"")</f>
        <v/>
      </c>
      <c r="I6" t="str">
        <f>H6</f>
        <v/>
      </c>
      <c r="K6" s="15" t="b">
        <f ca="1">AND($F6&lt;=K$2,G6&gt;=K2)</f>
        <v>1</v>
      </c>
      <c r="L6" s="15" t="b">
        <f t="shared" ref="L6:S11" ca="1" si="22">AND($F6&lt;=L$2,H6&gt;=L2)</f>
        <v>1</v>
      </c>
      <c r="M6" s="15" t="b">
        <f t="shared" ca="1" si="22"/>
        <v>1</v>
      </c>
      <c r="N6" s="15" t="b">
        <f t="shared" ca="1" si="22"/>
        <v>0</v>
      </c>
      <c r="O6" s="15" t="b">
        <f t="shared" ca="1" si="22"/>
        <v>1</v>
      </c>
      <c r="P6" s="15" t="b">
        <f t="shared" ca="1" si="22"/>
        <v>1</v>
      </c>
      <c r="Q6" s="15" t="b">
        <f t="shared" ca="1" si="22"/>
        <v>1</v>
      </c>
      <c r="R6" s="15" t="b">
        <f t="shared" ca="1" si="22"/>
        <v>1</v>
      </c>
      <c r="S6" s="15" t="b">
        <f t="shared" ca="1" si="22"/>
        <v>1</v>
      </c>
      <c r="T6" s="15" t="b">
        <f t="shared" ref="T6:T58" ca="1" si="23">AND($F6&lt;=T$2,P6&gt;=T2)</f>
        <v>1</v>
      </c>
      <c r="U6" s="15" t="b">
        <f t="shared" ref="U6:U58" ca="1" si="24">AND($F6&lt;=U$2,Q6&gt;=U2)</f>
        <v>1</v>
      </c>
      <c r="V6" s="15" t="b">
        <f t="shared" ref="V6:V58" ca="1" si="25">AND($F6&lt;=V$2,R6&gt;=V2)</f>
        <v>1</v>
      </c>
      <c r="W6" s="15" t="b">
        <f t="shared" ref="W6:W58" ca="1" si="26">AND($F6&lt;=W$2,S6&gt;=W2)</f>
        <v>1</v>
      </c>
      <c r="X6" s="15" t="b">
        <f t="shared" ref="X6:X58" ca="1" si="27">AND($F6&lt;=X$2,T6&gt;=X2)</f>
        <v>1</v>
      </c>
      <c r="Y6" s="15" t="b">
        <f t="shared" ref="Y6:Y58" ca="1" si="28">AND($F6&lt;=Y$2,U6&gt;=Y2)</f>
        <v>1</v>
      </c>
      <c r="Z6" s="15" t="b">
        <f t="shared" ref="Z6:Z58" ca="1" si="29">AND($F6&lt;=Z$2,V6&gt;=Z2)</f>
        <v>1</v>
      </c>
      <c r="AA6" s="15" t="b">
        <f t="shared" ref="AA6:AA58" ca="1" si="30">AND($F6&lt;=AA$2,W6&gt;=AA2)</f>
        <v>1</v>
      </c>
      <c r="AB6" s="15" t="b">
        <f t="shared" ref="AB6:AC21" ca="1" si="31">AND($F6&lt;=AB$2,X6&gt;=AB2)</f>
        <v>1</v>
      </c>
      <c r="AC6" s="15" t="b">
        <f t="shared" ca="1" si="31"/>
        <v>1</v>
      </c>
      <c r="AD6" s="15" t="b">
        <f t="shared" ref="AD6:AD58" ca="1" si="32">AND($F6&lt;=AD$2,Z6&gt;=AD2)</f>
        <v>1</v>
      </c>
      <c r="AE6" s="15" t="b">
        <f t="shared" ref="AE6:AE58" ca="1" si="33">AND($F6&lt;=AE$2,AA6&gt;=AE2)</f>
        <v>1</v>
      </c>
      <c r="AF6" s="15" t="b">
        <f t="shared" ref="AF6:AF58" ca="1" si="34">AND($F6&lt;=AF$2,AB6&gt;=AF2)</f>
        <v>1</v>
      </c>
      <c r="AG6" s="15" t="b">
        <f t="shared" ref="AG6:AG58" ca="1" si="35">AND($F6&lt;=AG$2,AC6&gt;=AG2)</f>
        <v>1</v>
      </c>
      <c r="AH6" s="15" t="b">
        <f t="shared" ref="AH6:AH58" ca="1" si="36">AND($F6&lt;=AH$2,AD6&gt;=AH2)</f>
        <v>1</v>
      </c>
      <c r="AI6" s="15" t="b">
        <f t="shared" ref="AI6:AI58" ca="1" si="37">AND($F6&lt;=AI$2,AE6&gt;=AI2)</f>
        <v>1</v>
      </c>
      <c r="AJ6" s="15" t="b">
        <f t="shared" ref="AJ6:AJ58" ca="1" si="38">AND($F6&lt;=AJ$2,AF6&gt;=AJ2)</f>
        <v>1</v>
      </c>
      <c r="AK6" s="15" t="b">
        <f t="shared" ref="AK6:AL21" ca="1" si="39">AND($F6&lt;=AK$2,AG6&gt;=AK2)</f>
        <v>1</v>
      </c>
      <c r="AL6" s="15" t="b">
        <f t="shared" ca="1" si="39"/>
        <v>1</v>
      </c>
      <c r="AM6" s="15" t="b">
        <f t="shared" ref="AM6:AM58" ca="1" si="40">AND($F6&lt;=AM$2,AI6&gt;=AM2)</f>
        <v>1</v>
      </c>
      <c r="AN6" s="15" t="b">
        <f t="shared" ref="AN6:AN58" ca="1" si="41">AND($F6&lt;=AN$2,AJ6&gt;=AN2)</f>
        <v>1</v>
      </c>
      <c r="AO6" s="15" t="b">
        <f t="shared" ref="AO6:AO58" ca="1" si="42">AND($F6&lt;=AO$2,AK6&gt;=AO2)</f>
        <v>1</v>
      </c>
      <c r="AP6" s="15" t="b">
        <f ca="1">AND($F6&lt;=AP$2,AL6&gt;=AP2)</f>
        <v>1</v>
      </c>
      <c r="AQ6" s="15" t="b">
        <f t="shared" ref="AQ6:AQ58" ca="1" si="43">AND($F6&lt;=AQ$2,AM6&gt;=AQ2)</f>
        <v>1</v>
      </c>
      <c r="AR6" s="15" t="b">
        <f t="shared" ref="AR6:AR58" ca="1" si="44">AND($F6&lt;=AR$2,AN6&gt;=AR2)</f>
        <v>1</v>
      </c>
      <c r="AS6" s="15" t="b">
        <f t="shared" ref="AS6:AS58" ca="1" si="45">AND($F6&lt;=AS$2,AO6&gt;=AS2)</f>
        <v>1</v>
      </c>
      <c r="AT6" s="15" t="b">
        <f t="shared" ref="AT6:AT58" ca="1" si="46">AND($F6&lt;=AT$2,AP6&gt;=AT2)</f>
        <v>1</v>
      </c>
      <c r="AU6" s="15" t="b">
        <f t="shared" ref="AU6:AU58" ca="1" si="47">AND($F6&lt;=AU$2,AQ6&gt;=AU2)</f>
        <v>1</v>
      </c>
      <c r="AV6" s="15" t="b">
        <f t="shared" ref="AV6:AV58" ca="1" si="48">AND($F6&lt;=AV$2,AR6&gt;=AV2)</f>
        <v>1</v>
      </c>
      <c r="AW6" s="15" t="b">
        <f t="shared" ref="AW6:AW58" ca="1" si="49">AND($F6&lt;=AW$2,AS6&gt;=AW2)</f>
        <v>1</v>
      </c>
      <c r="AX6" s="15" t="b">
        <f t="shared" ref="AX6:AX58" ca="1" si="50">AND($F6&lt;=AX$2,AT6&gt;=AX2)</f>
        <v>1</v>
      </c>
      <c r="AY6" s="15" t="b">
        <f t="shared" ref="AY6:AY58" ca="1" si="51">AND($F6&lt;=AY$2,AU6&gt;=AY2)</f>
        <v>1</v>
      </c>
      <c r="AZ6" s="15" t="b">
        <f t="shared" ref="AZ6:AZ58" ca="1" si="52">AND($F6&lt;=AZ$2,AV6&gt;=AZ2)</f>
        <v>1</v>
      </c>
      <c r="BA6" s="15" t="b">
        <f t="shared" ref="BA6:BA58" ca="1" si="53">AND($F6&lt;=BA$2,AW6&gt;=BA2)</f>
        <v>1</v>
      </c>
      <c r="BB6" s="15" t="b">
        <f t="shared" ref="BB6:BB58" ca="1" si="54">AND($F6&lt;=BB$2,AX6&gt;=BB2)</f>
        <v>1</v>
      </c>
      <c r="BC6" s="15" t="b">
        <f t="shared" ref="BC6:BC58" ca="1" si="55">AND($F6&lt;=BC$2,AY6&gt;=BC2)</f>
        <v>1</v>
      </c>
      <c r="BD6" s="15" t="b">
        <f t="shared" ref="BD6:BD58" ca="1" si="56">AND($F6&lt;=BD$2,AZ6&gt;=BD2)</f>
        <v>1</v>
      </c>
      <c r="BE6" s="15" t="b">
        <f t="shared" ref="BE6:BE58" ca="1" si="57">AND($F6&lt;=BE$2,BA6&gt;=BE2)</f>
        <v>1</v>
      </c>
    </row>
    <row r="7" spans="3:57" x14ac:dyDescent="0.3">
      <c r="C7" t="str">
        <f>IF(Calculation!B5=0,"",Calculation!B5)</f>
        <v/>
      </c>
      <c r="D7" t="str">
        <f>Calculation!C5</f>
        <v>Act 016</v>
      </c>
      <c r="E7" t="str">
        <f>_xlfn.XLOOKUP(D7,activities[Activity],activities[Owner],"")</f>
        <v>Selina Kyle</v>
      </c>
      <c r="F7" s="13">
        <f>Calculation!D5</f>
        <v>44274</v>
      </c>
      <c r="G7" s="13">
        <f>Calculation!E5</f>
        <v>44268</v>
      </c>
      <c r="H7" s="16">
        <f>_xlfn.XLOOKUP(D7,activities[Activity],activities[% Done],"")</f>
        <v>0.99</v>
      </c>
      <c r="I7" s="15">
        <f t="shared" ref="I7:I58" si="58">H7</f>
        <v>0.99</v>
      </c>
      <c r="K7" s="15" t="b">
        <f t="shared" ref="K7:K12" ca="1" si="59">AND($F7&lt;=K$2,G7&gt;=K3)</f>
        <v>0</v>
      </c>
      <c r="L7" s="15" t="b">
        <f t="shared" ca="1" si="22"/>
        <v>0</v>
      </c>
      <c r="M7" s="15" t="b">
        <f t="shared" ca="1" si="22"/>
        <v>0</v>
      </c>
      <c r="N7" s="15" t="b">
        <f t="shared" ca="1" si="22"/>
        <v>0</v>
      </c>
      <c r="O7" s="15" t="b">
        <f t="shared" ca="1" si="22"/>
        <v>1</v>
      </c>
      <c r="P7" s="15" t="b">
        <f t="shared" ca="1" si="22"/>
        <v>1</v>
      </c>
      <c r="Q7" s="15" t="b">
        <f t="shared" ca="1" si="22"/>
        <v>1</v>
      </c>
      <c r="R7" s="15" t="b">
        <f t="shared" ca="1" si="22"/>
        <v>1</v>
      </c>
      <c r="S7" s="15" t="b">
        <f t="shared" ca="1" si="22"/>
        <v>1</v>
      </c>
      <c r="T7" s="15" t="b">
        <f t="shared" ca="1" si="23"/>
        <v>1</v>
      </c>
      <c r="U7" s="15" t="b">
        <f t="shared" ca="1" si="24"/>
        <v>1</v>
      </c>
      <c r="V7" s="15" t="b">
        <f t="shared" ca="1" si="25"/>
        <v>1</v>
      </c>
      <c r="W7" s="15" t="b">
        <f t="shared" ca="1" si="26"/>
        <v>1</v>
      </c>
      <c r="X7" s="15" t="b">
        <f t="shared" ca="1" si="27"/>
        <v>1</v>
      </c>
      <c r="Y7" s="15" t="b">
        <f t="shared" ca="1" si="28"/>
        <v>1</v>
      </c>
      <c r="Z7" s="15" t="b">
        <f t="shared" ca="1" si="29"/>
        <v>1</v>
      </c>
      <c r="AA7" s="15" t="b">
        <f t="shared" ca="1" si="30"/>
        <v>1</v>
      </c>
      <c r="AB7" s="15" t="b">
        <f t="shared" ca="1" si="31"/>
        <v>1</v>
      </c>
      <c r="AC7" s="15" t="b">
        <f t="shared" ca="1" si="31"/>
        <v>1</v>
      </c>
      <c r="AD7" s="15" t="b">
        <f t="shared" ca="1" si="32"/>
        <v>1</v>
      </c>
      <c r="AE7" s="15" t="b">
        <f t="shared" ca="1" si="33"/>
        <v>1</v>
      </c>
      <c r="AF7" s="15" t="b">
        <f t="shared" ca="1" si="34"/>
        <v>1</v>
      </c>
      <c r="AG7" s="15" t="b">
        <f t="shared" ca="1" si="35"/>
        <v>1</v>
      </c>
      <c r="AH7" s="15" t="b">
        <f t="shared" ca="1" si="36"/>
        <v>1</v>
      </c>
      <c r="AI7" s="15" t="b">
        <f t="shared" ca="1" si="37"/>
        <v>1</v>
      </c>
      <c r="AJ7" s="15" t="b">
        <f t="shared" ca="1" si="38"/>
        <v>1</v>
      </c>
      <c r="AK7" s="15" t="b">
        <f t="shared" ca="1" si="39"/>
        <v>1</v>
      </c>
      <c r="AL7" s="15" t="b">
        <f t="shared" ca="1" si="39"/>
        <v>1</v>
      </c>
      <c r="AM7" s="15" t="b">
        <f t="shared" ca="1" si="40"/>
        <v>1</v>
      </c>
      <c r="AN7" s="15" t="b">
        <f t="shared" ca="1" si="41"/>
        <v>1</v>
      </c>
      <c r="AO7" s="15" t="b">
        <f t="shared" ca="1" si="42"/>
        <v>1</v>
      </c>
      <c r="AP7" s="15" t="b">
        <f t="shared" ref="AP7:AP58" ca="1" si="60">AND($F7&lt;=AP$2,AL7&gt;=AP3)</f>
        <v>1</v>
      </c>
      <c r="AQ7" s="15" t="b">
        <f t="shared" ca="1" si="43"/>
        <v>1</v>
      </c>
      <c r="AR7" s="15" t="b">
        <f t="shared" ca="1" si="44"/>
        <v>1</v>
      </c>
      <c r="AS7" s="15" t="b">
        <f t="shared" ca="1" si="45"/>
        <v>1</v>
      </c>
      <c r="AT7" s="15" t="b">
        <f t="shared" ca="1" si="46"/>
        <v>1</v>
      </c>
      <c r="AU7" s="15" t="b">
        <f t="shared" ca="1" si="47"/>
        <v>1</v>
      </c>
      <c r="AV7" s="15" t="b">
        <f t="shared" ca="1" si="48"/>
        <v>1</v>
      </c>
      <c r="AW7" s="15" t="b">
        <f t="shared" ca="1" si="49"/>
        <v>1</v>
      </c>
      <c r="AX7" s="15" t="b">
        <f t="shared" ca="1" si="50"/>
        <v>1</v>
      </c>
      <c r="AY7" s="15" t="b">
        <f t="shared" ca="1" si="51"/>
        <v>1</v>
      </c>
      <c r="AZ7" s="15" t="b">
        <f t="shared" ca="1" si="52"/>
        <v>1</v>
      </c>
      <c r="BA7" s="15" t="b">
        <f t="shared" ca="1" si="53"/>
        <v>1</v>
      </c>
      <c r="BB7" s="15" t="b">
        <f t="shared" ca="1" si="54"/>
        <v>1</v>
      </c>
      <c r="BC7" s="15" t="b">
        <f t="shared" ca="1" si="55"/>
        <v>1</v>
      </c>
      <c r="BD7" s="15" t="b">
        <f t="shared" ca="1" si="56"/>
        <v>1</v>
      </c>
      <c r="BE7" s="15" t="b">
        <f t="shared" ca="1" si="57"/>
        <v>1</v>
      </c>
    </row>
    <row r="8" spans="3:57" x14ac:dyDescent="0.3">
      <c r="C8" t="str">
        <f>IF(Calculation!B6=0,"",Calculation!B6)</f>
        <v/>
      </c>
      <c r="D8" t="str">
        <f>Calculation!C6</f>
        <v>Act 025</v>
      </c>
      <c r="E8" t="str">
        <f>_xlfn.XLOOKUP(D8,activities[Activity],activities[Owner],"")</f>
        <v>James Gordon</v>
      </c>
      <c r="F8" s="13">
        <f>Calculation!D6</f>
        <v>44280</v>
      </c>
      <c r="G8" s="13">
        <f>Calculation!E6</f>
        <v>44276</v>
      </c>
      <c r="H8" s="16">
        <f>_xlfn.XLOOKUP(D8,activities[Activity],activities[% Done],"")</f>
        <v>1</v>
      </c>
      <c r="I8" s="15">
        <f t="shared" si="58"/>
        <v>1</v>
      </c>
      <c r="K8" s="15" t="b">
        <f t="shared" ca="1" si="59"/>
        <v>0</v>
      </c>
      <c r="L8" s="15" t="b">
        <f t="shared" ca="1" si="22"/>
        <v>0</v>
      </c>
      <c r="M8" s="15" t="b">
        <f t="shared" ca="1" si="22"/>
        <v>0</v>
      </c>
      <c r="N8" s="15" t="b">
        <f t="shared" ca="1" si="22"/>
        <v>0</v>
      </c>
      <c r="O8" s="15" t="b">
        <f t="shared" ca="1" si="22"/>
        <v>1</v>
      </c>
      <c r="P8" s="15" t="b">
        <f t="shared" ca="1" si="22"/>
        <v>1</v>
      </c>
      <c r="Q8" s="15" t="b">
        <f t="shared" ca="1" si="22"/>
        <v>1</v>
      </c>
      <c r="R8" s="15" t="b">
        <f t="shared" ca="1" si="22"/>
        <v>1</v>
      </c>
      <c r="S8" s="15" t="b">
        <f t="shared" ca="1" si="22"/>
        <v>1</v>
      </c>
      <c r="T8" s="15" t="b">
        <f t="shared" ca="1" si="23"/>
        <v>1</v>
      </c>
      <c r="U8" s="15" t="b">
        <f t="shared" ca="1" si="24"/>
        <v>1</v>
      </c>
      <c r="V8" s="15" t="b">
        <f t="shared" ca="1" si="25"/>
        <v>1</v>
      </c>
      <c r="W8" s="15" t="b">
        <f t="shared" ca="1" si="26"/>
        <v>1</v>
      </c>
      <c r="X8" s="15" t="b">
        <f t="shared" ca="1" si="27"/>
        <v>1</v>
      </c>
      <c r="Y8" s="15" t="b">
        <f t="shared" ca="1" si="28"/>
        <v>1</v>
      </c>
      <c r="Z8" s="15" t="b">
        <f t="shared" ca="1" si="29"/>
        <v>1</v>
      </c>
      <c r="AA8" s="15" t="b">
        <f t="shared" ca="1" si="30"/>
        <v>1</v>
      </c>
      <c r="AB8" s="15" t="b">
        <f t="shared" ca="1" si="31"/>
        <v>1</v>
      </c>
      <c r="AC8" s="15" t="b">
        <f t="shared" ca="1" si="31"/>
        <v>1</v>
      </c>
      <c r="AD8" s="15" t="b">
        <f t="shared" ca="1" si="32"/>
        <v>1</v>
      </c>
      <c r="AE8" s="15" t="b">
        <f t="shared" ca="1" si="33"/>
        <v>1</v>
      </c>
      <c r="AF8" s="15" t="b">
        <f t="shared" ca="1" si="34"/>
        <v>1</v>
      </c>
      <c r="AG8" s="15" t="b">
        <f t="shared" ca="1" si="35"/>
        <v>1</v>
      </c>
      <c r="AH8" s="15" t="b">
        <f t="shared" ca="1" si="36"/>
        <v>1</v>
      </c>
      <c r="AI8" s="15" t="b">
        <f t="shared" ca="1" si="37"/>
        <v>1</v>
      </c>
      <c r="AJ8" s="15" t="b">
        <f t="shared" ca="1" si="38"/>
        <v>1</v>
      </c>
      <c r="AK8" s="15" t="b">
        <f t="shared" ca="1" si="39"/>
        <v>1</v>
      </c>
      <c r="AL8" s="15" t="b">
        <f t="shared" ca="1" si="39"/>
        <v>1</v>
      </c>
      <c r="AM8" s="15" t="b">
        <f t="shared" ca="1" si="40"/>
        <v>1</v>
      </c>
      <c r="AN8" s="15" t="b">
        <f t="shared" ca="1" si="41"/>
        <v>1</v>
      </c>
      <c r="AO8" s="15" t="b">
        <f t="shared" ca="1" si="42"/>
        <v>1</v>
      </c>
      <c r="AP8" s="15" t="b">
        <f t="shared" ca="1" si="60"/>
        <v>1</v>
      </c>
      <c r="AQ8" s="15" t="b">
        <f t="shared" ca="1" si="43"/>
        <v>1</v>
      </c>
      <c r="AR8" s="15" t="b">
        <f t="shared" ca="1" si="44"/>
        <v>1</v>
      </c>
      <c r="AS8" s="15" t="b">
        <f t="shared" ca="1" si="45"/>
        <v>1</v>
      </c>
      <c r="AT8" s="15" t="b">
        <f t="shared" ca="1" si="46"/>
        <v>1</v>
      </c>
      <c r="AU8" s="15" t="b">
        <f t="shared" ca="1" si="47"/>
        <v>1</v>
      </c>
      <c r="AV8" s="15" t="b">
        <f t="shared" ca="1" si="48"/>
        <v>1</v>
      </c>
      <c r="AW8" s="15" t="b">
        <f t="shared" ca="1" si="49"/>
        <v>1</v>
      </c>
      <c r="AX8" s="15" t="b">
        <f t="shared" ca="1" si="50"/>
        <v>1</v>
      </c>
      <c r="AY8" s="15" t="b">
        <f t="shared" ca="1" si="51"/>
        <v>1</v>
      </c>
      <c r="AZ8" s="15" t="b">
        <f t="shared" ca="1" si="52"/>
        <v>1</v>
      </c>
      <c r="BA8" s="15" t="b">
        <f t="shared" ca="1" si="53"/>
        <v>1</v>
      </c>
      <c r="BB8" s="15" t="b">
        <f t="shared" ca="1" si="54"/>
        <v>1</v>
      </c>
      <c r="BC8" s="15" t="b">
        <f t="shared" ca="1" si="55"/>
        <v>1</v>
      </c>
      <c r="BD8" s="15" t="b">
        <f t="shared" ca="1" si="56"/>
        <v>1</v>
      </c>
      <c r="BE8" s="15" t="b">
        <f t="shared" ca="1" si="57"/>
        <v>1</v>
      </c>
    </row>
    <row r="9" spans="3:57" x14ac:dyDescent="0.3">
      <c r="C9" t="str">
        <f>IF(Calculation!B7=0,"",Calculation!B7)</f>
        <v/>
      </c>
      <c r="D9" t="str">
        <f>Calculation!C7</f>
        <v>Act 027</v>
      </c>
      <c r="E9" t="str">
        <f>_xlfn.XLOOKUP(D9,activities[Activity],activities[Owner],"")</f>
        <v>James Gordon</v>
      </c>
      <c r="F9" s="13">
        <f>Calculation!D7</f>
        <v>44283</v>
      </c>
      <c r="G9" s="13">
        <f>Calculation!E7</f>
        <v>44279</v>
      </c>
      <c r="H9" s="16">
        <f>_xlfn.XLOOKUP(D9,activities[Activity],activities[% Done],"")</f>
        <v>1</v>
      </c>
      <c r="I9" s="15">
        <f t="shared" si="58"/>
        <v>1</v>
      </c>
      <c r="K9" s="15" t="b">
        <f t="shared" ca="1" si="59"/>
        <v>1</v>
      </c>
      <c r="L9" s="15" t="b">
        <f t="shared" ca="1" si="22"/>
        <v>1</v>
      </c>
      <c r="M9" s="15" t="b">
        <f t="shared" ca="1" si="22"/>
        <v>1</v>
      </c>
      <c r="N9" s="15" t="b">
        <f t="shared" ca="1" si="22"/>
        <v>1</v>
      </c>
      <c r="O9" s="15" t="b">
        <f t="shared" ca="1" si="22"/>
        <v>1</v>
      </c>
      <c r="P9" s="15" t="b">
        <f t="shared" ca="1" si="22"/>
        <v>1</v>
      </c>
      <c r="Q9" s="15" t="b">
        <f t="shared" ca="1" si="22"/>
        <v>1</v>
      </c>
      <c r="R9" s="15" t="b">
        <f t="shared" ca="1" si="22"/>
        <v>1</v>
      </c>
      <c r="S9" s="15" t="b">
        <f t="shared" ca="1" si="22"/>
        <v>1</v>
      </c>
      <c r="T9" s="15" t="b">
        <f t="shared" ca="1" si="23"/>
        <v>1</v>
      </c>
      <c r="U9" s="15" t="b">
        <f t="shared" ca="1" si="24"/>
        <v>1</v>
      </c>
      <c r="V9" s="15" t="b">
        <f t="shared" ca="1" si="25"/>
        <v>1</v>
      </c>
      <c r="W9" s="15" t="b">
        <f t="shared" ca="1" si="26"/>
        <v>1</v>
      </c>
      <c r="X9" s="15" t="b">
        <f t="shared" ca="1" si="27"/>
        <v>1</v>
      </c>
      <c r="Y9" s="15" t="b">
        <f t="shared" ca="1" si="28"/>
        <v>1</v>
      </c>
      <c r="Z9" s="15" t="b">
        <f t="shared" ca="1" si="29"/>
        <v>1</v>
      </c>
      <c r="AA9" s="15" t="b">
        <f t="shared" ca="1" si="30"/>
        <v>1</v>
      </c>
      <c r="AB9" s="15" t="b">
        <f t="shared" ca="1" si="31"/>
        <v>1</v>
      </c>
      <c r="AC9" s="15" t="b">
        <f t="shared" ca="1" si="31"/>
        <v>1</v>
      </c>
      <c r="AD9" s="15" t="b">
        <f t="shared" ca="1" si="32"/>
        <v>1</v>
      </c>
      <c r="AE9" s="15" t="b">
        <f t="shared" ca="1" si="33"/>
        <v>1</v>
      </c>
      <c r="AF9" s="15" t="b">
        <f t="shared" ca="1" si="34"/>
        <v>1</v>
      </c>
      <c r="AG9" s="15" t="b">
        <f t="shared" ca="1" si="35"/>
        <v>1</v>
      </c>
      <c r="AH9" s="15" t="b">
        <f t="shared" ca="1" si="36"/>
        <v>1</v>
      </c>
      <c r="AI9" s="15" t="b">
        <f t="shared" ca="1" si="37"/>
        <v>1</v>
      </c>
      <c r="AJ9" s="15" t="b">
        <f t="shared" ca="1" si="38"/>
        <v>1</v>
      </c>
      <c r="AK9" s="15" t="b">
        <f t="shared" ca="1" si="39"/>
        <v>1</v>
      </c>
      <c r="AL9" s="15" t="b">
        <f t="shared" ca="1" si="39"/>
        <v>1</v>
      </c>
      <c r="AM9" s="15" t="b">
        <f t="shared" ca="1" si="40"/>
        <v>1</v>
      </c>
      <c r="AN9" s="15" t="b">
        <f t="shared" ca="1" si="41"/>
        <v>1</v>
      </c>
      <c r="AO9" s="15" t="b">
        <f t="shared" ca="1" si="42"/>
        <v>1</v>
      </c>
      <c r="AP9" s="15" t="b">
        <f t="shared" ca="1" si="60"/>
        <v>1</v>
      </c>
      <c r="AQ9" s="15" t="b">
        <f t="shared" ca="1" si="43"/>
        <v>1</v>
      </c>
      <c r="AR9" s="15" t="b">
        <f t="shared" ca="1" si="44"/>
        <v>1</v>
      </c>
      <c r="AS9" s="15" t="b">
        <f t="shared" ca="1" si="45"/>
        <v>1</v>
      </c>
      <c r="AT9" s="15" t="b">
        <f t="shared" ca="1" si="46"/>
        <v>1</v>
      </c>
      <c r="AU9" s="15" t="b">
        <f t="shared" ca="1" si="47"/>
        <v>1</v>
      </c>
      <c r="AV9" s="15" t="b">
        <f t="shared" ca="1" si="48"/>
        <v>1</v>
      </c>
      <c r="AW9" s="15" t="b">
        <f t="shared" ca="1" si="49"/>
        <v>1</v>
      </c>
      <c r="AX9" s="15" t="b">
        <f t="shared" ca="1" si="50"/>
        <v>1</v>
      </c>
      <c r="AY9" s="15" t="b">
        <f t="shared" ca="1" si="51"/>
        <v>1</v>
      </c>
      <c r="AZ9" s="15" t="b">
        <f t="shared" ca="1" si="52"/>
        <v>1</v>
      </c>
      <c r="BA9" s="15" t="b">
        <f t="shared" ca="1" si="53"/>
        <v>1</v>
      </c>
      <c r="BB9" s="15" t="b">
        <f t="shared" ca="1" si="54"/>
        <v>1</v>
      </c>
      <c r="BC9" s="15" t="b">
        <f t="shared" ca="1" si="55"/>
        <v>1</v>
      </c>
      <c r="BD9" s="15" t="b">
        <f t="shared" ca="1" si="56"/>
        <v>1</v>
      </c>
      <c r="BE9" s="15" t="b">
        <f t="shared" ca="1" si="57"/>
        <v>1</v>
      </c>
    </row>
    <row r="10" spans="3:57" x14ac:dyDescent="0.3">
      <c r="C10" t="str">
        <f>IF(Calculation!B8=0,"",Calculation!B8)</f>
        <v/>
      </c>
      <c r="D10" t="str">
        <f>Calculation!C8</f>
        <v>Act 028</v>
      </c>
      <c r="E10" t="str">
        <f>_xlfn.XLOOKUP(D10,activities[Activity],activities[Owner],"")</f>
        <v>Bane</v>
      </c>
      <c r="F10" s="13">
        <f>Calculation!D8</f>
        <v>44288</v>
      </c>
      <c r="G10" s="13">
        <f>Calculation!E8</f>
        <v>44279</v>
      </c>
      <c r="H10" s="16">
        <f>_xlfn.XLOOKUP(D10,activities[Activity],activities[% Done],"")</f>
        <v>0.79</v>
      </c>
      <c r="I10" s="15">
        <f t="shared" si="58"/>
        <v>0.79</v>
      </c>
      <c r="K10" s="15" t="b">
        <f t="shared" ca="1" si="59"/>
        <v>0</v>
      </c>
      <c r="L10" s="15" t="b">
        <f t="shared" ca="1" si="22"/>
        <v>0</v>
      </c>
      <c r="M10" s="15" t="b">
        <f t="shared" ca="1" si="22"/>
        <v>0</v>
      </c>
      <c r="N10" s="15" t="b">
        <f t="shared" ca="1" si="22"/>
        <v>1</v>
      </c>
      <c r="O10" s="15" t="b">
        <f t="shared" ca="1" si="22"/>
        <v>0</v>
      </c>
      <c r="P10" s="15" t="b">
        <f t="shared" ca="1" si="22"/>
        <v>0</v>
      </c>
      <c r="Q10" s="15" t="b">
        <f t="shared" ca="1" si="22"/>
        <v>0</v>
      </c>
      <c r="R10" s="15" t="b">
        <f t="shared" ca="1" si="22"/>
        <v>1</v>
      </c>
      <c r="S10" s="15" t="b">
        <f t="shared" ca="1" si="22"/>
        <v>0</v>
      </c>
      <c r="T10" s="15" t="b">
        <f t="shared" ca="1" si="23"/>
        <v>0</v>
      </c>
      <c r="U10" s="15" t="b">
        <f t="shared" ca="1" si="24"/>
        <v>0</v>
      </c>
      <c r="V10" s="15" t="b">
        <f t="shared" ca="1" si="25"/>
        <v>1</v>
      </c>
      <c r="W10" s="15" t="b">
        <f t="shared" ca="1" si="26"/>
        <v>0</v>
      </c>
      <c r="X10" s="15" t="b">
        <f t="shared" ca="1" si="27"/>
        <v>0</v>
      </c>
      <c r="Y10" s="15" t="b">
        <f t="shared" ca="1" si="28"/>
        <v>0</v>
      </c>
      <c r="Z10" s="15" t="b">
        <f t="shared" ca="1" si="29"/>
        <v>1</v>
      </c>
      <c r="AA10" s="15" t="b">
        <f t="shared" ca="1" si="30"/>
        <v>0</v>
      </c>
      <c r="AB10" s="15" t="b">
        <f t="shared" ca="1" si="31"/>
        <v>0</v>
      </c>
      <c r="AC10" s="15" t="b">
        <f t="shared" ca="1" si="31"/>
        <v>0</v>
      </c>
      <c r="AD10" s="15" t="b">
        <f t="shared" ca="1" si="32"/>
        <v>1</v>
      </c>
      <c r="AE10" s="15" t="b">
        <f t="shared" ca="1" si="33"/>
        <v>0</v>
      </c>
      <c r="AF10" s="15" t="b">
        <f t="shared" ca="1" si="34"/>
        <v>0</v>
      </c>
      <c r="AG10" s="15" t="b">
        <f t="shared" ca="1" si="35"/>
        <v>0</v>
      </c>
      <c r="AH10" s="15" t="b">
        <f t="shared" ca="1" si="36"/>
        <v>1</v>
      </c>
      <c r="AI10" s="15" t="b">
        <f t="shared" ca="1" si="37"/>
        <v>0</v>
      </c>
      <c r="AJ10" s="15" t="b">
        <f t="shared" ca="1" si="38"/>
        <v>0</v>
      </c>
      <c r="AK10" s="15" t="b">
        <f t="shared" ca="1" si="39"/>
        <v>0</v>
      </c>
      <c r="AL10" s="15" t="b">
        <f t="shared" ca="1" si="39"/>
        <v>1</v>
      </c>
      <c r="AM10" s="15" t="b">
        <f t="shared" ca="1" si="40"/>
        <v>0</v>
      </c>
      <c r="AN10" s="15" t="b">
        <f t="shared" ca="1" si="41"/>
        <v>0</v>
      </c>
      <c r="AO10" s="15" t="b">
        <f t="shared" ca="1" si="42"/>
        <v>0</v>
      </c>
      <c r="AP10" s="15" t="b">
        <f t="shared" ca="1" si="60"/>
        <v>1</v>
      </c>
      <c r="AQ10" s="15" t="b">
        <f t="shared" ca="1" si="43"/>
        <v>0</v>
      </c>
      <c r="AR10" s="15" t="b">
        <f t="shared" ca="1" si="44"/>
        <v>0</v>
      </c>
      <c r="AS10" s="15" t="b">
        <f t="shared" ca="1" si="45"/>
        <v>0</v>
      </c>
      <c r="AT10" s="15" t="b">
        <f t="shared" ca="1" si="46"/>
        <v>1</v>
      </c>
      <c r="AU10" s="15" t="b">
        <f t="shared" ca="1" si="47"/>
        <v>0</v>
      </c>
      <c r="AV10" s="15" t="b">
        <f t="shared" ca="1" si="48"/>
        <v>0</v>
      </c>
      <c r="AW10" s="15" t="b">
        <f t="shared" ca="1" si="49"/>
        <v>0</v>
      </c>
      <c r="AX10" s="15" t="b">
        <f t="shared" ca="1" si="50"/>
        <v>1</v>
      </c>
      <c r="AY10" s="15" t="b">
        <f t="shared" ca="1" si="51"/>
        <v>0</v>
      </c>
      <c r="AZ10" s="15" t="b">
        <f t="shared" ca="1" si="52"/>
        <v>0</v>
      </c>
      <c r="BA10" s="15" t="b">
        <f t="shared" ca="1" si="53"/>
        <v>0</v>
      </c>
      <c r="BB10" s="15" t="b">
        <f t="shared" ca="1" si="54"/>
        <v>1</v>
      </c>
      <c r="BC10" s="15" t="b">
        <f t="shared" ca="1" si="55"/>
        <v>0</v>
      </c>
      <c r="BD10" s="15" t="b">
        <f t="shared" ca="1" si="56"/>
        <v>0</v>
      </c>
      <c r="BE10" s="15" t="b">
        <f t="shared" ca="1" si="57"/>
        <v>0</v>
      </c>
    </row>
    <row r="11" spans="3:57" x14ac:dyDescent="0.3">
      <c r="C11" t="str">
        <f>IF(Calculation!B9=0,"",Calculation!B9)</f>
        <v/>
      </c>
      <c r="D11" t="str">
        <f>Calculation!C9</f>
        <v>Act 038</v>
      </c>
      <c r="E11" t="str">
        <f>_xlfn.XLOOKUP(D11,activities[Activity],activities[Owner],"")</f>
        <v>Bane</v>
      </c>
      <c r="F11" s="13">
        <f>Calculation!D9</f>
        <v>44291</v>
      </c>
      <c r="G11" s="13">
        <f>Calculation!E9</f>
        <v>44288</v>
      </c>
      <c r="H11" s="16">
        <f>_xlfn.XLOOKUP(D11,activities[Activity],activities[% Done],"")</f>
        <v>1</v>
      </c>
      <c r="I11" s="15">
        <f t="shared" si="58"/>
        <v>1</v>
      </c>
      <c r="K11" s="15" t="b">
        <f t="shared" ca="1" si="59"/>
        <v>0</v>
      </c>
      <c r="L11" s="15" t="b">
        <f t="shared" ca="1" si="22"/>
        <v>0</v>
      </c>
      <c r="M11" s="15" t="b">
        <f t="shared" ca="1" si="22"/>
        <v>0</v>
      </c>
      <c r="N11" s="15" t="b">
        <f t="shared" ca="1" si="22"/>
        <v>1</v>
      </c>
      <c r="O11" s="15" t="b">
        <f t="shared" ca="1" si="22"/>
        <v>0</v>
      </c>
      <c r="P11" s="15" t="b">
        <f t="shared" ca="1" si="22"/>
        <v>0</v>
      </c>
      <c r="Q11" s="15" t="b">
        <f t="shared" ca="1" si="22"/>
        <v>0</v>
      </c>
      <c r="R11" s="15" t="b">
        <f t="shared" ca="1" si="22"/>
        <v>1</v>
      </c>
      <c r="S11" s="15" t="b">
        <f t="shared" ca="1" si="22"/>
        <v>0</v>
      </c>
      <c r="T11" s="15" t="b">
        <f t="shared" ca="1" si="23"/>
        <v>0</v>
      </c>
      <c r="U11" s="15" t="b">
        <f t="shared" ca="1" si="24"/>
        <v>0</v>
      </c>
      <c r="V11" s="15" t="b">
        <f t="shared" ca="1" si="25"/>
        <v>1</v>
      </c>
      <c r="W11" s="15" t="b">
        <f t="shared" ca="1" si="26"/>
        <v>0</v>
      </c>
      <c r="X11" s="15" t="b">
        <f t="shared" ca="1" si="27"/>
        <v>0</v>
      </c>
      <c r="Y11" s="15" t="b">
        <f t="shared" ca="1" si="28"/>
        <v>0</v>
      </c>
      <c r="Z11" s="15" t="b">
        <f t="shared" ca="1" si="29"/>
        <v>1</v>
      </c>
      <c r="AA11" s="15" t="b">
        <f t="shared" ca="1" si="30"/>
        <v>0</v>
      </c>
      <c r="AB11" s="15" t="b">
        <f t="shared" ca="1" si="31"/>
        <v>0</v>
      </c>
      <c r="AC11" s="15" t="b">
        <f t="shared" ca="1" si="31"/>
        <v>0</v>
      </c>
      <c r="AD11" s="15" t="b">
        <f t="shared" ca="1" si="32"/>
        <v>1</v>
      </c>
      <c r="AE11" s="15" t="b">
        <f t="shared" ca="1" si="33"/>
        <v>0</v>
      </c>
      <c r="AF11" s="15" t="b">
        <f t="shared" ca="1" si="34"/>
        <v>0</v>
      </c>
      <c r="AG11" s="15" t="b">
        <f t="shared" ca="1" si="35"/>
        <v>0</v>
      </c>
      <c r="AH11" s="15" t="b">
        <f t="shared" ca="1" si="36"/>
        <v>1</v>
      </c>
      <c r="AI11" s="15" t="b">
        <f t="shared" ca="1" si="37"/>
        <v>0</v>
      </c>
      <c r="AJ11" s="15" t="b">
        <f t="shared" ca="1" si="38"/>
        <v>0</v>
      </c>
      <c r="AK11" s="15" t="b">
        <f t="shared" ca="1" si="39"/>
        <v>0</v>
      </c>
      <c r="AL11" s="15" t="b">
        <f t="shared" ca="1" si="39"/>
        <v>1</v>
      </c>
      <c r="AM11" s="15" t="b">
        <f t="shared" ca="1" si="40"/>
        <v>0</v>
      </c>
      <c r="AN11" s="15" t="b">
        <f t="shared" ca="1" si="41"/>
        <v>0</v>
      </c>
      <c r="AO11" s="15" t="b">
        <f t="shared" ca="1" si="42"/>
        <v>0</v>
      </c>
      <c r="AP11" s="15" t="b">
        <f t="shared" ca="1" si="60"/>
        <v>1</v>
      </c>
      <c r="AQ11" s="15" t="b">
        <f t="shared" ca="1" si="43"/>
        <v>0</v>
      </c>
      <c r="AR11" s="15" t="b">
        <f t="shared" ca="1" si="44"/>
        <v>0</v>
      </c>
      <c r="AS11" s="15" t="b">
        <f t="shared" ca="1" si="45"/>
        <v>0</v>
      </c>
      <c r="AT11" s="15" t="b">
        <f t="shared" ca="1" si="46"/>
        <v>1</v>
      </c>
      <c r="AU11" s="15" t="b">
        <f t="shared" ca="1" si="47"/>
        <v>0</v>
      </c>
      <c r="AV11" s="15" t="b">
        <f t="shared" ca="1" si="48"/>
        <v>0</v>
      </c>
      <c r="AW11" s="15" t="b">
        <f t="shared" ca="1" si="49"/>
        <v>0</v>
      </c>
      <c r="AX11" s="15" t="b">
        <f t="shared" ca="1" si="50"/>
        <v>1</v>
      </c>
      <c r="AY11" s="15" t="b">
        <f t="shared" ca="1" si="51"/>
        <v>0</v>
      </c>
      <c r="AZ11" s="15" t="b">
        <f t="shared" ca="1" si="52"/>
        <v>0</v>
      </c>
      <c r="BA11" s="15" t="b">
        <f t="shared" ca="1" si="53"/>
        <v>0</v>
      </c>
      <c r="BB11" s="15" t="b">
        <f t="shared" ca="1" si="54"/>
        <v>1</v>
      </c>
      <c r="BC11" s="15" t="b">
        <f t="shared" ca="1" si="55"/>
        <v>0</v>
      </c>
      <c r="BD11" s="15" t="b">
        <f t="shared" ca="1" si="56"/>
        <v>0</v>
      </c>
      <c r="BE11" s="15" t="b">
        <f t="shared" ca="1" si="57"/>
        <v>0</v>
      </c>
    </row>
    <row r="12" spans="3:57" x14ac:dyDescent="0.3">
      <c r="C12" t="str">
        <f>IF(Calculation!B10=0,"",Calculation!B10)</f>
        <v/>
      </c>
      <c r="D12" t="str">
        <f>Calculation!C10</f>
        <v>Act 075</v>
      </c>
      <c r="E12" t="str">
        <f>_xlfn.XLOOKUP(D12,activities[Activity],activities[Owner],"")</f>
        <v>Selina Kyle</v>
      </c>
      <c r="F12" s="13">
        <f>Calculation!D10</f>
        <v>44330</v>
      </c>
      <c r="G12" s="13">
        <f>Calculation!E10</f>
        <v>44327</v>
      </c>
      <c r="H12" s="16">
        <f>_xlfn.XLOOKUP(D12,activities[Activity],activities[% Done],"")</f>
        <v>0</v>
      </c>
      <c r="I12" s="15">
        <f t="shared" si="58"/>
        <v>0</v>
      </c>
      <c r="K12" s="15" t="b">
        <f t="shared" ca="1" si="59"/>
        <v>0</v>
      </c>
      <c r="L12" s="15" t="b">
        <f t="shared" ref="L12:L58" ca="1" si="61">AND($F12&lt;=L$2,H12&gt;=L8)</f>
        <v>0</v>
      </c>
      <c r="M12" s="15" t="b">
        <f t="shared" ref="M12:M58" ca="1" si="62">AND($F12&lt;=M$2,I12&gt;=M8)</f>
        <v>0</v>
      </c>
      <c r="N12" s="15" t="b">
        <f t="shared" ref="N12:N58" ca="1" si="63">AND($F12&lt;=N$2,J12&gt;=N8)</f>
        <v>0</v>
      </c>
      <c r="O12" s="15" t="b">
        <f t="shared" ref="O12:O58" ca="1" si="64">AND($F12&lt;=O$2,K12&gt;=O8)</f>
        <v>0</v>
      </c>
      <c r="P12" s="15" t="b">
        <f t="shared" ref="P12:P58" ca="1" si="65">AND($F12&lt;=P$2,L12&gt;=P8)</f>
        <v>0</v>
      </c>
      <c r="Q12" s="15" t="b">
        <f t="shared" ref="Q12:Q58" ca="1" si="66">AND($F12&lt;=Q$2,M12&gt;=Q8)</f>
        <v>0</v>
      </c>
      <c r="R12" s="15" t="b">
        <f t="shared" ref="R12:R58" ca="1" si="67">AND($F12&lt;=R$2,N12&gt;=R8)</f>
        <v>0</v>
      </c>
      <c r="S12" s="15" t="b">
        <f t="shared" ref="S12:S58" ca="1" si="68">AND($F12&lt;=S$2,O12&gt;=S8)</f>
        <v>0</v>
      </c>
      <c r="T12" s="15" t="b">
        <f t="shared" ca="1" si="23"/>
        <v>0</v>
      </c>
      <c r="U12" s="15" t="b">
        <f t="shared" ca="1" si="24"/>
        <v>0</v>
      </c>
      <c r="V12" s="15" t="b">
        <f t="shared" ca="1" si="25"/>
        <v>0</v>
      </c>
      <c r="W12" s="15" t="b">
        <f t="shared" ca="1" si="26"/>
        <v>0</v>
      </c>
      <c r="X12" s="15" t="b">
        <f t="shared" ca="1" si="27"/>
        <v>0</v>
      </c>
      <c r="Y12" s="15" t="b">
        <f t="shared" ca="1" si="28"/>
        <v>0</v>
      </c>
      <c r="Z12" s="15" t="b">
        <f t="shared" ca="1" si="29"/>
        <v>0</v>
      </c>
      <c r="AA12" s="15" t="b">
        <f t="shared" ca="1" si="30"/>
        <v>0</v>
      </c>
      <c r="AB12" s="15" t="b">
        <f t="shared" ca="1" si="31"/>
        <v>0</v>
      </c>
      <c r="AC12" s="15" t="b">
        <f t="shared" ca="1" si="31"/>
        <v>0</v>
      </c>
      <c r="AD12" s="15" t="b">
        <f t="shared" ca="1" si="32"/>
        <v>0</v>
      </c>
      <c r="AE12" s="15" t="b">
        <f t="shared" ca="1" si="33"/>
        <v>0</v>
      </c>
      <c r="AF12" s="15" t="b">
        <f t="shared" ca="1" si="34"/>
        <v>0</v>
      </c>
      <c r="AG12" s="15" t="b">
        <f t="shared" ca="1" si="35"/>
        <v>0</v>
      </c>
      <c r="AH12" s="15" t="b">
        <f t="shared" ca="1" si="36"/>
        <v>0</v>
      </c>
      <c r="AI12" s="15" t="b">
        <f t="shared" ca="1" si="37"/>
        <v>0</v>
      </c>
      <c r="AJ12" s="15" t="b">
        <f t="shared" ca="1" si="38"/>
        <v>0</v>
      </c>
      <c r="AK12" s="15" t="b">
        <f t="shared" ca="1" si="39"/>
        <v>0</v>
      </c>
      <c r="AL12" s="15" t="b">
        <f t="shared" ca="1" si="39"/>
        <v>0</v>
      </c>
      <c r="AM12" s="15" t="b">
        <f t="shared" ca="1" si="40"/>
        <v>0</v>
      </c>
      <c r="AN12" s="15" t="b">
        <f t="shared" ca="1" si="41"/>
        <v>0</v>
      </c>
      <c r="AO12" s="15" t="b">
        <f t="shared" ca="1" si="42"/>
        <v>0</v>
      </c>
      <c r="AP12" s="15" t="b">
        <f t="shared" ca="1" si="60"/>
        <v>0</v>
      </c>
      <c r="AQ12" s="15" t="b">
        <f t="shared" ca="1" si="43"/>
        <v>0</v>
      </c>
      <c r="AR12" s="15" t="b">
        <f t="shared" ca="1" si="44"/>
        <v>0</v>
      </c>
      <c r="AS12" s="15" t="b">
        <f t="shared" ca="1" si="45"/>
        <v>0</v>
      </c>
      <c r="AT12" s="15" t="b">
        <f t="shared" ca="1" si="46"/>
        <v>0</v>
      </c>
      <c r="AU12" s="15" t="b">
        <f t="shared" ca="1" si="47"/>
        <v>0</v>
      </c>
      <c r="AV12" s="15" t="b">
        <f t="shared" ca="1" si="48"/>
        <v>0</v>
      </c>
      <c r="AW12" s="15" t="b">
        <f t="shared" ca="1" si="49"/>
        <v>0</v>
      </c>
      <c r="AX12" s="15" t="b">
        <f t="shared" ca="1" si="50"/>
        <v>0</v>
      </c>
      <c r="AY12" s="15" t="b">
        <f t="shared" ca="1" si="51"/>
        <v>0</v>
      </c>
      <c r="AZ12" s="15" t="b">
        <f t="shared" ca="1" si="52"/>
        <v>0</v>
      </c>
      <c r="BA12" s="15" t="b">
        <f t="shared" ca="1" si="53"/>
        <v>0</v>
      </c>
      <c r="BB12" s="15" t="b">
        <f t="shared" ca="1" si="54"/>
        <v>0</v>
      </c>
      <c r="BC12" s="15" t="b">
        <f t="shared" ca="1" si="55"/>
        <v>0</v>
      </c>
      <c r="BD12" s="15" t="b">
        <f t="shared" ca="1" si="56"/>
        <v>0</v>
      </c>
      <c r="BE12" s="15" t="b">
        <f t="shared" ca="1" si="57"/>
        <v>0</v>
      </c>
    </row>
    <row r="13" spans="3:57" x14ac:dyDescent="0.3">
      <c r="C13" t="str">
        <f>IF(Calculation!B11=0,"",Calculation!B11)</f>
        <v/>
      </c>
      <c r="D13" t="str">
        <f>Calculation!C11</f>
        <v>Act 088</v>
      </c>
      <c r="E13" t="str">
        <f>_xlfn.XLOOKUP(D13,activities[Activity],activities[Owner],"")</f>
        <v>Bane</v>
      </c>
      <c r="F13" s="13">
        <f>Calculation!D11</f>
        <v>44342</v>
      </c>
      <c r="G13" s="13">
        <f>Calculation!E11</f>
        <v>44338</v>
      </c>
      <c r="H13" s="16">
        <f>_xlfn.XLOOKUP(D13,activities[Activity],activities[% Done],"")</f>
        <v>0</v>
      </c>
      <c r="I13" s="15">
        <f t="shared" si="58"/>
        <v>0</v>
      </c>
      <c r="K13" s="15" t="b">
        <f t="shared" ref="K13:K58" ca="1" si="69">AND($F13&lt;=K$2,G13&gt;=K9)</f>
        <v>0</v>
      </c>
      <c r="L13" s="15" t="b">
        <f t="shared" ca="1" si="61"/>
        <v>0</v>
      </c>
      <c r="M13" s="15" t="b">
        <f t="shared" ca="1" si="62"/>
        <v>0</v>
      </c>
      <c r="N13" s="15" t="b">
        <f t="shared" ca="1" si="63"/>
        <v>0</v>
      </c>
      <c r="O13" s="15" t="b">
        <f t="shared" ca="1" si="64"/>
        <v>0</v>
      </c>
      <c r="P13" s="15" t="b">
        <f t="shared" ca="1" si="65"/>
        <v>0</v>
      </c>
      <c r="Q13" s="15" t="b">
        <f t="shared" ca="1" si="66"/>
        <v>0</v>
      </c>
      <c r="R13" s="15" t="b">
        <f t="shared" ca="1" si="67"/>
        <v>0</v>
      </c>
      <c r="S13" s="15" t="b">
        <f t="shared" ca="1" si="68"/>
        <v>0</v>
      </c>
      <c r="T13" s="15" t="b">
        <f t="shared" ca="1" si="23"/>
        <v>0</v>
      </c>
      <c r="U13" s="15" t="b">
        <f t="shared" ca="1" si="24"/>
        <v>0</v>
      </c>
      <c r="V13" s="15" t="b">
        <f t="shared" ca="1" si="25"/>
        <v>0</v>
      </c>
      <c r="W13" s="15" t="b">
        <f t="shared" ca="1" si="26"/>
        <v>0</v>
      </c>
      <c r="X13" s="15" t="b">
        <f t="shared" ca="1" si="27"/>
        <v>0</v>
      </c>
      <c r="Y13" s="15" t="b">
        <f t="shared" ca="1" si="28"/>
        <v>0</v>
      </c>
      <c r="Z13" s="15" t="b">
        <f t="shared" ca="1" si="29"/>
        <v>0</v>
      </c>
      <c r="AA13" s="15" t="b">
        <f t="shared" ca="1" si="30"/>
        <v>0</v>
      </c>
      <c r="AB13" s="15" t="b">
        <f t="shared" ca="1" si="31"/>
        <v>0</v>
      </c>
      <c r="AC13" s="15" t="b">
        <f t="shared" ca="1" si="31"/>
        <v>0</v>
      </c>
      <c r="AD13" s="15" t="b">
        <f t="shared" ca="1" si="32"/>
        <v>0</v>
      </c>
      <c r="AE13" s="15" t="b">
        <f t="shared" ca="1" si="33"/>
        <v>0</v>
      </c>
      <c r="AF13" s="15" t="b">
        <f t="shared" ca="1" si="34"/>
        <v>0</v>
      </c>
      <c r="AG13" s="15" t="b">
        <f t="shared" ca="1" si="35"/>
        <v>0</v>
      </c>
      <c r="AH13" s="15" t="b">
        <f t="shared" ca="1" si="36"/>
        <v>0</v>
      </c>
      <c r="AI13" s="15" t="b">
        <f t="shared" ca="1" si="37"/>
        <v>0</v>
      </c>
      <c r="AJ13" s="15" t="b">
        <f t="shared" ca="1" si="38"/>
        <v>0</v>
      </c>
      <c r="AK13" s="15" t="b">
        <f t="shared" ca="1" si="39"/>
        <v>0</v>
      </c>
      <c r="AL13" s="15" t="b">
        <f t="shared" ca="1" si="39"/>
        <v>0</v>
      </c>
      <c r="AM13" s="15" t="b">
        <f t="shared" ca="1" si="40"/>
        <v>0</v>
      </c>
      <c r="AN13" s="15" t="b">
        <f t="shared" ca="1" si="41"/>
        <v>0</v>
      </c>
      <c r="AO13" s="15" t="b">
        <f t="shared" ca="1" si="42"/>
        <v>0</v>
      </c>
      <c r="AP13" s="15" t="b">
        <f t="shared" ca="1" si="60"/>
        <v>0</v>
      </c>
      <c r="AQ13" s="15" t="b">
        <f t="shared" ca="1" si="43"/>
        <v>0</v>
      </c>
      <c r="AR13" s="15" t="b">
        <f t="shared" ca="1" si="44"/>
        <v>0</v>
      </c>
      <c r="AS13" s="15" t="b">
        <f t="shared" ca="1" si="45"/>
        <v>0</v>
      </c>
      <c r="AT13" s="15" t="b">
        <f t="shared" ca="1" si="46"/>
        <v>0</v>
      </c>
      <c r="AU13" s="15" t="b">
        <f t="shared" ca="1" si="47"/>
        <v>0</v>
      </c>
      <c r="AV13" s="15" t="b">
        <f t="shared" ca="1" si="48"/>
        <v>0</v>
      </c>
      <c r="AW13" s="15" t="b">
        <f t="shared" ca="1" si="49"/>
        <v>0</v>
      </c>
      <c r="AX13" s="15" t="b">
        <f t="shared" ca="1" si="50"/>
        <v>0</v>
      </c>
      <c r="AY13" s="15" t="b">
        <f t="shared" ca="1" si="51"/>
        <v>0</v>
      </c>
      <c r="AZ13" s="15" t="b">
        <f t="shared" ca="1" si="52"/>
        <v>0</v>
      </c>
      <c r="BA13" s="15" t="b">
        <f t="shared" ca="1" si="53"/>
        <v>0</v>
      </c>
      <c r="BB13" s="15" t="b">
        <f t="shared" ca="1" si="54"/>
        <v>0</v>
      </c>
      <c r="BC13" s="15" t="b">
        <f t="shared" ca="1" si="55"/>
        <v>0</v>
      </c>
      <c r="BD13" s="15" t="b">
        <f t="shared" ca="1" si="56"/>
        <v>0</v>
      </c>
      <c r="BE13" s="15" t="b">
        <f t="shared" ca="1" si="57"/>
        <v>0</v>
      </c>
    </row>
    <row r="14" spans="3:57" x14ac:dyDescent="0.3">
      <c r="C14" t="str">
        <f>IF(Calculation!B12=0,"",Calculation!B12)</f>
        <v>Design</v>
      </c>
      <c r="D14">
        <f>Calculation!C12</f>
        <v>0</v>
      </c>
      <c r="E14" t="str">
        <f>_xlfn.XLOOKUP(D14,activities[Activity],activities[Owner],"")</f>
        <v/>
      </c>
      <c r="F14" s="13">
        <f>Calculation!D12</f>
        <v>44271</v>
      </c>
      <c r="G14" s="13">
        <f>Calculation!E12</f>
        <v>44326</v>
      </c>
      <c r="H14" s="16" t="str">
        <f>_xlfn.XLOOKUP(D14,activities[Activity],activities[% Done],"")</f>
        <v/>
      </c>
      <c r="I14" s="15" t="str">
        <f t="shared" si="58"/>
        <v/>
      </c>
      <c r="K14" s="15" t="b">
        <f t="shared" ca="1" si="69"/>
        <v>0</v>
      </c>
      <c r="L14" s="15" t="b">
        <f t="shared" ca="1" si="61"/>
        <v>0</v>
      </c>
      <c r="M14" s="15" t="b">
        <f t="shared" ca="1" si="62"/>
        <v>0</v>
      </c>
      <c r="N14" s="15" t="b">
        <f t="shared" ca="1" si="63"/>
        <v>0</v>
      </c>
      <c r="O14" s="15" t="b">
        <f t="shared" ca="1" si="64"/>
        <v>1</v>
      </c>
      <c r="P14" s="15" t="b">
        <f t="shared" ca="1" si="65"/>
        <v>1</v>
      </c>
      <c r="Q14" s="15" t="b">
        <f t="shared" ca="1" si="66"/>
        <v>1</v>
      </c>
      <c r="R14" s="15" t="b">
        <f t="shared" ca="1" si="67"/>
        <v>0</v>
      </c>
      <c r="S14" s="15" t="b">
        <f t="shared" ca="1" si="68"/>
        <v>1</v>
      </c>
      <c r="T14" s="15" t="b">
        <f t="shared" ca="1" si="23"/>
        <v>1</v>
      </c>
      <c r="U14" s="15" t="b">
        <f t="shared" ca="1" si="24"/>
        <v>1</v>
      </c>
      <c r="V14" s="15" t="b">
        <f t="shared" ca="1" si="25"/>
        <v>0</v>
      </c>
      <c r="W14" s="15" t="b">
        <f t="shared" ca="1" si="26"/>
        <v>1</v>
      </c>
      <c r="X14" s="15" t="b">
        <f t="shared" ca="1" si="27"/>
        <v>1</v>
      </c>
      <c r="Y14" s="15" t="b">
        <f t="shared" ca="1" si="28"/>
        <v>1</v>
      </c>
      <c r="Z14" s="15" t="b">
        <f t="shared" ca="1" si="29"/>
        <v>0</v>
      </c>
      <c r="AA14" s="15" t="b">
        <f t="shared" ca="1" si="30"/>
        <v>1</v>
      </c>
      <c r="AB14" s="15" t="b">
        <f t="shared" ca="1" si="31"/>
        <v>1</v>
      </c>
      <c r="AC14" s="15" t="b">
        <f t="shared" ca="1" si="31"/>
        <v>1</v>
      </c>
      <c r="AD14" s="15" t="b">
        <f t="shared" ca="1" si="32"/>
        <v>0</v>
      </c>
      <c r="AE14" s="15" t="b">
        <f t="shared" ca="1" si="33"/>
        <v>1</v>
      </c>
      <c r="AF14" s="15" t="b">
        <f t="shared" ca="1" si="34"/>
        <v>1</v>
      </c>
      <c r="AG14" s="15" t="b">
        <f t="shared" ca="1" si="35"/>
        <v>1</v>
      </c>
      <c r="AH14" s="15" t="b">
        <f t="shared" ca="1" si="36"/>
        <v>0</v>
      </c>
      <c r="AI14" s="15" t="b">
        <f t="shared" ca="1" si="37"/>
        <v>1</v>
      </c>
      <c r="AJ14" s="15" t="b">
        <f t="shared" ca="1" si="38"/>
        <v>1</v>
      </c>
      <c r="AK14" s="15" t="b">
        <f t="shared" ca="1" si="39"/>
        <v>1</v>
      </c>
      <c r="AL14" s="15" t="b">
        <f t="shared" ca="1" si="39"/>
        <v>0</v>
      </c>
      <c r="AM14" s="15" t="b">
        <f t="shared" ca="1" si="40"/>
        <v>1</v>
      </c>
      <c r="AN14" s="15" t="b">
        <f t="shared" ca="1" si="41"/>
        <v>1</v>
      </c>
      <c r="AO14" s="15" t="b">
        <f t="shared" ca="1" si="42"/>
        <v>1</v>
      </c>
      <c r="AP14" s="15" t="b">
        <f t="shared" ca="1" si="60"/>
        <v>0</v>
      </c>
      <c r="AQ14" s="15" t="b">
        <f t="shared" ca="1" si="43"/>
        <v>1</v>
      </c>
      <c r="AR14" s="15" t="b">
        <f t="shared" ca="1" si="44"/>
        <v>1</v>
      </c>
      <c r="AS14" s="15" t="b">
        <f t="shared" ca="1" si="45"/>
        <v>1</v>
      </c>
      <c r="AT14" s="15" t="b">
        <f t="shared" ca="1" si="46"/>
        <v>0</v>
      </c>
      <c r="AU14" s="15" t="b">
        <f t="shared" ca="1" si="47"/>
        <v>1</v>
      </c>
      <c r="AV14" s="15" t="b">
        <f t="shared" ca="1" si="48"/>
        <v>1</v>
      </c>
      <c r="AW14" s="15" t="b">
        <f t="shared" ca="1" si="49"/>
        <v>1</v>
      </c>
      <c r="AX14" s="15" t="b">
        <f t="shared" ca="1" si="50"/>
        <v>0</v>
      </c>
      <c r="AY14" s="15" t="b">
        <f t="shared" ca="1" si="51"/>
        <v>1</v>
      </c>
      <c r="AZ14" s="15" t="b">
        <f t="shared" ca="1" si="52"/>
        <v>1</v>
      </c>
      <c r="BA14" s="15" t="b">
        <f t="shared" ca="1" si="53"/>
        <v>1</v>
      </c>
      <c r="BB14" s="15" t="b">
        <f t="shared" ca="1" si="54"/>
        <v>0</v>
      </c>
      <c r="BC14" s="15" t="b">
        <f t="shared" ca="1" si="55"/>
        <v>1</v>
      </c>
      <c r="BD14" s="15" t="b">
        <f t="shared" ca="1" si="56"/>
        <v>1</v>
      </c>
      <c r="BE14" s="15" t="b">
        <f t="shared" ca="1" si="57"/>
        <v>1</v>
      </c>
    </row>
    <row r="15" spans="3:57" x14ac:dyDescent="0.3">
      <c r="C15" t="str">
        <f>IF(Calculation!B13=0,"",Calculation!B13)</f>
        <v/>
      </c>
      <c r="D15" t="str">
        <f>Calculation!C13</f>
        <v>Act 006</v>
      </c>
      <c r="E15" t="str">
        <f>_xlfn.XLOOKUP(D15,activities[Activity],activities[Owner],"")</f>
        <v>Bruce Wayne</v>
      </c>
      <c r="F15" s="13">
        <f>Calculation!D13</f>
        <v>44271</v>
      </c>
      <c r="G15" s="13">
        <f>Calculation!E13</f>
        <v>44261</v>
      </c>
      <c r="H15" s="16">
        <f>_xlfn.XLOOKUP(D15,activities[Activity],activities[% Done],"")</f>
        <v>1</v>
      </c>
      <c r="I15" s="15">
        <f t="shared" si="58"/>
        <v>1</v>
      </c>
      <c r="K15" s="15" t="b">
        <f t="shared" ca="1" si="69"/>
        <v>0</v>
      </c>
      <c r="L15" s="15" t="b">
        <f t="shared" ca="1" si="61"/>
        <v>0</v>
      </c>
      <c r="M15" s="15" t="b">
        <f t="shared" ca="1" si="62"/>
        <v>0</v>
      </c>
      <c r="N15" s="15" t="b">
        <f t="shared" ca="1" si="63"/>
        <v>0</v>
      </c>
      <c r="O15" s="15" t="b">
        <f t="shared" ca="1" si="64"/>
        <v>1</v>
      </c>
      <c r="P15" s="15" t="b">
        <f t="shared" ca="1" si="65"/>
        <v>1</v>
      </c>
      <c r="Q15" s="15" t="b">
        <f t="shared" ca="1" si="66"/>
        <v>1</v>
      </c>
      <c r="R15" s="15" t="b">
        <f t="shared" ca="1" si="67"/>
        <v>0</v>
      </c>
      <c r="S15" s="15" t="b">
        <f t="shared" ca="1" si="68"/>
        <v>1</v>
      </c>
      <c r="T15" s="15" t="b">
        <f t="shared" ca="1" si="23"/>
        <v>1</v>
      </c>
      <c r="U15" s="15" t="b">
        <f t="shared" ca="1" si="24"/>
        <v>1</v>
      </c>
      <c r="V15" s="15" t="b">
        <f t="shared" ca="1" si="25"/>
        <v>0</v>
      </c>
      <c r="W15" s="15" t="b">
        <f t="shared" ca="1" si="26"/>
        <v>1</v>
      </c>
      <c r="X15" s="15" t="b">
        <f t="shared" ca="1" si="27"/>
        <v>1</v>
      </c>
      <c r="Y15" s="15" t="b">
        <f t="shared" ca="1" si="28"/>
        <v>1</v>
      </c>
      <c r="Z15" s="15" t="b">
        <f t="shared" ca="1" si="29"/>
        <v>0</v>
      </c>
      <c r="AA15" s="15" t="b">
        <f t="shared" ca="1" si="30"/>
        <v>1</v>
      </c>
      <c r="AB15" s="15" t="b">
        <f t="shared" ca="1" si="31"/>
        <v>1</v>
      </c>
      <c r="AC15" s="15" t="b">
        <f t="shared" ca="1" si="31"/>
        <v>1</v>
      </c>
      <c r="AD15" s="15" t="b">
        <f t="shared" ca="1" si="32"/>
        <v>0</v>
      </c>
      <c r="AE15" s="15" t="b">
        <f t="shared" ca="1" si="33"/>
        <v>1</v>
      </c>
      <c r="AF15" s="15" t="b">
        <f t="shared" ca="1" si="34"/>
        <v>1</v>
      </c>
      <c r="AG15" s="15" t="b">
        <f t="shared" ca="1" si="35"/>
        <v>1</v>
      </c>
      <c r="AH15" s="15" t="b">
        <f t="shared" ca="1" si="36"/>
        <v>0</v>
      </c>
      <c r="AI15" s="15" t="b">
        <f t="shared" ca="1" si="37"/>
        <v>1</v>
      </c>
      <c r="AJ15" s="15" t="b">
        <f t="shared" ca="1" si="38"/>
        <v>1</v>
      </c>
      <c r="AK15" s="15" t="b">
        <f t="shared" ca="1" si="39"/>
        <v>1</v>
      </c>
      <c r="AL15" s="15" t="b">
        <f t="shared" ca="1" si="39"/>
        <v>0</v>
      </c>
      <c r="AM15" s="15" t="b">
        <f t="shared" ca="1" si="40"/>
        <v>1</v>
      </c>
      <c r="AN15" s="15" t="b">
        <f t="shared" ca="1" si="41"/>
        <v>1</v>
      </c>
      <c r="AO15" s="15" t="b">
        <f t="shared" ca="1" si="42"/>
        <v>1</v>
      </c>
      <c r="AP15" s="15" t="b">
        <f t="shared" ca="1" si="60"/>
        <v>0</v>
      </c>
      <c r="AQ15" s="15" t="b">
        <f t="shared" ca="1" si="43"/>
        <v>1</v>
      </c>
      <c r="AR15" s="15" t="b">
        <f t="shared" ca="1" si="44"/>
        <v>1</v>
      </c>
      <c r="AS15" s="15" t="b">
        <f t="shared" ca="1" si="45"/>
        <v>1</v>
      </c>
      <c r="AT15" s="15" t="b">
        <f t="shared" ca="1" si="46"/>
        <v>0</v>
      </c>
      <c r="AU15" s="15" t="b">
        <f t="shared" ca="1" si="47"/>
        <v>1</v>
      </c>
      <c r="AV15" s="15" t="b">
        <f t="shared" ca="1" si="48"/>
        <v>1</v>
      </c>
      <c r="AW15" s="15" t="b">
        <f t="shared" ca="1" si="49"/>
        <v>1</v>
      </c>
      <c r="AX15" s="15" t="b">
        <f t="shared" ca="1" si="50"/>
        <v>0</v>
      </c>
      <c r="AY15" s="15" t="b">
        <f t="shared" ca="1" si="51"/>
        <v>1</v>
      </c>
      <c r="AZ15" s="15" t="b">
        <f t="shared" ca="1" si="52"/>
        <v>1</v>
      </c>
      <c r="BA15" s="15" t="b">
        <f t="shared" ca="1" si="53"/>
        <v>1</v>
      </c>
      <c r="BB15" s="15" t="b">
        <f t="shared" ca="1" si="54"/>
        <v>0</v>
      </c>
      <c r="BC15" s="15" t="b">
        <f t="shared" ca="1" si="55"/>
        <v>1</v>
      </c>
      <c r="BD15" s="15" t="b">
        <f t="shared" ca="1" si="56"/>
        <v>1</v>
      </c>
      <c r="BE15" s="15" t="b">
        <f t="shared" ca="1" si="57"/>
        <v>1</v>
      </c>
    </row>
    <row r="16" spans="3:57" x14ac:dyDescent="0.3">
      <c r="C16" t="str">
        <f>IF(Calculation!B14=0,"",Calculation!B14)</f>
        <v/>
      </c>
      <c r="D16" t="str">
        <f>Calculation!C14</f>
        <v>Act 047</v>
      </c>
      <c r="E16" t="str">
        <f>_xlfn.XLOOKUP(D16,activities[Activity],activities[Owner],"")</f>
        <v>James Gordon</v>
      </c>
      <c r="F16" s="13">
        <f>Calculation!D14</f>
        <v>44299</v>
      </c>
      <c r="G16" s="13">
        <f>Calculation!E14</f>
        <v>44296</v>
      </c>
      <c r="H16" s="16">
        <f>_xlfn.XLOOKUP(D16,activities[Activity],activities[% Done],"")</f>
        <v>0.65</v>
      </c>
      <c r="I16" s="15">
        <f t="shared" si="58"/>
        <v>0.65</v>
      </c>
      <c r="K16" s="15" t="b">
        <f t="shared" ca="1" si="69"/>
        <v>0</v>
      </c>
      <c r="L16" s="15" t="b">
        <f t="shared" ca="1" si="61"/>
        <v>0</v>
      </c>
      <c r="M16" s="15" t="b">
        <f t="shared" ca="1" si="62"/>
        <v>0</v>
      </c>
      <c r="N16" s="15" t="b">
        <f t="shared" ca="1" si="63"/>
        <v>1</v>
      </c>
      <c r="O16" s="15" t="b">
        <f t="shared" ca="1" si="64"/>
        <v>1</v>
      </c>
      <c r="P16" s="15" t="b">
        <f t="shared" ca="1" si="65"/>
        <v>1</v>
      </c>
      <c r="Q16" s="15" t="b">
        <f t="shared" ca="1" si="66"/>
        <v>1</v>
      </c>
      <c r="R16" s="15" t="b">
        <f t="shared" ca="1" si="67"/>
        <v>1</v>
      </c>
      <c r="S16" s="15" t="b">
        <f t="shared" ca="1" si="68"/>
        <v>1</v>
      </c>
      <c r="T16" s="15" t="b">
        <f t="shared" ca="1" si="23"/>
        <v>1</v>
      </c>
      <c r="U16" s="15" t="b">
        <f t="shared" ca="1" si="24"/>
        <v>1</v>
      </c>
      <c r="V16" s="15" t="b">
        <f t="shared" ca="1" si="25"/>
        <v>1</v>
      </c>
      <c r="W16" s="15" t="b">
        <f t="shared" ca="1" si="26"/>
        <v>1</v>
      </c>
      <c r="X16" s="15" t="b">
        <f t="shared" ca="1" si="27"/>
        <v>1</v>
      </c>
      <c r="Y16" s="15" t="b">
        <f t="shared" ca="1" si="28"/>
        <v>1</v>
      </c>
      <c r="Z16" s="15" t="b">
        <f t="shared" ca="1" si="29"/>
        <v>1</v>
      </c>
      <c r="AA16" s="15" t="b">
        <f t="shared" ca="1" si="30"/>
        <v>1</v>
      </c>
      <c r="AB16" s="15" t="b">
        <f t="shared" ca="1" si="31"/>
        <v>1</v>
      </c>
      <c r="AC16" s="15" t="b">
        <f t="shared" ca="1" si="31"/>
        <v>1</v>
      </c>
      <c r="AD16" s="15" t="b">
        <f t="shared" ca="1" si="32"/>
        <v>1</v>
      </c>
      <c r="AE16" s="15" t="b">
        <f t="shared" ca="1" si="33"/>
        <v>1</v>
      </c>
      <c r="AF16" s="15" t="b">
        <f t="shared" ca="1" si="34"/>
        <v>1</v>
      </c>
      <c r="AG16" s="15" t="b">
        <f t="shared" ca="1" si="35"/>
        <v>1</v>
      </c>
      <c r="AH16" s="15" t="b">
        <f t="shared" ca="1" si="36"/>
        <v>1</v>
      </c>
      <c r="AI16" s="15" t="b">
        <f t="shared" ca="1" si="37"/>
        <v>1</v>
      </c>
      <c r="AJ16" s="15" t="b">
        <f t="shared" ca="1" si="38"/>
        <v>1</v>
      </c>
      <c r="AK16" s="15" t="b">
        <f t="shared" ca="1" si="39"/>
        <v>1</v>
      </c>
      <c r="AL16" s="15" t="b">
        <f t="shared" ca="1" si="39"/>
        <v>1</v>
      </c>
      <c r="AM16" s="15" t="b">
        <f t="shared" ca="1" si="40"/>
        <v>1</v>
      </c>
      <c r="AN16" s="15" t="b">
        <f t="shared" ca="1" si="41"/>
        <v>1</v>
      </c>
      <c r="AO16" s="15" t="b">
        <f t="shared" ca="1" si="42"/>
        <v>1</v>
      </c>
      <c r="AP16" s="15" t="b">
        <f t="shared" ca="1" si="60"/>
        <v>1</v>
      </c>
      <c r="AQ16" s="15" t="b">
        <f t="shared" ca="1" si="43"/>
        <v>1</v>
      </c>
      <c r="AR16" s="15" t="b">
        <f t="shared" ca="1" si="44"/>
        <v>1</v>
      </c>
      <c r="AS16" s="15" t="b">
        <f t="shared" ca="1" si="45"/>
        <v>1</v>
      </c>
      <c r="AT16" s="15" t="b">
        <f t="shared" ca="1" si="46"/>
        <v>1</v>
      </c>
      <c r="AU16" s="15" t="b">
        <f t="shared" ca="1" si="47"/>
        <v>1</v>
      </c>
      <c r="AV16" s="15" t="b">
        <f t="shared" ca="1" si="48"/>
        <v>1</v>
      </c>
      <c r="AW16" s="15" t="b">
        <f t="shared" ca="1" si="49"/>
        <v>1</v>
      </c>
      <c r="AX16" s="15" t="b">
        <f t="shared" ca="1" si="50"/>
        <v>1</v>
      </c>
      <c r="AY16" s="15" t="b">
        <f t="shared" ca="1" si="51"/>
        <v>1</v>
      </c>
      <c r="AZ16" s="15" t="b">
        <f t="shared" ca="1" si="52"/>
        <v>1</v>
      </c>
      <c r="BA16" s="15" t="b">
        <f t="shared" ca="1" si="53"/>
        <v>1</v>
      </c>
      <c r="BB16" s="15" t="b">
        <f t="shared" ca="1" si="54"/>
        <v>1</v>
      </c>
      <c r="BC16" s="15" t="b">
        <f t="shared" ca="1" si="55"/>
        <v>1</v>
      </c>
      <c r="BD16" s="15" t="b">
        <f t="shared" ca="1" si="56"/>
        <v>1</v>
      </c>
      <c r="BE16" s="15" t="b">
        <f t="shared" ca="1" si="57"/>
        <v>1</v>
      </c>
    </row>
    <row r="17" spans="3:57" x14ac:dyDescent="0.3">
      <c r="C17" t="str">
        <f>IF(Calculation!B15=0,"",Calculation!B15)</f>
        <v/>
      </c>
      <c r="D17" t="str">
        <f>Calculation!C15</f>
        <v>Act 052</v>
      </c>
      <c r="E17" t="str">
        <f>_xlfn.XLOOKUP(D17,activities[Activity],activities[Owner],"")</f>
        <v>Bruce Wayne</v>
      </c>
      <c r="F17" s="13">
        <f>Calculation!D15</f>
        <v>44309</v>
      </c>
      <c r="G17" s="13">
        <f>Calculation!E15</f>
        <v>44303</v>
      </c>
      <c r="H17" s="16">
        <f>_xlfn.XLOOKUP(D17,activities[Activity],activities[% Done],"")</f>
        <v>1</v>
      </c>
      <c r="I17" s="15">
        <f t="shared" si="58"/>
        <v>1</v>
      </c>
      <c r="K17" s="15" t="b">
        <f t="shared" ca="1" si="69"/>
        <v>0</v>
      </c>
      <c r="L17" s="15" t="b">
        <f t="shared" ca="1" si="61"/>
        <v>0</v>
      </c>
      <c r="M17" s="15" t="b">
        <f t="shared" ca="1" si="62"/>
        <v>0</v>
      </c>
      <c r="N17" s="15" t="b">
        <f t="shared" ca="1" si="63"/>
        <v>0</v>
      </c>
      <c r="O17" s="15" t="b">
        <f t="shared" ca="1" si="64"/>
        <v>0</v>
      </c>
      <c r="P17" s="15" t="b">
        <f t="shared" ca="1" si="65"/>
        <v>0</v>
      </c>
      <c r="Q17" s="15" t="b">
        <f t="shared" ca="1" si="66"/>
        <v>1</v>
      </c>
      <c r="R17" s="15" t="b">
        <f t="shared" ca="1" si="67"/>
        <v>1</v>
      </c>
      <c r="S17" s="15" t="b">
        <f t="shared" ca="1" si="68"/>
        <v>1</v>
      </c>
      <c r="T17" s="15" t="b">
        <f t="shared" ca="1" si="23"/>
        <v>1</v>
      </c>
      <c r="U17" s="15" t="b">
        <f t="shared" ca="1" si="24"/>
        <v>1</v>
      </c>
      <c r="V17" s="15" t="b">
        <f t="shared" ca="1" si="25"/>
        <v>1</v>
      </c>
      <c r="W17" s="15" t="b">
        <f t="shared" ca="1" si="26"/>
        <v>1</v>
      </c>
      <c r="X17" s="15" t="b">
        <f t="shared" ca="1" si="27"/>
        <v>1</v>
      </c>
      <c r="Y17" s="15" t="b">
        <f t="shared" ca="1" si="28"/>
        <v>1</v>
      </c>
      <c r="Z17" s="15" t="b">
        <f t="shared" ca="1" si="29"/>
        <v>1</v>
      </c>
      <c r="AA17" s="15" t="b">
        <f t="shared" ca="1" si="30"/>
        <v>1</v>
      </c>
      <c r="AB17" s="15" t="b">
        <f t="shared" ca="1" si="31"/>
        <v>1</v>
      </c>
      <c r="AC17" s="15" t="b">
        <f t="shared" ca="1" si="31"/>
        <v>1</v>
      </c>
      <c r="AD17" s="15" t="b">
        <f t="shared" ca="1" si="32"/>
        <v>1</v>
      </c>
      <c r="AE17" s="15" t="b">
        <f t="shared" ca="1" si="33"/>
        <v>1</v>
      </c>
      <c r="AF17" s="15" t="b">
        <f t="shared" ca="1" si="34"/>
        <v>1</v>
      </c>
      <c r="AG17" s="15" t="b">
        <f t="shared" ca="1" si="35"/>
        <v>1</v>
      </c>
      <c r="AH17" s="15" t="b">
        <f t="shared" ca="1" si="36"/>
        <v>1</v>
      </c>
      <c r="AI17" s="15" t="b">
        <f t="shared" ca="1" si="37"/>
        <v>1</v>
      </c>
      <c r="AJ17" s="15" t="b">
        <f t="shared" ca="1" si="38"/>
        <v>1</v>
      </c>
      <c r="AK17" s="15" t="b">
        <f t="shared" ca="1" si="39"/>
        <v>1</v>
      </c>
      <c r="AL17" s="15" t="b">
        <f t="shared" ca="1" si="39"/>
        <v>1</v>
      </c>
      <c r="AM17" s="15" t="b">
        <f t="shared" ca="1" si="40"/>
        <v>1</v>
      </c>
      <c r="AN17" s="15" t="b">
        <f t="shared" ca="1" si="41"/>
        <v>1</v>
      </c>
      <c r="AO17" s="15" t="b">
        <f t="shared" ca="1" si="42"/>
        <v>1</v>
      </c>
      <c r="AP17" s="15" t="b">
        <f t="shared" ca="1" si="60"/>
        <v>1</v>
      </c>
      <c r="AQ17" s="15" t="b">
        <f t="shared" ca="1" si="43"/>
        <v>1</v>
      </c>
      <c r="AR17" s="15" t="b">
        <f t="shared" ca="1" si="44"/>
        <v>1</v>
      </c>
      <c r="AS17" s="15" t="b">
        <f t="shared" ca="1" si="45"/>
        <v>1</v>
      </c>
      <c r="AT17" s="15" t="b">
        <f t="shared" ca="1" si="46"/>
        <v>1</v>
      </c>
      <c r="AU17" s="15" t="b">
        <f t="shared" ca="1" si="47"/>
        <v>1</v>
      </c>
      <c r="AV17" s="15" t="b">
        <f t="shared" ca="1" si="48"/>
        <v>1</v>
      </c>
      <c r="AW17" s="15" t="b">
        <f t="shared" ca="1" si="49"/>
        <v>1</v>
      </c>
      <c r="AX17" s="15" t="b">
        <f t="shared" ca="1" si="50"/>
        <v>1</v>
      </c>
      <c r="AY17" s="15" t="b">
        <f t="shared" ca="1" si="51"/>
        <v>1</v>
      </c>
      <c r="AZ17" s="15" t="b">
        <f t="shared" ca="1" si="52"/>
        <v>1</v>
      </c>
      <c r="BA17" s="15" t="b">
        <f t="shared" ca="1" si="53"/>
        <v>1</v>
      </c>
      <c r="BB17" s="15" t="b">
        <f t="shared" ca="1" si="54"/>
        <v>1</v>
      </c>
      <c r="BC17" s="15" t="b">
        <f t="shared" ca="1" si="55"/>
        <v>1</v>
      </c>
      <c r="BD17" s="15" t="b">
        <f t="shared" ca="1" si="56"/>
        <v>1</v>
      </c>
      <c r="BE17" s="15" t="b">
        <f t="shared" ca="1" si="57"/>
        <v>1</v>
      </c>
    </row>
    <row r="18" spans="3:57" x14ac:dyDescent="0.3">
      <c r="C18" t="str">
        <f>IF(Calculation!B16=0,"",Calculation!B16)</f>
        <v/>
      </c>
      <c r="D18" t="str">
        <f>Calculation!C16</f>
        <v>Act 057</v>
      </c>
      <c r="E18" t="str">
        <f>_xlfn.XLOOKUP(D18,activities[Activity],activities[Owner],"")</f>
        <v>Alfred Pennyworth</v>
      </c>
      <c r="F18" s="13">
        <f>Calculation!D16</f>
        <v>44320</v>
      </c>
      <c r="G18" s="13">
        <f>Calculation!E16</f>
        <v>44311</v>
      </c>
      <c r="H18" s="16">
        <f>_xlfn.XLOOKUP(D18,activities[Activity],activities[% Done],"")</f>
        <v>0.62</v>
      </c>
      <c r="I18" s="15">
        <f t="shared" si="58"/>
        <v>0.62</v>
      </c>
      <c r="K18" s="15" t="b">
        <f t="shared" ca="1" si="69"/>
        <v>0</v>
      </c>
      <c r="L18" s="15" t="b">
        <f t="shared" ca="1" si="61"/>
        <v>0</v>
      </c>
      <c r="M18" s="15" t="b">
        <f t="shared" ca="1" si="62"/>
        <v>0</v>
      </c>
      <c r="N18" s="15" t="b">
        <f t="shared" ca="1" si="63"/>
        <v>0</v>
      </c>
      <c r="O18" s="15" t="b">
        <f t="shared" ca="1" si="64"/>
        <v>0</v>
      </c>
      <c r="P18" s="15" t="b">
        <f t="shared" ca="1" si="65"/>
        <v>0</v>
      </c>
      <c r="Q18" s="15" t="b">
        <f t="shared" ca="1" si="66"/>
        <v>0</v>
      </c>
      <c r="R18" s="15" t="b">
        <f t="shared" ca="1" si="67"/>
        <v>0</v>
      </c>
      <c r="S18" s="15" t="b">
        <f t="shared" ca="1" si="68"/>
        <v>0</v>
      </c>
      <c r="T18" s="15" t="b">
        <f t="shared" ca="1" si="23"/>
        <v>0</v>
      </c>
      <c r="U18" s="15" t="b">
        <f t="shared" ca="1" si="24"/>
        <v>0</v>
      </c>
      <c r="V18" s="15" t="b">
        <f t="shared" ca="1" si="25"/>
        <v>0</v>
      </c>
      <c r="W18" s="15" t="b">
        <f t="shared" ca="1" si="26"/>
        <v>0</v>
      </c>
      <c r="X18" s="15" t="b">
        <f t="shared" ca="1" si="27"/>
        <v>0</v>
      </c>
      <c r="Y18" s="15" t="b">
        <f t="shared" ca="1" si="28"/>
        <v>0</v>
      </c>
      <c r="Z18" s="15" t="b">
        <f t="shared" ca="1" si="29"/>
        <v>0</v>
      </c>
      <c r="AA18" s="15" t="b">
        <f t="shared" ca="1" si="30"/>
        <v>0</v>
      </c>
      <c r="AB18" s="15" t="b">
        <f t="shared" ca="1" si="31"/>
        <v>0</v>
      </c>
      <c r="AC18" s="15" t="b">
        <f t="shared" ca="1" si="31"/>
        <v>0</v>
      </c>
      <c r="AD18" s="15" t="b">
        <f t="shared" ca="1" si="32"/>
        <v>1</v>
      </c>
      <c r="AE18" s="15" t="b">
        <f t="shared" ca="1" si="33"/>
        <v>0</v>
      </c>
      <c r="AF18" s="15" t="b">
        <f t="shared" ca="1" si="34"/>
        <v>0</v>
      </c>
      <c r="AG18" s="15" t="b">
        <f t="shared" ca="1" si="35"/>
        <v>0</v>
      </c>
      <c r="AH18" s="15" t="b">
        <f t="shared" ca="1" si="36"/>
        <v>1</v>
      </c>
      <c r="AI18" s="15" t="b">
        <f t="shared" ca="1" si="37"/>
        <v>0</v>
      </c>
      <c r="AJ18" s="15" t="b">
        <f t="shared" ca="1" si="38"/>
        <v>0</v>
      </c>
      <c r="AK18" s="15" t="b">
        <f t="shared" ca="1" si="39"/>
        <v>0</v>
      </c>
      <c r="AL18" s="15" t="b">
        <f t="shared" ca="1" si="39"/>
        <v>1</v>
      </c>
      <c r="AM18" s="15" t="b">
        <f t="shared" ca="1" si="40"/>
        <v>0</v>
      </c>
      <c r="AN18" s="15" t="b">
        <f t="shared" ca="1" si="41"/>
        <v>0</v>
      </c>
      <c r="AO18" s="15" t="b">
        <f t="shared" ca="1" si="42"/>
        <v>0</v>
      </c>
      <c r="AP18" s="15" t="b">
        <f t="shared" ca="1" si="60"/>
        <v>1</v>
      </c>
      <c r="AQ18" s="15" t="b">
        <f t="shared" ca="1" si="43"/>
        <v>0</v>
      </c>
      <c r="AR18" s="15" t="b">
        <f t="shared" ca="1" si="44"/>
        <v>0</v>
      </c>
      <c r="AS18" s="15" t="b">
        <f t="shared" ca="1" si="45"/>
        <v>0</v>
      </c>
      <c r="AT18" s="15" t="b">
        <f t="shared" ca="1" si="46"/>
        <v>1</v>
      </c>
      <c r="AU18" s="15" t="b">
        <f t="shared" ca="1" si="47"/>
        <v>0</v>
      </c>
      <c r="AV18" s="15" t="b">
        <f t="shared" ca="1" si="48"/>
        <v>0</v>
      </c>
      <c r="AW18" s="15" t="b">
        <f t="shared" ca="1" si="49"/>
        <v>0</v>
      </c>
      <c r="AX18" s="15" t="b">
        <f t="shared" ca="1" si="50"/>
        <v>1</v>
      </c>
      <c r="AY18" s="15" t="b">
        <f t="shared" ca="1" si="51"/>
        <v>0</v>
      </c>
      <c r="AZ18" s="15" t="b">
        <f t="shared" ca="1" si="52"/>
        <v>0</v>
      </c>
      <c r="BA18" s="15" t="b">
        <f t="shared" ca="1" si="53"/>
        <v>0</v>
      </c>
      <c r="BB18" s="15" t="b">
        <f t="shared" ca="1" si="54"/>
        <v>1</v>
      </c>
      <c r="BC18" s="15" t="b">
        <f t="shared" ca="1" si="55"/>
        <v>0</v>
      </c>
      <c r="BD18" s="15" t="b">
        <f t="shared" ca="1" si="56"/>
        <v>0</v>
      </c>
      <c r="BE18" s="15" t="b">
        <f t="shared" ca="1" si="57"/>
        <v>0</v>
      </c>
    </row>
    <row r="19" spans="3:57" x14ac:dyDescent="0.3">
      <c r="C19" t="str">
        <f>IF(Calculation!B17=0,"",Calculation!B17)</f>
        <v/>
      </c>
      <c r="D19" t="str">
        <f>Calculation!C17</f>
        <v>Act 062</v>
      </c>
      <c r="E19" t="str">
        <f>_xlfn.XLOOKUP(D19,activities[Activity],activities[Owner],"")</f>
        <v>Bane</v>
      </c>
      <c r="F19" s="13">
        <f>Calculation!D17</f>
        <v>44324</v>
      </c>
      <c r="G19" s="13">
        <f>Calculation!E17</f>
        <v>44316</v>
      </c>
      <c r="H19" s="16">
        <f>_xlfn.XLOOKUP(D19,activities[Activity],activities[% Done],"")</f>
        <v>1</v>
      </c>
      <c r="I19" s="15">
        <f t="shared" si="58"/>
        <v>1</v>
      </c>
      <c r="K19" s="15" t="b">
        <f t="shared" ca="1" si="69"/>
        <v>0</v>
      </c>
      <c r="L19" s="15" t="b">
        <f t="shared" ca="1" si="61"/>
        <v>0</v>
      </c>
      <c r="M19" s="15" t="b">
        <f t="shared" ca="1" si="62"/>
        <v>0</v>
      </c>
      <c r="N19" s="15" t="b">
        <f t="shared" ca="1" si="63"/>
        <v>0</v>
      </c>
      <c r="O19" s="15" t="b">
        <f t="shared" ca="1" si="64"/>
        <v>0</v>
      </c>
      <c r="P19" s="15" t="b">
        <f t="shared" ca="1" si="65"/>
        <v>0</v>
      </c>
      <c r="Q19" s="15" t="b">
        <f t="shared" ca="1" si="66"/>
        <v>0</v>
      </c>
      <c r="R19" s="15" t="b">
        <f t="shared" ca="1" si="67"/>
        <v>0</v>
      </c>
      <c r="S19" s="15" t="b">
        <f t="shared" ca="1" si="68"/>
        <v>0</v>
      </c>
      <c r="T19" s="15" t="b">
        <f t="shared" ca="1" si="23"/>
        <v>0</v>
      </c>
      <c r="U19" s="15" t="b">
        <f t="shared" ca="1" si="24"/>
        <v>0</v>
      </c>
      <c r="V19" s="15" t="b">
        <f t="shared" ca="1" si="25"/>
        <v>0</v>
      </c>
      <c r="W19" s="15" t="b">
        <f t="shared" ca="1" si="26"/>
        <v>0</v>
      </c>
      <c r="X19" s="15" t="b">
        <f t="shared" ca="1" si="27"/>
        <v>0</v>
      </c>
      <c r="Y19" s="15" t="b">
        <f t="shared" ca="1" si="28"/>
        <v>0</v>
      </c>
      <c r="Z19" s="15" t="b">
        <f t="shared" ca="1" si="29"/>
        <v>0</v>
      </c>
      <c r="AA19" s="15" t="b">
        <f t="shared" ca="1" si="30"/>
        <v>0</v>
      </c>
      <c r="AB19" s="15" t="b">
        <f t="shared" ca="1" si="31"/>
        <v>0</v>
      </c>
      <c r="AC19" s="15" t="b">
        <f t="shared" ca="1" si="31"/>
        <v>0</v>
      </c>
      <c r="AD19" s="15" t="b">
        <f t="shared" ca="1" si="32"/>
        <v>0</v>
      </c>
      <c r="AE19" s="15" t="b">
        <f t="shared" ca="1" si="33"/>
        <v>0</v>
      </c>
      <c r="AF19" s="15" t="b">
        <f t="shared" ca="1" si="34"/>
        <v>0</v>
      </c>
      <c r="AG19" s="15" t="b">
        <f t="shared" ca="1" si="35"/>
        <v>0</v>
      </c>
      <c r="AH19" s="15" t="b">
        <f t="shared" ca="1" si="36"/>
        <v>1</v>
      </c>
      <c r="AI19" s="15" t="b">
        <f t="shared" ca="1" si="37"/>
        <v>0</v>
      </c>
      <c r="AJ19" s="15" t="b">
        <f t="shared" ca="1" si="38"/>
        <v>0</v>
      </c>
      <c r="AK19" s="15" t="b">
        <f t="shared" ca="1" si="39"/>
        <v>0</v>
      </c>
      <c r="AL19" s="15" t="b">
        <f t="shared" ca="1" si="39"/>
        <v>1</v>
      </c>
      <c r="AM19" s="15" t="b">
        <f t="shared" ca="1" si="40"/>
        <v>0</v>
      </c>
      <c r="AN19" s="15" t="b">
        <f t="shared" ca="1" si="41"/>
        <v>0</v>
      </c>
      <c r="AO19" s="15" t="b">
        <f t="shared" ca="1" si="42"/>
        <v>0</v>
      </c>
      <c r="AP19" s="15" t="b">
        <f t="shared" ca="1" si="60"/>
        <v>1</v>
      </c>
      <c r="AQ19" s="15" t="b">
        <f t="shared" ca="1" si="43"/>
        <v>0</v>
      </c>
      <c r="AR19" s="15" t="b">
        <f t="shared" ca="1" si="44"/>
        <v>0</v>
      </c>
      <c r="AS19" s="15" t="b">
        <f t="shared" ca="1" si="45"/>
        <v>0</v>
      </c>
      <c r="AT19" s="15" t="b">
        <f t="shared" ca="1" si="46"/>
        <v>1</v>
      </c>
      <c r="AU19" s="15" t="b">
        <f t="shared" ca="1" si="47"/>
        <v>0</v>
      </c>
      <c r="AV19" s="15" t="b">
        <f t="shared" ca="1" si="48"/>
        <v>0</v>
      </c>
      <c r="AW19" s="15" t="b">
        <f t="shared" ca="1" si="49"/>
        <v>0</v>
      </c>
      <c r="AX19" s="15" t="b">
        <f t="shared" ca="1" si="50"/>
        <v>1</v>
      </c>
      <c r="AY19" s="15" t="b">
        <f t="shared" ca="1" si="51"/>
        <v>0</v>
      </c>
      <c r="AZ19" s="15" t="b">
        <f t="shared" ca="1" si="52"/>
        <v>0</v>
      </c>
      <c r="BA19" s="15" t="b">
        <f t="shared" ca="1" si="53"/>
        <v>0</v>
      </c>
      <c r="BB19" s="15" t="b">
        <f t="shared" ca="1" si="54"/>
        <v>1</v>
      </c>
      <c r="BC19" s="15" t="b">
        <f t="shared" ca="1" si="55"/>
        <v>0</v>
      </c>
      <c r="BD19" s="15" t="b">
        <f t="shared" ca="1" si="56"/>
        <v>0</v>
      </c>
      <c r="BE19" s="15" t="b">
        <f t="shared" ca="1" si="57"/>
        <v>0</v>
      </c>
    </row>
    <row r="20" spans="3:57" x14ac:dyDescent="0.3">
      <c r="C20" t="str">
        <f>IF(Calculation!B18=0,"",Calculation!B18)</f>
        <v/>
      </c>
      <c r="D20" t="str">
        <f>Calculation!C18</f>
        <v>Act 071</v>
      </c>
      <c r="E20" t="str">
        <f>_xlfn.XLOOKUP(D20,activities[Activity],activities[Owner],"")</f>
        <v>Bruce Wayne</v>
      </c>
      <c r="F20" s="13">
        <f>Calculation!D18</f>
        <v>44328</v>
      </c>
      <c r="G20" s="13">
        <f>Calculation!E18</f>
        <v>44323</v>
      </c>
      <c r="H20" s="16">
        <f>_xlfn.XLOOKUP(D20,activities[Activity],activities[% Done],"")</f>
        <v>0</v>
      </c>
      <c r="I20" s="15">
        <f t="shared" si="58"/>
        <v>0</v>
      </c>
      <c r="K20" s="15" t="b">
        <f t="shared" ca="1" si="69"/>
        <v>0</v>
      </c>
      <c r="L20" s="15" t="b">
        <f t="shared" ca="1" si="61"/>
        <v>0</v>
      </c>
      <c r="M20" s="15" t="b">
        <f t="shared" ca="1" si="62"/>
        <v>0</v>
      </c>
      <c r="N20" s="15" t="b">
        <f t="shared" ca="1" si="63"/>
        <v>0</v>
      </c>
      <c r="O20" s="15" t="b">
        <f t="shared" ca="1" si="64"/>
        <v>0</v>
      </c>
      <c r="P20" s="15" t="b">
        <f t="shared" ca="1" si="65"/>
        <v>0</v>
      </c>
      <c r="Q20" s="15" t="b">
        <f t="shared" ca="1" si="66"/>
        <v>0</v>
      </c>
      <c r="R20" s="15" t="b">
        <f t="shared" ca="1" si="67"/>
        <v>0</v>
      </c>
      <c r="S20" s="15" t="b">
        <f t="shared" ca="1" si="68"/>
        <v>0</v>
      </c>
      <c r="T20" s="15" t="b">
        <f t="shared" ca="1" si="23"/>
        <v>0</v>
      </c>
      <c r="U20" s="15" t="b">
        <f t="shared" ca="1" si="24"/>
        <v>0</v>
      </c>
      <c r="V20" s="15" t="b">
        <f t="shared" ca="1" si="25"/>
        <v>0</v>
      </c>
      <c r="W20" s="15" t="b">
        <f t="shared" ca="1" si="26"/>
        <v>0</v>
      </c>
      <c r="X20" s="15" t="b">
        <f t="shared" ca="1" si="27"/>
        <v>0</v>
      </c>
      <c r="Y20" s="15" t="b">
        <f t="shared" ca="1" si="28"/>
        <v>0</v>
      </c>
      <c r="Z20" s="15" t="b">
        <f t="shared" ca="1" si="29"/>
        <v>0</v>
      </c>
      <c r="AA20" s="15" t="b">
        <f t="shared" ca="1" si="30"/>
        <v>0</v>
      </c>
      <c r="AB20" s="15" t="b">
        <f t="shared" ca="1" si="31"/>
        <v>0</v>
      </c>
      <c r="AC20" s="15" t="b">
        <f t="shared" ca="1" si="31"/>
        <v>0</v>
      </c>
      <c r="AD20" s="15" t="b">
        <f t="shared" ca="1" si="32"/>
        <v>0</v>
      </c>
      <c r="AE20" s="15" t="b">
        <f t="shared" ca="1" si="33"/>
        <v>0</v>
      </c>
      <c r="AF20" s="15" t="b">
        <f t="shared" ca="1" si="34"/>
        <v>0</v>
      </c>
      <c r="AG20" s="15" t="b">
        <f t="shared" ca="1" si="35"/>
        <v>0</v>
      </c>
      <c r="AH20" s="15" t="b">
        <f t="shared" ca="1" si="36"/>
        <v>0</v>
      </c>
      <c r="AI20" s="15" t="b">
        <f t="shared" ca="1" si="37"/>
        <v>0</v>
      </c>
      <c r="AJ20" s="15" t="b">
        <f t="shared" ca="1" si="38"/>
        <v>0</v>
      </c>
      <c r="AK20" s="15" t="b">
        <f t="shared" ca="1" si="39"/>
        <v>0</v>
      </c>
      <c r="AL20" s="15" t="b">
        <f t="shared" ca="1" si="39"/>
        <v>0</v>
      </c>
      <c r="AM20" s="15" t="b">
        <f t="shared" ca="1" si="40"/>
        <v>0</v>
      </c>
      <c r="AN20" s="15" t="b">
        <f t="shared" ca="1" si="41"/>
        <v>0</v>
      </c>
      <c r="AO20" s="15" t="b">
        <f t="shared" ca="1" si="42"/>
        <v>0</v>
      </c>
      <c r="AP20" s="15" t="b">
        <f t="shared" ca="1" si="60"/>
        <v>0</v>
      </c>
      <c r="AQ20" s="15" t="b">
        <f t="shared" ca="1" si="43"/>
        <v>0</v>
      </c>
      <c r="AR20" s="15" t="b">
        <f t="shared" ca="1" si="44"/>
        <v>0</v>
      </c>
      <c r="AS20" s="15" t="b">
        <f t="shared" ca="1" si="45"/>
        <v>0</v>
      </c>
      <c r="AT20" s="15" t="b">
        <f t="shared" ca="1" si="46"/>
        <v>0</v>
      </c>
      <c r="AU20" s="15" t="b">
        <f t="shared" ca="1" si="47"/>
        <v>0</v>
      </c>
      <c r="AV20" s="15" t="b">
        <f t="shared" ca="1" si="48"/>
        <v>0</v>
      </c>
      <c r="AW20" s="15" t="b">
        <f t="shared" ca="1" si="49"/>
        <v>0</v>
      </c>
      <c r="AX20" s="15" t="b">
        <f t="shared" ca="1" si="50"/>
        <v>0</v>
      </c>
      <c r="AY20" s="15" t="b">
        <f t="shared" ca="1" si="51"/>
        <v>0</v>
      </c>
      <c r="AZ20" s="15" t="b">
        <f t="shared" ca="1" si="52"/>
        <v>0</v>
      </c>
      <c r="BA20" s="15" t="b">
        <f t="shared" ca="1" si="53"/>
        <v>0</v>
      </c>
      <c r="BB20" s="15" t="b">
        <f t="shared" ca="1" si="54"/>
        <v>0</v>
      </c>
      <c r="BC20" s="15" t="b">
        <f t="shared" ca="1" si="55"/>
        <v>0</v>
      </c>
      <c r="BD20" s="15" t="b">
        <f t="shared" ca="1" si="56"/>
        <v>0</v>
      </c>
      <c r="BE20" s="15" t="b">
        <f t="shared" ca="1" si="57"/>
        <v>0</v>
      </c>
    </row>
    <row r="21" spans="3:57" x14ac:dyDescent="0.3">
      <c r="C21" t="str">
        <f>IF(Calculation!B19=0,"",Calculation!B19)</f>
        <v/>
      </c>
      <c r="D21" t="str">
        <f>Calculation!C19</f>
        <v>Act 074</v>
      </c>
      <c r="E21" t="str">
        <f>_xlfn.XLOOKUP(D21,activities[Activity],activities[Owner],"")</f>
        <v>Bane</v>
      </c>
      <c r="F21" s="13">
        <f>Calculation!D19</f>
        <v>44336</v>
      </c>
      <c r="G21" s="13">
        <f>Calculation!E19</f>
        <v>44326</v>
      </c>
      <c r="H21" s="16">
        <f>_xlfn.XLOOKUP(D21,activities[Activity],activities[% Done],"")</f>
        <v>0</v>
      </c>
      <c r="I21" s="15">
        <f t="shared" si="58"/>
        <v>0</v>
      </c>
      <c r="K21" s="15" t="b">
        <f t="shared" ca="1" si="69"/>
        <v>0</v>
      </c>
      <c r="L21" s="15" t="b">
        <f t="shared" ca="1" si="61"/>
        <v>0</v>
      </c>
      <c r="M21" s="15" t="b">
        <f t="shared" ca="1" si="62"/>
        <v>0</v>
      </c>
      <c r="N21" s="15" t="b">
        <f t="shared" ca="1" si="63"/>
        <v>0</v>
      </c>
      <c r="O21" s="15" t="b">
        <f t="shared" ca="1" si="64"/>
        <v>0</v>
      </c>
      <c r="P21" s="15" t="b">
        <f t="shared" ca="1" si="65"/>
        <v>0</v>
      </c>
      <c r="Q21" s="15" t="b">
        <f t="shared" ca="1" si="66"/>
        <v>0</v>
      </c>
      <c r="R21" s="15" t="b">
        <f t="shared" ca="1" si="67"/>
        <v>0</v>
      </c>
      <c r="S21" s="15" t="b">
        <f t="shared" ca="1" si="68"/>
        <v>0</v>
      </c>
      <c r="T21" s="15" t="b">
        <f t="shared" ca="1" si="23"/>
        <v>0</v>
      </c>
      <c r="U21" s="15" t="b">
        <f t="shared" ca="1" si="24"/>
        <v>0</v>
      </c>
      <c r="V21" s="15" t="b">
        <f t="shared" ca="1" si="25"/>
        <v>0</v>
      </c>
      <c r="W21" s="15" t="b">
        <f t="shared" ca="1" si="26"/>
        <v>0</v>
      </c>
      <c r="X21" s="15" t="b">
        <f t="shared" ca="1" si="27"/>
        <v>0</v>
      </c>
      <c r="Y21" s="15" t="b">
        <f t="shared" ca="1" si="28"/>
        <v>0</v>
      </c>
      <c r="Z21" s="15" t="b">
        <f t="shared" ca="1" si="29"/>
        <v>0</v>
      </c>
      <c r="AA21" s="15" t="b">
        <f t="shared" ca="1" si="30"/>
        <v>0</v>
      </c>
      <c r="AB21" s="15" t="b">
        <f t="shared" ca="1" si="31"/>
        <v>0</v>
      </c>
      <c r="AC21" s="15" t="b">
        <f t="shared" ca="1" si="31"/>
        <v>0</v>
      </c>
      <c r="AD21" s="15" t="b">
        <f t="shared" ca="1" si="32"/>
        <v>0</v>
      </c>
      <c r="AE21" s="15" t="b">
        <f t="shared" ca="1" si="33"/>
        <v>0</v>
      </c>
      <c r="AF21" s="15" t="b">
        <f t="shared" ca="1" si="34"/>
        <v>0</v>
      </c>
      <c r="AG21" s="15" t="b">
        <f t="shared" ca="1" si="35"/>
        <v>0</v>
      </c>
      <c r="AH21" s="15" t="b">
        <f t="shared" ca="1" si="36"/>
        <v>0</v>
      </c>
      <c r="AI21" s="15" t="b">
        <f t="shared" ca="1" si="37"/>
        <v>0</v>
      </c>
      <c r="AJ21" s="15" t="b">
        <f t="shared" ca="1" si="38"/>
        <v>0</v>
      </c>
      <c r="AK21" s="15" t="b">
        <f t="shared" ca="1" si="39"/>
        <v>0</v>
      </c>
      <c r="AL21" s="15" t="b">
        <f t="shared" ca="1" si="39"/>
        <v>0</v>
      </c>
      <c r="AM21" s="15" t="b">
        <f t="shared" ca="1" si="40"/>
        <v>0</v>
      </c>
      <c r="AN21" s="15" t="b">
        <f t="shared" ca="1" si="41"/>
        <v>0</v>
      </c>
      <c r="AO21" s="15" t="b">
        <f t="shared" ca="1" si="42"/>
        <v>0</v>
      </c>
      <c r="AP21" s="15" t="b">
        <f t="shared" ca="1" si="60"/>
        <v>0</v>
      </c>
      <c r="AQ21" s="15" t="b">
        <f t="shared" ca="1" si="43"/>
        <v>0</v>
      </c>
      <c r="AR21" s="15" t="b">
        <f t="shared" ca="1" si="44"/>
        <v>0</v>
      </c>
      <c r="AS21" s="15" t="b">
        <f t="shared" ca="1" si="45"/>
        <v>0</v>
      </c>
      <c r="AT21" s="15" t="b">
        <f t="shared" ca="1" si="46"/>
        <v>0</v>
      </c>
      <c r="AU21" s="15" t="b">
        <f t="shared" ca="1" si="47"/>
        <v>0</v>
      </c>
      <c r="AV21" s="15" t="b">
        <f t="shared" ca="1" si="48"/>
        <v>0</v>
      </c>
      <c r="AW21" s="15" t="b">
        <f t="shared" ca="1" si="49"/>
        <v>0</v>
      </c>
      <c r="AX21" s="15" t="b">
        <f t="shared" ca="1" si="50"/>
        <v>0</v>
      </c>
      <c r="AY21" s="15" t="b">
        <f t="shared" ca="1" si="51"/>
        <v>0</v>
      </c>
      <c r="AZ21" s="15" t="b">
        <f t="shared" ca="1" si="52"/>
        <v>0</v>
      </c>
      <c r="BA21" s="15" t="b">
        <f t="shared" ca="1" si="53"/>
        <v>0</v>
      </c>
      <c r="BB21" s="15" t="b">
        <f t="shared" ca="1" si="54"/>
        <v>0</v>
      </c>
      <c r="BC21" s="15" t="b">
        <f t="shared" ca="1" si="55"/>
        <v>0</v>
      </c>
      <c r="BD21" s="15" t="b">
        <f t="shared" ca="1" si="56"/>
        <v>0</v>
      </c>
      <c r="BE21" s="15" t="b">
        <f t="shared" ca="1" si="57"/>
        <v>0</v>
      </c>
    </row>
    <row r="22" spans="3:57" x14ac:dyDescent="0.3">
      <c r="C22" t="str">
        <f>IF(Calculation!B20=0,"",Calculation!B20)</f>
        <v>Development</v>
      </c>
      <c r="D22">
        <f>Calculation!C20</f>
        <v>0</v>
      </c>
      <c r="E22" t="str">
        <f>_xlfn.XLOOKUP(D22,activities[Activity],activities[Owner],"")</f>
        <v/>
      </c>
      <c r="F22" s="13">
        <f>Calculation!D20</f>
        <v>44273</v>
      </c>
      <c r="G22" s="13">
        <f>Calculation!E20</f>
        <v>44334</v>
      </c>
      <c r="H22" s="16" t="str">
        <f>_xlfn.XLOOKUP(D22,activities[Activity],activities[% Done],"")</f>
        <v/>
      </c>
      <c r="I22" s="15" t="str">
        <f t="shared" si="58"/>
        <v/>
      </c>
      <c r="K22" s="15" t="b">
        <f t="shared" ca="1" si="69"/>
        <v>0</v>
      </c>
      <c r="L22" s="15" t="b">
        <f t="shared" ca="1" si="61"/>
        <v>0</v>
      </c>
      <c r="M22" s="15" t="b">
        <f t="shared" ca="1" si="62"/>
        <v>0</v>
      </c>
      <c r="N22" s="15" t="b">
        <f t="shared" ca="1" si="63"/>
        <v>1</v>
      </c>
      <c r="O22" s="15" t="b">
        <f t="shared" ca="1" si="64"/>
        <v>1</v>
      </c>
      <c r="P22" s="15" t="b">
        <f t="shared" ca="1" si="65"/>
        <v>1</v>
      </c>
      <c r="Q22" s="15" t="b">
        <f t="shared" ca="1" si="66"/>
        <v>1</v>
      </c>
      <c r="R22" s="15" t="b">
        <f t="shared" ca="1" si="67"/>
        <v>1</v>
      </c>
      <c r="S22" s="15" t="b">
        <f t="shared" ca="1" si="68"/>
        <v>1</v>
      </c>
      <c r="T22" s="15" t="b">
        <f t="shared" ca="1" si="23"/>
        <v>1</v>
      </c>
      <c r="U22" s="15" t="b">
        <f t="shared" ca="1" si="24"/>
        <v>1</v>
      </c>
      <c r="V22" s="15" t="b">
        <f t="shared" ca="1" si="25"/>
        <v>1</v>
      </c>
      <c r="W22" s="15" t="b">
        <f t="shared" ca="1" si="26"/>
        <v>1</v>
      </c>
      <c r="X22" s="15" t="b">
        <f t="shared" ca="1" si="27"/>
        <v>1</v>
      </c>
      <c r="Y22" s="15" t="b">
        <f t="shared" ca="1" si="28"/>
        <v>1</v>
      </c>
      <c r="Z22" s="15" t="b">
        <f t="shared" ca="1" si="29"/>
        <v>1</v>
      </c>
      <c r="AA22" s="15" t="b">
        <f t="shared" ca="1" si="30"/>
        <v>1</v>
      </c>
      <c r="AB22" s="15" t="b">
        <f t="shared" ref="AB22:AB58" ca="1" si="70">AND($F22&lt;=AB$2,X22&gt;=AB18)</f>
        <v>1</v>
      </c>
      <c r="AC22" s="15" t="b">
        <f t="shared" ref="AC22:AC58" ca="1" si="71">AND($F22&lt;=AC$2,Y22&gt;=AC18)</f>
        <v>1</v>
      </c>
      <c r="AD22" s="15" t="b">
        <f t="shared" ca="1" si="32"/>
        <v>1</v>
      </c>
      <c r="AE22" s="15" t="b">
        <f t="shared" ca="1" si="33"/>
        <v>1</v>
      </c>
      <c r="AF22" s="15" t="b">
        <f t="shared" ca="1" si="34"/>
        <v>1</v>
      </c>
      <c r="AG22" s="15" t="b">
        <f t="shared" ca="1" si="35"/>
        <v>1</v>
      </c>
      <c r="AH22" s="15" t="b">
        <f t="shared" ca="1" si="36"/>
        <v>1</v>
      </c>
      <c r="AI22" s="15" t="b">
        <f t="shared" ca="1" si="37"/>
        <v>1</v>
      </c>
      <c r="AJ22" s="15" t="b">
        <f t="shared" ca="1" si="38"/>
        <v>1</v>
      </c>
      <c r="AK22" s="15" t="b">
        <f t="shared" ref="AK22:AK58" ca="1" si="72">AND($F22&lt;=AK$2,AG22&gt;=AK18)</f>
        <v>1</v>
      </c>
      <c r="AL22" s="15" t="b">
        <f t="shared" ref="AL22:AL58" ca="1" si="73">AND($F22&lt;=AL$2,AH22&gt;=AL18)</f>
        <v>1</v>
      </c>
      <c r="AM22" s="15" t="b">
        <f t="shared" ca="1" si="40"/>
        <v>1</v>
      </c>
      <c r="AN22" s="15" t="b">
        <f t="shared" ca="1" si="41"/>
        <v>1</v>
      </c>
      <c r="AO22" s="15" t="b">
        <f t="shared" ca="1" si="42"/>
        <v>1</v>
      </c>
      <c r="AP22" s="15" t="b">
        <f t="shared" ca="1" si="60"/>
        <v>1</v>
      </c>
      <c r="AQ22" s="15" t="b">
        <f t="shared" ca="1" si="43"/>
        <v>1</v>
      </c>
      <c r="AR22" s="15" t="b">
        <f t="shared" ca="1" si="44"/>
        <v>1</v>
      </c>
      <c r="AS22" s="15" t="b">
        <f t="shared" ca="1" si="45"/>
        <v>1</v>
      </c>
      <c r="AT22" s="15" t="b">
        <f t="shared" ca="1" si="46"/>
        <v>1</v>
      </c>
      <c r="AU22" s="15" t="b">
        <f t="shared" ca="1" si="47"/>
        <v>1</v>
      </c>
      <c r="AV22" s="15" t="b">
        <f t="shared" ca="1" si="48"/>
        <v>1</v>
      </c>
      <c r="AW22" s="15" t="b">
        <f t="shared" ca="1" si="49"/>
        <v>1</v>
      </c>
      <c r="AX22" s="15" t="b">
        <f t="shared" ca="1" si="50"/>
        <v>1</v>
      </c>
      <c r="AY22" s="15" t="b">
        <f t="shared" ca="1" si="51"/>
        <v>1</v>
      </c>
      <c r="AZ22" s="15" t="b">
        <f t="shared" ca="1" si="52"/>
        <v>1</v>
      </c>
      <c r="BA22" s="15" t="b">
        <f t="shared" ca="1" si="53"/>
        <v>1</v>
      </c>
      <c r="BB22" s="15" t="b">
        <f t="shared" ca="1" si="54"/>
        <v>1</v>
      </c>
      <c r="BC22" s="15" t="b">
        <f t="shared" ca="1" si="55"/>
        <v>1</v>
      </c>
      <c r="BD22" s="15" t="b">
        <f t="shared" ca="1" si="56"/>
        <v>1</v>
      </c>
      <c r="BE22" s="15" t="b">
        <f t="shared" ca="1" si="57"/>
        <v>1</v>
      </c>
    </row>
    <row r="23" spans="3:57" x14ac:dyDescent="0.3">
      <c r="C23" t="str">
        <f>IF(Calculation!B21=0,"",Calculation!B21)</f>
        <v/>
      </c>
      <c r="D23" t="str">
        <f>Calculation!C21</f>
        <v>Act 011</v>
      </c>
      <c r="E23" t="str">
        <f>_xlfn.XLOOKUP(D23,activities[Activity],activities[Owner],"")</f>
        <v>Selina Kyle</v>
      </c>
      <c r="F23" s="13">
        <f>Calculation!D21</f>
        <v>44273</v>
      </c>
      <c r="G23" s="13">
        <f>Calculation!E21</f>
        <v>44263</v>
      </c>
      <c r="H23" s="16">
        <f>_xlfn.XLOOKUP(D23,activities[Activity],activities[% Done],"")</f>
        <v>1</v>
      </c>
      <c r="I23" s="15">
        <f t="shared" si="58"/>
        <v>1</v>
      </c>
      <c r="K23" s="15" t="b">
        <f t="shared" ca="1" si="69"/>
        <v>0</v>
      </c>
      <c r="L23" s="15" t="b">
        <f t="shared" ca="1" si="61"/>
        <v>0</v>
      </c>
      <c r="M23" s="15" t="b">
        <f t="shared" ca="1" si="62"/>
        <v>0</v>
      </c>
      <c r="N23" s="15" t="b">
        <f t="shared" ca="1" si="63"/>
        <v>1</v>
      </c>
      <c r="O23" s="15" t="b">
        <f t="shared" ca="1" si="64"/>
        <v>1</v>
      </c>
      <c r="P23" s="15" t="b">
        <f t="shared" ca="1" si="65"/>
        <v>1</v>
      </c>
      <c r="Q23" s="15" t="b">
        <f t="shared" ca="1" si="66"/>
        <v>1</v>
      </c>
      <c r="R23" s="15" t="b">
        <f t="shared" ca="1" si="67"/>
        <v>1</v>
      </c>
      <c r="S23" s="15" t="b">
        <f t="shared" ca="1" si="68"/>
        <v>1</v>
      </c>
      <c r="T23" s="15" t="b">
        <f t="shared" ca="1" si="23"/>
        <v>1</v>
      </c>
      <c r="U23" s="15" t="b">
        <f t="shared" ca="1" si="24"/>
        <v>1</v>
      </c>
      <c r="V23" s="15" t="b">
        <f t="shared" ca="1" si="25"/>
        <v>1</v>
      </c>
      <c r="W23" s="15" t="b">
        <f t="shared" ca="1" si="26"/>
        <v>1</v>
      </c>
      <c r="X23" s="15" t="b">
        <f t="shared" ca="1" si="27"/>
        <v>1</v>
      </c>
      <c r="Y23" s="15" t="b">
        <f t="shared" ca="1" si="28"/>
        <v>1</v>
      </c>
      <c r="Z23" s="15" t="b">
        <f t="shared" ca="1" si="29"/>
        <v>1</v>
      </c>
      <c r="AA23" s="15" t="b">
        <f t="shared" ca="1" si="30"/>
        <v>1</v>
      </c>
      <c r="AB23" s="15" t="b">
        <f t="shared" ca="1" si="70"/>
        <v>1</v>
      </c>
      <c r="AC23" s="15" t="b">
        <f t="shared" ca="1" si="71"/>
        <v>1</v>
      </c>
      <c r="AD23" s="15" t="b">
        <f t="shared" ca="1" si="32"/>
        <v>1</v>
      </c>
      <c r="AE23" s="15" t="b">
        <f t="shared" ca="1" si="33"/>
        <v>1</v>
      </c>
      <c r="AF23" s="15" t="b">
        <f t="shared" ca="1" si="34"/>
        <v>1</v>
      </c>
      <c r="AG23" s="15" t="b">
        <f t="shared" ca="1" si="35"/>
        <v>1</v>
      </c>
      <c r="AH23" s="15" t="b">
        <f t="shared" ca="1" si="36"/>
        <v>1</v>
      </c>
      <c r="AI23" s="15" t="b">
        <f t="shared" ca="1" si="37"/>
        <v>1</v>
      </c>
      <c r="AJ23" s="15" t="b">
        <f t="shared" ca="1" si="38"/>
        <v>1</v>
      </c>
      <c r="AK23" s="15" t="b">
        <f t="shared" ca="1" si="72"/>
        <v>1</v>
      </c>
      <c r="AL23" s="15" t="b">
        <f t="shared" ca="1" si="73"/>
        <v>1</v>
      </c>
      <c r="AM23" s="15" t="b">
        <f t="shared" ca="1" si="40"/>
        <v>1</v>
      </c>
      <c r="AN23" s="15" t="b">
        <f t="shared" ca="1" si="41"/>
        <v>1</v>
      </c>
      <c r="AO23" s="15" t="b">
        <f t="shared" ca="1" si="42"/>
        <v>1</v>
      </c>
      <c r="AP23" s="15" t="b">
        <f t="shared" ca="1" si="60"/>
        <v>1</v>
      </c>
      <c r="AQ23" s="15" t="b">
        <f t="shared" ca="1" si="43"/>
        <v>1</v>
      </c>
      <c r="AR23" s="15" t="b">
        <f t="shared" ca="1" si="44"/>
        <v>1</v>
      </c>
      <c r="AS23" s="15" t="b">
        <f t="shared" ca="1" si="45"/>
        <v>1</v>
      </c>
      <c r="AT23" s="15" t="b">
        <f t="shared" ca="1" si="46"/>
        <v>1</v>
      </c>
      <c r="AU23" s="15" t="b">
        <f t="shared" ca="1" si="47"/>
        <v>1</v>
      </c>
      <c r="AV23" s="15" t="b">
        <f t="shared" ca="1" si="48"/>
        <v>1</v>
      </c>
      <c r="AW23" s="15" t="b">
        <f t="shared" ca="1" si="49"/>
        <v>1</v>
      </c>
      <c r="AX23" s="15" t="b">
        <f t="shared" ca="1" si="50"/>
        <v>1</v>
      </c>
      <c r="AY23" s="15" t="b">
        <f t="shared" ca="1" si="51"/>
        <v>1</v>
      </c>
      <c r="AZ23" s="15" t="b">
        <f t="shared" ca="1" si="52"/>
        <v>1</v>
      </c>
      <c r="BA23" s="15" t="b">
        <f t="shared" ca="1" si="53"/>
        <v>1</v>
      </c>
      <c r="BB23" s="15" t="b">
        <f t="shared" ca="1" si="54"/>
        <v>1</v>
      </c>
      <c r="BC23" s="15" t="b">
        <f t="shared" ca="1" si="55"/>
        <v>1</v>
      </c>
      <c r="BD23" s="15" t="b">
        <f t="shared" ca="1" si="56"/>
        <v>1</v>
      </c>
      <c r="BE23" s="15" t="b">
        <f t="shared" ca="1" si="57"/>
        <v>1</v>
      </c>
    </row>
    <row r="24" spans="3:57" x14ac:dyDescent="0.3">
      <c r="C24" t="str">
        <f>IF(Calculation!B22=0,"",Calculation!B22)</f>
        <v/>
      </c>
      <c r="D24" t="str">
        <f>Calculation!C22</f>
        <v>Act 021</v>
      </c>
      <c r="E24" t="str">
        <f>_xlfn.XLOOKUP(D24,activities[Activity],activities[Owner],"")</f>
        <v>Alfred Pennyworth</v>
      </c>
      <c r="F24" s="13">
        <f>Calculation!D22</f>
        <v>44278</v>
      </c>
      <c r="G24" s="13">
        <f>Calculation!E22</f>
        <v>44273</v>
      </c>
      <c r="H24" s="16">
        <f>_xlfn.XLOOKUP(D24,activities[Activity],activities[% Done],"")</f>
        <v>1</v>
      </c>
      <c r="I24" s="15">
        <f t="shared" si="58"/>
        <v>1</v>
      </c>
      <c r="K24" s="15" t="b">
        <f t="shared" ca="1" si="69"/>
        <v>0</v>
      </c>
      <c r="L24" s="15" t="b">
        <f t="shared" ca="1" si="61"/>
        <v>0</v>
      </c>
      <c r="M24" s="15" t="b">
        <f t="shared" ca="1" si="62"/>
        <v>0</v>
      </c>
      <c r="N24" s="15" t="b">
        <f t="shared" ca="1" si="63"/>
        <v>1</v>
      </c>
      <c r="O24" s="15" t="b">
        <f t="shared" ca="1" si="64"/>
        <v>1</v>
      </c>
      <c r="P24" s="15" t="b">
        <f t="shared" ca="1" si="65"/>
        <v>1</v>
      </c>
      <c r="Q24" s="15" t="b">
        <f t="shared" ca="1" si="66"/>
        <v>1</v>
      </c>
      <c r="R24" s="15" t="b">
        <f t="shared" ca="1" si="67"/>
        <v>1</v>
      </c>
      <c r="S24" s="15" t="b">
        <f t="shared" ca="1" si="68"/>
        <v>1</v>
      </c>
      <c r="T24" s="15" t="b">
        <f t="shared" ca="1" si="23"/>
        <v>1</v>
      </c>
      <c r="U24" s="15" t="b">
        <f t="shared" ca="1" si="24"/>
        <v>1</v>
      </c>
      <c r="V24" s="15" t="b">
        <f t="shared" ca="1" si="25"/>
        <v>1</v>
      </c>
      <c r="W24" s="15" t="b">
        <f t="shared" ca="1" si="26"/>
        <v>1</v>
      </c>
      <c r="X24" s="15" t="b">
        <f t="shared" ca="1" si="27"/>
        <v>1</v>
      </c>
      <c r="Y24" s="15" t="b">
        <f t="shared" ca="1" si="28"/>
        <v>1</v>
      </c>
      <c r="Z24" s="15" t="b">
        <f t="shared" ca="1" si="29"/>
        <v>1</v>
      </c>
      <c r="AA24" s="15" t="b">
        <f t="shared" ca="1" si="30"/>
        <v>1</v>
      </c>
      <c r="AB24" s="15" t="b">
        <f t="shared" ca="1" si="70"/>
        <v>1</v>
      </c>
      <c r="AC24" s="15" t="b">
        <f t="shared" ca="1" si="71"/>
        <v>1</v>
      </c>
      <c r="AD24" s="15" t="b">
        <f t="shared" ca="1" si="32"/>
        <v>1</v>
      </c>
      <c r="AE24" s="15" t="b">
        <f t="shared" ca="1" si="33"/>
        <v>1</v>
      </c>
      <c r="AF24" s="15" t="b">
        <f t="shared" ca="1" si="34"/>
        <v>1</v>
      </c>
      <c r="AG24" s="15" t="b">
        <f t="shared" ca="1" si="35"/>
        <v>1</v>
      </c>
      <c r="AH24" s="15" t="b">
        <f t="shared" ca="1" si="36"/>
        <v>1</v>
      </c>
      <c r="AI24" s="15" t="b">
        <f t="shared" ca="1" si="37"/>
        <v>1</v>
      </c>
      <c r="AJ24" s="15" t="b">
        <f t="shared" ca="1" si="38"/>
        <v>1</v>
      </c>
      <c r="AK24" s="15" t="b">
        <f t="shared" ca="1" si="72"/>
        <v>1</v>
      </c>
      <c r="AL24" s="15" t="b">
        <f t="shared" ca="1" si="73"/>
        <v>1</v>
      </c>
      <c r="AM24" s="15" t="b">
        <f t="shared" ca="1" si="40"/>
        <v>1</v>
      </c>
      <c r="AN24" s="15" t="b">
        <f t="shared" ca="1" si="41"/>
        <v>1</v>
      </c>
      <c r="AO24" s="15" t="b">
        <f t="shared" ca="1" si="42"/>
        <v>1</v>
      </c>
      <c r="AP24" s="15" t="b">
        <f t="shared" ca="1" si="60"/>
        <v>1</v>
      </c>
      <c r="AQ24" s="15" t="b">
        <f t="shared" ca="1" si="43"/>
        <v>1</v>
      </c>
      <c r="AR24" s="15" t="b">
        <f t="shared" ca="1" si="44"/>
        <v>1</v>
      </c>
      <c r="AS24" s="15" t="b">
        <f t="shared" ca="1" si="45"/>
        <v>1</v>
      </c>
      <c r="AT24" s="15" t="b">
        <f t="shared" ca="1" si="46"/>
        <v>1</v>
      </c>
      <c r="AU24" s="15" t="b">
        <f t="shared" ca="1" si="47"/>
        <v>1</v>
      </c>
      <c r="AV24" s="15" t="b">
        <f t="shared" ca="1" si="48"/>
        <v>1</v>
      </c>
      <c r="AW24" s="15" t="b">
        <f t="shared" ca="1" si="49"/>
        <v>1</v>
      </c>
      <c r="AX24" s="15" t="b">
        <f t="shared" ca="1" si="50"/>
        <v>1</v>
      </c>
      <c r="AY24" s="15" t="b">
        <f t="shared" ca="1" si="51"/>
        <v>1</v>
      </c>
      <c r="AZ24" s="15" t="b">
        <f t="shared" ca="1" si="52"/>
        <v>1</v>
      </c>
      <c r="BA24" s="15" t="b">
        <f t="shared" ca="1" si="53"/>
        <v>1</v>
      </c>
      <c r="BB24" s="15" t="b">
        <f t="shared" ca="1" si="54"/>
        <v>1</v>
      </c>
      <c r="BC24" s="15" t="b">
        <f t="shared" ca="1" si="55"/>
        <v>1</v>
      </c>
      <c r="BD24" s="15" t="b">
        <f t="shared" ca="1" si="56"/>
        <v>1</v>
      </c>
      <c r="BE24" s="15" t="b">
        <f t="shared" ca="1" si="57"/>
        <v>1</v>
      </c>
    </row>
    <row r="25" spans="3:57" x14ac:dyDescent="0.3">
      <c r="C25" t="str">
        <f>IF(Calculation!B23=0,"",Calculation!B23)</f>
        <v/>
      </c>
      <c r="D25" t="str">
        <f>Calculation!C23</f>
        <v>Act 023</v>
      </c>
      <c r="E25" t="str">
        <f>_xlfn.XLOOKUP(D25,activities[Activity],activities[Owner],"")</f>
        <v>James Gordon</v>
      </c>
      <c r="F25" s="13">
        <f>Calculation!D23</f>
        <v>44281</v>
      </c>
      <c r="G25" s="13">
        <f>Calculation!E23</f>
        <v>44274</v>
      </c>
      <c r="H25" s="16">
        <f>_xlfn.XLOOKUP(D25,activities[Activity],activities[% Done],"")</f>
        <v>1</v>
      </c>
      <c r="I25" s="15">
        <f t="shared" si="58"/>
        <v>1</v>
      </c>
      <c r="K25" s="15" t="b">
        <f t="shared" ca="1" si="69"/>
        <v>0</v>
      </c>
      <c r="L25" s="15" t="b">
        <f t="shared" ca="1" si="61"/>
        <v>0</v>
      </c>
      <c r="M25" s="15" t="b">
        <f t="shared" ca="1" si="62"/>
        <v>0</v>
      </c>
      <c r="N25" s="15" t="b">
        <f t="shared" ca="1" si="63"/>
        <v>1</v>
      </c>
      <c r="O25" s="15" t="b">
        <f t="shared" ca="1" si="64"/>
        <v>1</v>
      </c>
      <c r="P25" s="15" t="b">
        <f t="shared" ca="1" si="65"/>
        <v>1</v>
      </c>
      <c r="Q25" s="15" t="b">
        <f t="shared" ca="1" si="66"/>
        <v>1</v>
      </c>
      <c r="R25" s="15" t="b">
        <f t="shared" ca="1" si="67"/>
        <v>1</v>
      </c>
      <c r="S25" s="15" t="b">
        <f t="shared" ca="1" si="68"/>
        <v>1</v>
      </c>
      <c r="T25" s="15" t="b">
        <f t="shared" ca="1" si="23"/>
        <v>1</v>
      </c>
      <c r="U25" s="15" t="b">
        <f t="shared" ca="1" si="24"/>
        <v>1</v>
      </c>
      <c r="V25" s="15" t="b">
        <f t="shared" ca="1" si="25"/>
        <v>1</v>
      </c>
      <c r="W25" s="15" t="b">
        <f t="shared" ca="1" si="26"/>
        <v>1</v>
      </c>
      <c r="X25" s="15" t="b">
        <f t="shared" ca="1" si="27"/>
        <v>1</v>
      </c>
      <c r="Y25" s="15" t="b">
        <f t="shared" ca="1" si="28"/>
        <v>1</v>
      </c>
      <c r="Z25" s="15" t="b">
        <f t="shared" ca="1" si="29"/>
        <v>1</v>
      </c>
      <c r="AA25" s="15" t="b">
        <f t="shared" ca="1" si="30"/>
        <v>1</v>
      </c>
      <c r="AB25" s="15" t="b">
        <f t="shared" ca="1" si="70"/>
        <v>1</v>
      </c>
      <c r="AC25" s="15" t="b">
        <f t="shared" ca="1" si="71"/>
        <v>1</v>
      </c>
      <c r="AD25" s="15" t="b">
        <f t="shared" ca="1" si="32"/>
        <v>1</v>
      </c>
      <c r="AE25" s="15" t="b">
        <f t="shared" ca="1" si="33"/>
        <v>1</v>
      </c>
      <c r="AF25" s="15" t="b">
        <f t="shared" ca="1" si="34"/>
        <v>1</v>
      </c>
      <c r="AG25" s="15" t="b">
        <f t="shared" ca="1" si="35"/>
        <v>1</v>
      </c>
      <c r="AH25" s="15" t="b">
        <f t="shared" ca="1" si="36"/>
        <v>1</v>
      </c>
      <c r="AI25" s="15" t="b">
        <f t="shared" ca="1" si="37"/>
        <v>1</v>
      </c>
      <c r="AJ25" s="15" t="b">
        <f t="shared" ca="1" si="38"/>
        <v>1</v>
      </c>
      <c r="AK25" s="15" t="b">
        <f t="shared" ca="1" si="72"/>
        <v>1</v>
      </c>
      <c r="AL25" s="15" t="b">
        <f t="shared" ca="1" si="73"/>
        <v>1</v>
      </c>
      <c r="AM25" s="15" t="b">
        <f t="shared" ca="1" si="40"/>
        <v>1</v>
      </c>
      <c r="AN25" s="15" t="b">
        <f t="shared" ca="1" si="41"/>
        <v>1</v>
      </c>
      <c r="AO25" s="15" t="b">
        <f t="shared" ca="1" si="42"/>
        <v>1</v>
      </c>
      <c r="AP25" s="15" t="b">
        <f t="shared" ca="1" si="60"/>
        <v>1</v>
      </c>
      <c r="AQ25" s="15" t="b">
        <f t="shared" ca="1" si="43"/>
        <v>1</v>
      </c>
      <c r="AR25" s="15" t="b">
        <f t="shared" ca="1" si="44"/>
        <v>1</v>
      </c>
      <c r="AS25" s="15" t="b">
        <f t="shared" ca="1" si="45"/>
        <v>1</v>
      </c>
      <c r="AT25" s="15" t="b">
        <f t="shared" ca="1" si="46"/>
        <v>1</v>
      </c>
      <c r="AU25" s="15" t="b">
        <f t="shared" ca="1" si="47"/>
        <v>1</v>
      </c>
      <c r="AV25" s="15" t="b">
        <f t="shared" ca="1" si="48"/>
        <v>1</v>
      </c>
      <c r="AW25" s="15" t="b">
        <f t="shared" ca="1" si="49"/>
        <v>1</v>
      </c>
      <c r="AX25" s="15" t="b">
        <f t="shared" ca="1" si="50"/>
        <v>1</v>
      </c>
      <c r="AY25" s="15" t="b">
        <f t="shared" ca="1" si="51"/>
        <v>1</v>
      </c>
      <c r="AZ25" s="15" t="b">
        <f t="shared" ca="1" si="52"/>
        <v>1</v>
      </c>
      <c r="BA25" s="15" t="b">
        <f t="shared" ca="1" si="53"/>
        <v>1</v>
      </c>
      <c r="BB25" s="15" t="b">
        <f t="shared" ca="1" si="54"/>
        <v>1</v>
      </c>
      <c r="BC25" s="15" t="b">
        <f t="shared" ca="1" si="55"/>
        <v>1</v>
      </c>
      <c r="BD25" s="15" t="b">
        <f t="shared" ca="1" si="56"/>
        <v>1</v>
      </c>
      <c r="BE25" s="15" t="b">
        <f t="shared" ca="1" si="57"/>
        <v>1</v>
      </c>
    </row>
    <row r="26" spans="3:57" x14ac:dyDescent="0.3">
      <c r="C26" t="str">
        <f>IF(Calculation!B24=0,"",Calculation!B24)</f>
        <v/>
      </c>
      <c r="D26" t="str">
        <f>Calculation!C24</f>
        <v>Act 031</v>
      </c>
      <c r="E26" t="str">
        <f>_xlfn.XLOOKUP(D26,activities[Activity],activities[Owner],"")</f>
        <v>Bane</v>
      </c>
      <c r="F26" s="13">
        <f>Calculation!D24</f>
        <v>44292</v>
      </c>
      <c r="G26" s="13">
        <f>Calculation!E24</f>
        <v>44282</v>
      </c>
      <c r="H26" s="16">
        <f>_xlfn.XLOOKUP(D26,activities[Activity],activities[% Done],"")</f>
        <v>0.76</v>
      </c>
      <c r="I26" s="15">
        <f t="shared" si="58"/>
        <v>0.76</v>
      </c>
      <c r="K26" s="15" t="b">
        <f t="shared" ca="1" si="69"/>
        <v>0</v>
      </c>
      <c r="L26" s="15" t="b">
        <f t="shared" ca="1" si="61"/>
        <v>0</v>
      </c>
      <c r="M26" s="15" t="b">
        <f t="shared" ca="1" si="62"/>
        <v>0</v>
      </c>
      <c r="N26" s="15" t="b">
        <f t="shared" ca="1" si="63"/>
        <v>0</v>
      </c>
      <c r="O26" s="15" t="b">
        <f t="shared" ca="1" si="64"/>
        <v>0</v>
      </c>
      <c r="P26" s="15" t="b">
        <f t="shared" ca="1" si="65"/>
        <v>0</v>
      </c>
      <c r="Q26" s="15" t="b">
        <f t="shared" ca="1" si="66"/>
        <v>0</v>
      </c>
      <c r="R26" s="15" t="b">
        <f t="shared" ca="1" si="67"/>
        <v>0</v>
      </c>
      <c r="S26" s="15" t="b">
        <f t="shared" ca="1" si="68"/>
        <v>0</v>
      </c>
      <c r="T26" s="15" t="b">
        <f t="shared" ca="1" si="23"/>
        <v>0</v>
      </c>
      <c r="U26" s="15" t="b">
        <f t="shared" ca="1" si="24"/>
        <v>0</v>
      </c>
      <c r="V26" s="15" t="b">
        <f t="shared" ca="1" si="25"/>
        <v>0</v>
      </c>
      <c r="W26" s="15" t="b">
        <f t="shared" ca="1" si="26"/>
        <v>0</v>
      </c>
      <c r="X26" s="15" t="b">
        <f t="shared" ca="1" si="27"/>
        <v>0</v>
      </c>
      <c r="Y26" s="15" t="b">
        <f t="shared" ca="1" si="28"/>
        <v>0</v>
      </c>
      <c r="Z26" s="15" t="b">
        <f t="shared" ca="1" si="29"/>
        <v>0</v>
      </c>
      <c r="AA26" s="15" t="b">
        <f t="shared" ca="1" si="30"/>
        <v>0</v>
      </c>
      <c r="AB26" s="15" t="b">
        <f t="shared" ca="1" si="70"/>
        <v>0</v>
      </c>
      <c r="AC26" s="15" t="b">
        <f t="shared" ca="1" si="71"/>
        <v>0</v>
      </c>
      <c r="AD26" s="15" t="b">
        <f t="shared" ca="1" si="32"/>
        <v>0</v>
      </c>
      <c r="AE26" s="15" t="b">
        <f t="shared" ca="1" si="33"/>
        <v>0</v>
      </c>
      <c r="AF26" s="15" t="b">
        <f t="shared" ca="1" si="34"/>
        <v>0</v>
      </c>
      <c r="AG26" s="15" t="b">
        <f t="shared" ca="1" si="35"/>
        <v>0</v>
      </c>
      <c r="AH26" s="15" t="b">
        <f t="shared" ca="1" si="36"/>
        <v>0</v>
      </c>
      <c r="AI26" s="15" t="b">
        <f t="shared" ca="1" si="37"/>
        <v>0</v>
      </c>
      <c r="AJ26" s="15" t="b">
        <f t="shared" ca="1" si="38"/>
        <v>0</v>
      </c>
      <c r="AK26" s="15" t="b">
        <f t="shared" ca="1" si="72"/>
        <v>0</v>
      </c>
      <c r="AL26" s="15" t="b">
        <f t="shared" ca="1" si="73"/>
        <v>0</v>
      </c>
      <c r="AM26" s="15" t="b">
        <f t="shared" ca="1" si="40"/>
        <v>0</v>
      </c>
      <c r="AN26" s="15" t="b">
        <f t="shared" ca="1" si="41"/>
        <v>0</v>
      </c>
      <c r="AO26" s="15" t="b">
        <f t="shared" ca="1" si="42"/>
        <v>0</v>
      </c>
      <c r="AP26" s="15" t="b">
        <f t="shared" ca="1" si="60"/>
        <v>0</v>
      </c>
      <c r="AQ26" s="15" t="b">
        <f t="shared" ca="1" si="43"/>
        <v>0</v>
      </c>
      <c r="AR26" s="15" t="b">
        <f t="shared" ca="1" si="44"/>
        <v>0</v>
      </c>
      <c r="AS26" s="15" t="b">
        <f t="shared" ca="1" si="45"/>
        <v>0</v>
      </c>
      <c r="AT26" s="15" t="b">
        <f t="shared" ca="1" si="46"/>
        <v>0</v>
      </c>
      <c r="AU26" s="15" t="b">
        <f t="shared" ca="1" si="47"/>
        <v>0</v>
      </c>
      <c r="AV26" s="15" t="b">
        <f t="shared" ca="1" si="48"/>
        <v>0</v>
      </c>
      <c r="AW26" s="15" t="b">
        <f t="shared" ca="1" si="49"/>
        <v>0</v>
      </c>
      <c r="AX26" s="15" t="b">
        <f t="shared" ca="1" si="50"/>
        <v>0</v>
      </c>
      <c r="AY26" s="15" t="b">
        <f t="shared" ca="1" si="51"/>
        <v>0</v>
      </c>
      <c r="AZ26" s="15" t="b">
        <f t="shared" ca="1" si="52"/>
        <v>0</v>
      </c>
      <c r="BA26" s="15" t="b">
        <f t="shared" ca="1" si="53"/>
        <v>0</v>
      </c>
      <c r="BB26" s="15" t="b">
        <f t="shared" ca="1" si="54"/>
        <v>0</v>
      </c>
      <c r="BC26" s="15" t="b">
        <f t="shared" ca="1" si="55"/>
        <v>0</v>
      </c>
      <c r="BD26" s="15" t="b">
        <f t="shared" ca="1" si="56"/>
        <v>0</v>
      </c>
      <c r="BE26" s="15" t="b">
        <f t="shared" ca="1" si="57"/>
        <v>0</v>
      </c>
    </row>
    <row r="27" spans="3:57" x14ac:dyDescent="0.3">
      <c r="C27" t="str">
        <f>IF(Calculation!B25=0,"",Calculation!B25)</f>
        <v/>
      </c>
      <c r="D27" t="str">
        <f>Calculation!C25</f>
        <v>Act 036</v>
      </c>
      <c r="E27" t="str">
        <f>_xlfn.XLOOKUP(D27,activities[Activity],activities[Owner],"")</f>
        <v>Bane</v>
      </c>
      <c r="F27" s="13">
        <f>Calculation!D25</f>
        <v>44293</v>
      </c>
      <c r="G27" s="13">
        <f>Calculation!E25</f>
        <v>44285</v>
      </c>
      <c r="H27" s="16">
        <f>_xlfn.XLOOKUP(D27,activities[Activity],activities[% Done],"")</f>
        <v>1</v>
      </c>
      <c r="I27" s="15">
        <f t="shared" si="58"/>
        <v>1</v>
      </c>
      <c r="K27" s="15" t="b">
        <f t="shared" ca="1" si="69"/>
        <v>0</v>
      </c>
      <c r="L27" s="15" t="b">
        <f t="shared" ca="1" si="61"/>
        <v>0</v>
      </c>
      <c r="M27" s="15" t="b">
        <f t="shared" ca="1" si="62"/>
        <v>0</v>
      </c>
      <c r="N27" s="15" t="b">
        <f t="shared" ca="1" si="63"/>
        <v>0</v>
      </c>
      <c r="O27" s="15" t="b">
        <f t="shared" ca="1" si="64"/>
        <v>0</v>
      </c>
      <c r="P27" s="15" t="b">
        <f t="shared" ca="1" si="65"/>
        <v>0</v>
      </c>
      <c r="Q27" s="15" t="b">
        <f t="shared" ca="1" si="66"/>
        <v>0</v>
      </c>
      <c r="R27" s="15" t="b">
        <f t="shared" ca="1" si="67"/>
        <v>0</v>
      </c>
      <c r="S27" s="15" t="b">
        <f t="shared" ca="1" si="68"/>
        <v>0</v>
      </c>
      <c r="T27" s="15" t="b">
        <f t="shared" ca="1" si="23"/>
        <v>0</v>
      </c>
      <c r="U27" s="15" t="b">
        <f t="shared" ca="1" si="24"/>
        <v>0</v>
      </c>
      <c r="V27" s="15" t="b">
        <f t="shared" ca="1" si="25"/>
        <v>0</v>
      </c>
      <c r="W27" s="15" t="b">
        <f t="shared" ca="1" si="26"/>
        <v>0</v>
      </c>
      <c r="X27" s="15" t="b">
        <f t="shared" ca="1" si="27"/>
        <v>0</v>
      </c>
      <c r="Y27" s="15" t="b">
        <f t="shared" ca="1" si="28"/>
        <v>0</v>
      </c>
      <c r="Z27" s="15" t="b">
        <f t="shared" ca="1" si="29"/>
        <v>0</v>
      </c>
      <c r="AA27" s="15" t="b">
        <f t="shared" ca="1" si="30"/>
        <v>0</v>
      </c>
      <c r="AB27" s="15" t="b">
        <f t="shared" ca="1" si="70"/>
        <v>0</v>
      </c>
      <c r="AC27" s="15" t="b">
        <f t="shared" ca="1" si="71"/>
        <v>0</v>
      </c>
      <c r="AD27" s="15" t="b">
        <f t="shared" ca="1" si="32"/>
        <v>0</v>
      </c>
      <c r="AE27" s="15" t="b">
        <f t="shared" ca="1" si="33"/>
        <v>0</v>
      </c>
      <c r="AF27" s="15" t="b">
        <f t="shared" ca="1" si="34"/>
        <v>0</v>
      </c>
      <c r="AG27" s="15" t="b">
        <f t="shared" ca="1" si="35"/>
        <v>0</v>
      </c>
      <c r="AH27" s="15" t="b">
        <f t="shared" ca="1" si="36"/>
        <v>0</v>
      </c>
      <c r="AI27" s="15" t="b">
        <f t="shared" ca="1" si="37"/>
        <v>0</v>
      </c>
      <c r="AJ27" s="15" t="b">
        <f t="shared" ca="1" si="38"/>
        <v>0</v>
      </c>
      <c r="AK27" s="15" t="b">
        <f t="shared" ca="1" si="72"/>
        <v>0</v>
      </c>
      <c r="AL27" s="15" t="b">
        <f t="shared" ca="1" si="73"/>
        <v>0</v>
      </c>
      <c r="AM27" s="15" t="b">
        <f t="shared" ca="1" si="40"/>
        <v>0</v>
      </c>
      <c r="AN27" s="15" t="b">
        <f t="shared" ca="1" si="41"/>
        <v>0</v>
      </c>
      <c r="AO27" s="15" t="b">
        <f t="shared" ca="1" si="42"/>
        <v>0</v>
      </c>
      <c r="AP27" s="15" t="b">
        <f t="shared" ca="1" si="60"/>
        <v>0</v>
      </c>
      <c r="AQ27" s="15" t="b">
        <f t="shared" ca="1" si="43"/>
        <v>0</v>
      </c>
      <c r="AR27" s="15" t="b">
        <f t="shared" ca="1" si="44"/>
        <v>0</v>
      </c>
      <c r="AS27" s="15" t="b">
        <f t="shared" ca="1" si="45"/>
        <v>0</v>
      </c>
      <c r="AT27" s="15" t="b">
        <f t="shared" ca="1" si="46"/>
        <v>0</v>
      </c>
      <c r="AU27" s="15" t="b">
        <f t="shared" ca="1" si="47"/>
        <v>0</v>
      </c>
      <c r="AV27" s="15" t="b">
        <f t="shared" ca="1" si="48"/>
        <v>0</v>
      </c>
      <c r="AW27" s="15" t="b">
        <f t="shared" ca="1" si="49"/>
        <v>0</v>
      </c>
      <c r="AX27" s="15" t="b">
        <f t="shared" ca="1" si="50"/>
        <v>0</v>
      </c>
      <c r="AY27" s="15" t="b">
        <f t="shared" ca="1" si="51"/>
        <v>0</v>
      </c>
      <c r="AZ27" s="15" t="b">
        <f t="shared" ca="1" si="52"/>
        <v>0</v>
      </c>
      <c r="BA27" s="15" t="b">
        <f t="shared" ca="1" si="53"/>
        <v>0</v>
      </c>
      <c r="BB27" s="15" t="b">
        <f t="shared" ca="1" si="54"/>
        <v>0</v>
      </c>
      <c r="BC27" s="15" t="b">
        <f t="shared" ca="1" si="55"/>
        <v>0</v>
      </c>
      <c r="BD27" s="15" t="b">
        <f t="shared" ca="1" si="56"/>
        <v>0</v>
      </c>
      <c r="BE27" s="15" t="b">
        <f t="shared" ca="1" si="57"/>
        <v>0</v>
      </c>
    </row>
    <row r="28" spans="3:57" x14ac:dyDescent="0.3">
      <c r="C28" t="str">
        <f>IF(Calculation!B26=0,"",Calculation!B26)</f>
        <v/>
      </c>
      <c r="D28" t="str">
        <f>Calculation!C26</f>
        <v>Act 045</v>
      </c>
      <c r="E28" t="str">
        <f>_xlfn.XLOOKUP(D28,activities[Activity],activities[Owner],"")</f>
        <v>Bruce Wayne</v>
      </c>
      <c r="F28" s="13">
        <f>Calculation!D26</f>
        <v>44300</v>
      </c>
      <c r="G28" s="13">
        <f>Calculation!E26</f>
        <v>44294</v>
      </c>
      <c r="H28" s="16">
        <f>_xlfn.XLOOKUP(D28,activities[Activity],activities[% Done],"")</f>
        <v>0.92</v>
      </c>
      <c r="I28" s="15">
        <f t="shared" si="58"/>
        <v>0.92</v>
      </c>
      <c r="K28" s="15" t="b">
        <f t="shared" ca="1" si="69"/>
        <v>0</v>
      </c>
      <c r="L28" s="15" t="b">
        <f t="shared" ca="1" si="61"/>
        <v>0</v>
      </c>
      <c r="M28" s="15" t="b">
        <f t="shared" ca="1" si="62"/>
        <v>0</v>
      </c>
      <c r="N28" s="15" t="b">
        <f t="shared" ca="1" si="63"/>
        <v>0</v>
      </c>
      <c r="O28" s="15" t="b">
        <f t="shared" ca="1" si="64"/>
        <v>0</v>
      </c>
      <c r="P28" s="15" t="b">
        <f t="shared" ca="1" si="65"/>
        <v>0</v>
      </c>
      <c r="Q28" s="15" t="b">
        <f t="shared" ca="1" si="66"/>
        <v>0</v>
      </c>
      <c r="R28" s="15" t="b">
        <f t="shared" ca="1" si="67"/>
        <v>0</v>
      </c>
      <c r="S28" s="15" t="b">
        <f t="shared" ca="1" si="68"/>
        <v>0</v>
      </c>
      <c r="T28" s="15" t="b">
        <f t="shared" ca="1" si="23"/>
        <v>0</v>
      </c>
      <c r="U28" s="15" t="b">
        <f t="shared" ca="1" si="24"/>
        <v>0</v>
      </c>
      <c r="V28" s="15" t="b">
        <f t="shared" ca="1" si="25"/>
        <v>0</v>
      </c>
      <c r="W28" s="15" t="b">
        <f t="shared" ca="1" si="26"/>
        <v>0</v>
      </c>
      <c r="X28" s="15" t="b">
        <f t="shared" ca="1" si="27"/>
        <v>0</v>
      </c>
      <c r="Y28" s="15" t="b">
        <f t="shared" ca="1" si="28"/>
        <v>0</v>
      </c>
      <c r="Z28" s="15" t="b">
        <f t="shared" ca="1" si="29"/>
        <v>0</v>
      </c>
      <c r="AA28" s="15" t="b">
        <f t="shared" ca="1" si="30"/>
        <v>0</v>
      </c>
      <c r="AB28" s="15" t="b">
        <f t="shared" ca="1" si="70"/>
        <v>0</v>
      </c>
      <c r="AC28" s="15" t="b">
        <f t="shared" ca="1" si="71"/>
        <v>0</v>
      </c>
      <c r="AD28" s="15" t="b">
        <f t="shared" ca="1" si="32"/>
        <v>0</v>
      </c>
      <c r="AE28" s="15" t="b">
        <f t="shared" ca="1" si="33"/>
        <v>0</v>
      </c>
      <c r="AF28" s="15" t="b">
        <f t="shared" ca="1" si="34"/>
        <v>0</v>
      </c>
      <c r="AG28" s="15" t="b">
        <f t="shared" ca="1" si="35"/>
        <v>0</v>
      </c>
      <c r="AH28" s="15" t="b">
        <f t="shared" ca="1" si="36"/>
        <v>0</v>
      </c>
      <c r="AI28" s="15" t="b">
        <f t="shared" ca="1" si="37"/>
        <v>0</v>
      </c>
      <c r="AJ28" s="15" t="b">
        <f t="shared" ca="1" si="38"/>
        <v>0</v>
      </c>
      <c r="AK28" s="15" t="b">
        <f t="shared" ca="1" si="72"/>
        <v>0</v>
      </c>
      <c r="AL28" s="15" t="b">
        <f t="shared" ca="1" si="73"/>
        <v>0</v>
      </c>
      <c r="AM28" s="15" t="b">
        <f t="shared" ca="1" si="40"/>
        <v>0</v>
      </c>
      <c r="AN28" s="15" t="b">
        <f t="shared" ca="1" si="41"/>
        <v>0</v>
      </c>
      <c r="AO28" s="15" t="b">
        <f t="shared" ca="1" si="42"/>
        <v>0</v>
      </c>
      <c r="AP28" s="15" t="b">
        <f t="shared" ca="1" si="60"/>
        <v>0</v>
      </c>
      <c r="AQ28" s="15" t="b">
        <f t="shared" ca="1" si="43"/>
        <v>0</v>
      </c>
      <c r="AR28" s="15" t="b">
        <f t="shared" ca="1" si="44"/>
        <v>0</v>
      </c>
      <c r="AS28" s="15" t="b">
        <f t="shared" ca="1" si="45"/>
        <v>0</v>
      </c>
      <c r="AT28" s="15" t="b">
        <f t="shared" ca="1" si="46"/>
        <v>0</v>
      </c>
      <c r="AU28" s="15" t="b">
        <f t="shared" ca="1" si="47"/>
        <v>0</v>
      </c>
      <c r="AV28" s="15" t="b">
        <f t="shared" ca="1" si="48"/>
        <v>0</v>
      </c>
      <c r="AW28" s="15" t="b">
        <f t="shared" ca="1" si="49"/>
        <v>0</v>
      </c>
      <c r="AX28" s="15" t="b">
        <f t="shared" ca="1" si="50"/>
        <v>0</v>
      </c>
      <c r="AY28" s="15" t="b">
        <f t="shared" ca="1" si="51"/>
        <v>0</v>
      </c>
      <c r="AZ28" s="15" t="b">
        <f t="shared" ca="1" si="52"/>
        <v>0</v>
      </c>
      <c r="BA28" s="15" t="b">
        <f t="shared" ca="1" si="53"/>
        <v>0</v>
      </c>
      <c r="BB28" s="15" t="b">
        <f t="shared" ca="1" si="54"/>
        <v>0</v>
      </c>
      <c r="BC28" s="15" t="b">
        <f t="shared" ca="1" si="55"/>
        <v>0</v>
      </c>
      <c r="BD28" s="15" t="b">
        <f t="shared" ca="1" si="56"/>
        <v>0</v>
      </c>
      <c r="BE28" s="15" t="b">
        <f t="shared" ca="1" si="57"/>
        <v>0</v>
      </c>
    </row>
    <row r="29" spans="3:57" x14ac:dyDescent="0.3">
      <c r="C29" t="str">
        <f>IF(Calculation!B27=0,"",Calculation!B27)</f>
        <v/>
      </c>
      <c r="D29" t="str">
        <f>Calculation!C27</f>
        <v>Act 058</v>
      </c>
      <c r="E29" t="str">
        <f>_xlfn.XLOOKUP(D29,activities[Activity],activities[Owner],"")</f>
        <v>Selina Kyle</v>
      </c>
      <c r="F29" s="13">
        <f>Calculation!D27</f>
        <v>44317</v>
      </c>
      <c r="G29" s="13">
        <f>Calculation!E27</f>
        <v>44311</v>
      </c>
      <c r="H29" s="16">
        <f>_xlfn.XLOOKUP(D29,activities[Activity],activities[% Done],"")</f>
        <v>0.72</v>
      </c>
      <c r="I29" s="15">
        <f t="shared" si="58"/>
        <v>0.72</v>
      </c>
      <c r="K29" s="15" t="b">
        <f t="shared" ca="1" si="69"/>
        <v>0</v>
      </c>
      <c r="L29" s="15" t="b">
        <f t="shared" ca="1" si="61"/>
        <v>0</v>
      </c>
      <c r="M29" s="15" t="b">
        <f t="shared" ca="1" si="62"/>
        <v>0</v>
      </c>
      <c r="N29" s="15" t="b">
        <f t="shared" ca="1" si="63"/>
        <v>0</v>
      </c>
      <c r="O29" s="15" t="b">
        <f t="shared" ca="1" si="64"/>
        <v>0</v>
      </c>
      <c r="P29" s="15" t="b">
        <f t="shared" ca="1" si="65"/>
        <v>0</v>
      </c>
      <c r="Q29" s="15" t="b">
        <f t="shared" ca="1" si="66"/>
        <v>0</v>
      </c>
      <c r="R29" s="15" t="b">
        <f t="shared" ca="1" si="67"/>
        <v>0</v>
      </c>
      <c r="S29" s="15" t="b">
        <f t="shared" ca="1" si="68"/>
        <v>0</v>
      </c>
      <c r="T29" s="15" t="b">
        <f t="shared" ca="1" si="23"/>
        <v>0</v>
      </c>
      <c r="U29" s="15" t="b">
        <f t="shared" ca="1" si="24"/>
        <v>0</v>
      </c>
      <c r="V29" s="15" t="b">
        <f t="shared" ca="1" si="25"/>
        <v>0</v>
      </c>
      <c r="W29" s="15" t="b">
        <f t="shared" ca="1" si="26"/>
        <v>0</v>
      </c>
      <c r="X29" s="15" t="b">
        <f t="shared" ca="1" si="27"/>
        <v>0</v>
      </c>
      <c r="Y29" s="15" t="b">
        <f t="shared" ca="1" si="28"/>
        <v>0</v>
      </c>
      <c r="Z29" s="15" t="b">
        <f t="shared" ca="1" si="29"/>
        <v>0</v>
      </c>
      <c r="AA29" s="15" t="b">
        <f t="shared" ca="1" si="30"/>
        <v>0</v>
      </c>
      <c r="AB29" s="15" t="b">
        <f t="shared" ca="1" si="70"/>
        <v>0</v>
      </c>
      <c r="AC29" s="15" t="b">
        <f t="shared" ca="1" si="71"/>
        <v>0</v>
      </c>
      <c r="AD29" s="15" t="b">
        <f t="shared" ca="1" si="32"/>
        <v>0</v>
      </c>
      <c r="AE29" s="15" t="b">
        <f t="shared" ca="1" si="33"/>
        <v>0</v>
      </c>
      <c r="AF29" s="15" t="b">
        <f t="shared" ca="1" si="34"/>
        <v>0</v>
      </c>
      <c r="AG29" s="15" t="b">
        <f t="shared" ca="1" si="35"/>
        <v>0</v>
      </c>
      <c r="AH29" s="15" t="b">
        <f t="shared" ca="1" si="36"/>
        <v>0</v>
      </c>
      <c r="AI29" s="15" t="b">
        <f t="shared" ca="1" si="37"/>
        <v>0</v>
      </c>
      <c r="AJ29" s="15" t="b">
        <f t="shared" ca="1" si="38"/>
        <v>0</v>
      </c>
      <c r="AK29" s="15" t="b">
        <f t="shared" ca="1" si="72"/>
        <v>0</v>
      </c>
      <c r="AL29" s="15" t="b">
        <f t="shared" ca="1" si="73"/>
        <v>0</v>
      </c>
      <c r="AM29" s="15" t="b">
        <f t="shared" ca="1" si="40"/>
        <v>0</v>
      </c>
      <c r="AN29" s="15" t="b">
        <f t="shared" ca="1" si="41"/>
        <v>0</v>
      </c>
      <c r="AO29" s="15" t="b">
        <f t="shared" ca="1" si="42"/>
        <v>0</v>
      </c>
      <c r="AP29" s="15" t="b">
        <f t="shared" ca="1" si="60"/>
        <v>0</v>
      </c>
      <c r="AQ29" s="15" t="b">
        <f t="shared" ca="1" si="43"/>
        <v>0</v>
      </c>
      <c r="AR29" s="15" t="b">
        <f t="shared" ca="1" si="44"/>
        <v>0</v>
      </c>
      <c r="AS29" s="15" t="b">
        <f t="shared" ca="1" si="45"/>
        <v>0</v>
      </c>
      <c r="AT29" s="15" t="b">
        <f t="shared" ca="1" si="46"/>
        <v>0</v>
      </c>
      <c r="AU29" s="15" t="b">
        <f t="shared" ca="1" si="47"/>
        <v>0</v>
      </c>
      <c r="AV29" s="15" t="b">
        <f t="shared" ca="1" si="48"/>
        <v>0</v>
      </c>
      <c r="AW29" s="15" t="b">
        <f t="shared" ca="1" si="49"/>
        <v>0</v>
      </c>
      <c r="AX29" s="15" t="b">
        <f t="shared" ca="1" si="50"/>
        <v>0</v>
      </c>
      <c r="AY29" s="15" t="b">
        <f t="shared" ca="1" si="51"/>
        <v>0</v>
      </c>
      <c r="AZ29" s="15" t="b">
        <f t="shared" ca="1" si="52"/>
        <v>0</v>
      </c>
      <c r="BA29" s="15" t="b">
        <f t="shared" ca="1" si="53"/>
        <v>0</v>
      </c>
      <c r="BB29" s="15" t="b">
        <f t="shared" ca="1" si="54"/>
        <v>0</v>
      </c>
      <c r="BC29" s="15" t="b">
        <f t="shared" ca="1" si="55"/>
        <v>0</v>
      </c>
      <c r="BD29" s="15" t="b">
        <f t="shared" ca="1" si="56"/>
        <v>0</v>
      </c>
      <c r="BE29" s="15" t="b">
        <f t="shared" ca="1" si="57"/>
        <v>0</v>
      </c>
    </row>
    <row r="30" spans="3:57" x14ac:dyDescent="0.3">
      <c r="C30" t="str">
        <f>IF(Calculation!B28=0,"",Calculation!B28)</f>
        <v/>
      </c>
      <c r="D30" t="str">
        <f>Calculation!C28</f>
        <v>Act 065</v>
      </c>
      <c r="E30" t="str">
        <f>_xlfn.XLOOKUP(D30,activities[Activity],activities[Owner],"")</f>
        <v>Alfred Pennyworth</v>
      </c>
      <c r="F30" s="13">
        <f>Calculation!D28</f>
        <v>44324</v>
      </c>
      <c r="G30" s="13">
        <f>Calculation!E28</f>
        <v>44317</v>
      </c>
      <c r="H30" s="16">
        <f>_xlfn.XLOOKUP(D30,activities[Activity],activities[% Done],"")</f>
        <v>0</v>
      </c>
      <c r="I30" s="15">
        <f t="shared" si="58"/>
        <v>0</v>
      </c>
      <c r="K30" s="15" t="b">
        <f t="shared" ca="1" si="69"/>
        <v>0</v>
      </c>
      <c r="L30" s="15" t="b">
        <f t="shared" ca="1" si="61"/>
        <v>0</v>
      </c>
      <c r="M30" s="15" t="b">
        <f t="shared" ca="1" si="62"/>
        <v>0</v>
      </c>
      <c r="N30" s="15" t="b">
        <f t="shared" ca="1" si="63"/>
        <v>0</v>
      </c>
      <c r="O30" s="15" t="b">
        <f t="shared" ca="1" si="64"/>
        <v>0</v>
      </c>
      <c r="P30" s="15" t="b">
        <f t="shared" ca="1" si="65"/>
        <v>0</v>
      </c>
      <c r="Q30" s="15" t="b">
        <f t="shared" ca="1" si="66"/>
        <v>0</v>
      </c>
      <c r="R30" s="15" t="b">
        <f t="shared" ca="1" si="67"/>
        <v>0</v>
      </c>
      <c r="S30" s="15" t="b">
        <f t="shared" ca="1" si="68"/>
        <v>0</v>
      </c>
      <c r="T30" s="15" t="b">
        <f t="shared" ca="1" si="23"/>
        <v>0</v>
      </c>
      <c r="U30" s="15" t="b">
        <f t="shared" ca="1" si="24"/>
        <v>0</v>
      </c>
      <c r="V30" s="15" t="b">
        <f t="shared" ca="1" si="25"/>
        <v>0</v>
      </c>
      <c r="W30" s="15" t="b">
        <f t="shared" ca="1" si="26"/>
        <v>0</v>
      </c>
      <c r="X30" s="15" t="b">
        <f t="shared" ca="1" si="27"/>
        <v>0</v>
      </c>
      <c r="Y30" s="15" t="b">
        <f t="shared" ca="1" si="28"/>
        <v>0</v>
      </c>
      <c r="Z30" s="15" t="b">
        <f t="shared" ca="1" si="29"/>
        <v>0</v>
      </c>
      <c r="AA30" s="15" t="b">
        <f t="shared" ca="1" si="30"/>
        <v>0</v>
      </c>
      <c r="AB30" s="15" t="b">
        <f t="shared" ca="1" si="70"/>
        <v>0</v>
      </c>
      <c r="AC30" s="15" t="b">
        <f t="shared" ca="1" si="71"/>
        <v>0</v>
      </c>
      <c r="AD30" s="15" t="b">
        <f t="shared" ca="1" si="32"/>
        <v>0</v>
      </c>
      <c r="AE30" s="15" t="b">
        <f t="shared" ca="1" si="33"/>
        <v>0</v>
      </c>
      <c r="AF30" s="15" t="b">
        <f t="shared" ca="1" si="34"/>
        <v>1</v>
      </c>
      <c r="AG30" s="15" t="b">
        <f t="shared" ca="1" si="35"/>
        <v>1</v>
      </c>
      <c r="AH30" s="15" t="b">
        <f t="shared" ca="1" si="36"/>
        <v>1</v>
      </c>
      <c r="AI30" s="15" t="b">
        <f t="shared" ca="1" si="37"/>
        <v>1</v>
      </c>
      <c r="AJ30" s="15" t="b">
        <f t="shared" ca="1" si="38"/>
        <v>1</v>
      </c>
      <c r="AK30" s="15" t="b">
        <f t="shared" ca="1" si="72"/>
        <v>1</v>
      </c>
      <c r="AL30" s="15" t="b">
        <f t="shared" ca="1" si="73"/>
        <v>1</v>
      </c>
      <c r="AM30" s="15" t="b">
        <f t="shared" ca="1" si="40"/>
        <v>1</v>
      </c>
      <c r="AN30" s="15" t="b">
        <f t="shared" ca="1" si="41"/>
        <v>1</v>
      </c>
      <c r="AO30" s="15" t="b">
        <f t="shared" ca="1" si="42"/>
        <v>1</v>
      </c>
      <c r="AP30" s="15" t="b">
        <f t="shared" ca="1" si="60"/>
        <v>1</v>
      </c>
      <c r="AQ30" s="15" t="b">
        <f t="shared" ca="1" si="43"/>
        <v>1</v>
      </c>
      <c r="AR30" s="15" t="b">
        <f t="shared" ca="1" si="44"/>
        <v>1</v>
      </c>
      <c r="AS30" s="15" t="b">
        <f t="shared" ca="1" si="45"/>
        <v>1</v>
      </c>
      <c r="AT30" s="15" t="b">
        <f t="shared" ca="1" si="46"/>
        <v>1</v>
      </c>
      <c r="AU30" s="15" t="b">
        <f t="shared" ca="1" si="47"/>
        <v>1</v>
      </c>
      <c r="AV30" s="15" t="b">
        <f t="shared" ca="1" si="48"/>
        <v>1</v>
      </c>
      <c r="AW30" s="15" t="b">
        <f t="shared" ca="1" si="49"/>
        <v>1</v>
      </c>
      <c r="AX30" s="15" t="b">
        <f t="shared" ca="1" si="50"/>
        <v>1</v>
      </c>
      <c r="AY30" s="15" t="b">
        <f t="shared" ca="1" si="51"/>
        <v>1</v>
      </c>
      <c r="AZ30" s="15" t="b">
        <f t="shared" ca="1" si="52"/>
        <v>1</v>
      </c>
      <c r="BA30" s="15" t="b">
        <f t="shared" ca="1" si="53"/>
        <v>1</v>
      </c>
      <c r="BB30" s="15" t="b">
        <f t="shared" ca="1" si="54"/>
        <v>1</v>
      </c>
      <c r="BC30" s="15" t="b">
        <f t="shared" ca="1" si="55"/>
        <v>1</v>
      </c>
      <c r="BD30" s="15" t="b">
        <f t="shared" ca="1" si="56"/>
        <v>1</v>
      </c>
      <c r="BE30" s="15" t="b">
        <f t="shared" ca="1" si="57"/>
        <v>1</v>
      </c>
    </row>
    <row r="31" spans="3:57" x14ac:dyDescent="0.3">
      <c r="C31" t="str">
        <f>IF(Calculation!B29=0,"",Calculation!B29)</f>
        <v/>
      </c>
      <c r="D31" t="str">
        <f>Calculation!C29</f>
        <v>Act 070</v>
      </c>
      <c r="E31" t="str">
        <f>_xlfn.XLOOKUP(D31,activities[Activity],activities[Owner],"")</f>
        <v>James Gordon</v>
      </c>
      <c r="F31" s="13">
        <f>Calculation!D29</f>
        <v>44324</v>
      </c>
      <c r="G31" s="13">
        <f>Calculation!E29</f>
        <v>44321</v>
      </c>
      <c r="H31" s="16">
        <f>_xlfn.XLOOKUP(D31,activities[Activity],activities[% Done],"")</f>
        <v>0</v>
      </c>
      <c r="I31" s="15">
        <f t="shared" si="58"/>
        <v>0</v>
      </c>
      <c r="K31" s="15" t="b">
        <f t="shared" ca="1" si="69"/>
        <v>0</v>
      </c>
      <c r="L31" s="15" t="b">
        <f t="shared" ca="1" si="61"/>
        <v>0</v>
      </c>
      <c r="M31" s="15" t="b">
        <f t="shared" ca="1" si="62"/>
        <v>0</v>
      </c>
      <c r="N31" s="15" t="b">
        <f t="shared" ca="1" si="63"/>
        <v>0</v>
      </c>
      <c r="O31" s="15" t="b">
        <f t="shared" ca="1" si="64"/>
        <v>0</v>
      </c>
      <c r="P31" s="15" t="b">
        <f t="shared" ca="1" si="65"/>
        <v>0</v>
      </c>
      <c r="Q31" s="15" t="b">
        <f t="shared" ca="1" si="66"/>
        <v>0</v>
      </c>
      <c r="R31" s="15" t="b">
        <f t="shared" ca="1" si="67"/>
        <v>0</v>
      </c>
      <c r="S31" s="15" t="b">
        <f t="shared" ca="1" si="68"/>
        <v>0</v>
      </c>
      <c r="T31" s="15" t="b">
        <f t="shared" ca="1" si="23"/>
        <v>0</v>
      </c>
      <c r="U31" s="15" t="b">
        <f t="shared" ca="1" si="24"/>
        <v>0</v>
      </c>
      <c r="V31" s="15" t="b">
        <f t="shared" ca="1" si="25"/>
        <v>0</v>
      </c>
      <c r="W31" s="15" t="b">
        <f t="shared" ca="1" si="26"/>
        <v>0</v>
      </c>
      <c r="X31" s="15" t="b">
        <f t="shared" ca="1" si="27"/>
        <v>0</v>
      </c>
      <c r="Y31" s="15" t="b">
        <f t="shared" ca="1" si="28"/>
        <v>0</v>
      </c>
      <c r="Z31" s="15" t="b">
        <f t="shared" ca="1" si="29"/>
        <v>0</v>
      </c>
      <c r="AA31" s="15" t="b">
        <f t="shared" ca="1" si="30"/>
        <v>0</v>
      </c>
      <c r="AB31" s="15" t="b">
        <f t="shared" ca="1" si="70"/>
        <v>0</v>
      </c>
      <c r="AC31" s="15" t="b">
        <f t="shared" ca="1" si="71"/>
        <v>0</v>
      </c>
      <c r="AD31" s="15" t="b">
        <f t="shared" ca="1" si="32"/>
        <v>0</v>
      </c>
      <c r="AE31" s="15" t="b">
        <f t="shared" ca="1" si="33"/>
        <v>0</v>
      </c>
      <c r="AF31" s="15" t="b">
        <f t="shared" ca="1" si="34"/>
        <v>1</v>
      </c>
      <c r="AG31" s="15" t="b">
        <f t="shared" ca="1" si="35"/>
        <v>1</v>
      </c>
      <c r="AH31" s="15" t="b">
        <f t="shared" ca="1" si="36"/>
        <v>1</v>
      </c>
      <c r="AI31" s="15" t="b">
        <f t="shared" ca="1" si="37"/>
        <v>1</v>
      </c>
      <c r="AJ31" s="15" t="b">
        <f t="shared" ca="1" si="38"/>
        <v>1</v>
      </c>
      <c r="AK31" s="15" t="b">
        <f t="shared" ca="1" si="72"/>
        <v>1</v>
      </c>
      <c r="AL31" s="15" t="b">
        <f t="shared" ca="1" si="73"/>
        <v>1</v>
      </c>
      <c r="AM31" s="15" t="b">
        <f t="shared" ca="1" si="40"/>
        <v>1</v>
      </c>
      <c r="AN31" s="15" t="b">
        <f t="shared" ca="1" si="41"/>
        <v>1</v>
      </c>
      <c r="AO31" s="15" t="b">
        <f t="shared" ca="1" si="42"/>
        <v>1</v>
      </c>
      <c r="AP31" s="15" t="b">
        <f t="shared" ca="1" si="60"/>
        <v>1</v>
      </c>
      <c r="AQ31" s="15" t="b">
        <f t="shared" ca="1" si="43"/>
        <v>1</v>
      </c>
      <c r="AR31" s="15" t="b">
        <f t="shared" ca="1" si="44"/>
        <v>1</v>
      </c>
      <c r="AS31" s="15" t="b">
        <f t="shared" ca="1" si="45"/>
        <v>1</v>
      </c>
      <c r="AT31" s="15" t="b">
        <f t="shared" ca="1" si="46"/>
        <v>1</v>
      </c>
      <c r="AU31" s="15" t="b">
        <f t="shared" ca="1" si="47"/>
        <v>1</v>
      </c>
      <c r="AV31" s="15" t="b">
        <f t="shared" ca="1" si="48"/>
        <v>1</v>
      </c>
      <c r="AW31" s="15" t="b">
        <f t="shared" ca="1" si="49"/>
        <v>1</v>
      </c>
      <c r="AX31" s="15" t="b">
        <f t="shared" ca="1" si="50"/>
        <v>1</v>
      </c>
      <c r="AY31" s="15" t="b">
        <f t="shared" ca="1" si="51"/>
        <v>1</v>
      </c>
      <c r="AZ31" s="15" t="b">
        <f t="shared" ca="1" si="52"/>
        <v>1</v>
      </c>
      <c r="BA31" s="15" t="b">
        <f t="shared" ca="1" si="53"/>
        <v>1</v>
      </c>
      <c r="BB31" s="15" t="b">
        <f t="shared" ca="1" si="54"/>
        <v>1</v>
      </c>
      <c r="BC31" s="15" t="b">
        <f t="shared" ca="1" si="55"/>
        <v>1</v>
      </c>
      <c r="BD31" s="15" t="b">
        <f t="shared" ca="1" si="56"/>
        <v>1</v>
      </c>
      <c r="BE31" s="15" t="b">
        <f t="shared" ca="1" si="57"/>
        <v>1</v>
      </c>
    </row>
    <row r="32" spans="3:57" x14ac:dyDescent="0.3">
      <c r="C32" t="str">
        <f>IF(Calculation!B30=0,"",Calculation!B30)</f>
        <v/>
      </c>
      <c r="D32" t="str">
        <f>Calculation!C30</f>
        <v>Act 085</v>
      </c>
      <c r="E32" t="str">
        <f>_xlfn.XLOOKUP(D32,activities[Activity],activities[Owner],"")</f>
        <v>James Gordon</v>
      </c>
      <c r="F32" s="13">
        <f>Calculation!D30</f>
        <v>44343</v>
      </c>
      <c r="G32" s="13">
        <f>Calculation!E30</f>
        <v>44334</v>
      </c>
      <c r="H32" s="16">
        <f>_xlfn.XLOOKUP(D32,activities[Activity],activities[% Done],"")</f>
        <v>0</v>
      </c>
      <c r="I32" s="15">
        <f t="shared" si="58"/>
        <v>0</v>
      </c>
      <c r="K32" s="15" t="b">
        <f t="shared" ca="1" si="69"/>
        <v>0</v>
      </c>
      <c r="L32" s="15" t="b">
        <f t="shared" ca="1" si="61"/>
        <v>0</v>
      </c>
      <c r="M32" s="15" t="b">
        <f t="shared" ca="1" si="62"/>
        <v>0</v>
      </c>
      <c r="N32" s="15" t="b">
        <f t="shared" ca="1" si="63"/>
        <v>0</v>
      </c>
      <c r="O32" s="15" t="b">
        <f t="shared" ca="1" si="64"/>
        <v>0</v>
      </c>
      <c r="P32" s="15" t="b">
        <f t="shared" ca="1" si="65"/>
        <v>0</v>
      </c>
      <c r="Q32" s="15" t="b">
        <f t="shared" ca="1" si="66"/>
        <v>0</v>
      </c>
      <c r="R32" s="15" t="b">
        <f t="shared" ca="1" si="67"/>
        <v>0</v>
      </c>
      <c r="S32" s="15" t="b">
        <f t="shared" ca="1" si="68"/>
        <v>0</v>
      </c>
      <c r="T32" s="15" t="b">
        <f t="shared" ca="1" si="23"/>
        <v>0</v>
      </c>
      <c r="U32" s="15" t="b">
        <f t="shared" ca="1" si="24"/>
        <v>0</v>
      </c>
      <c r="V32" s="15" t="b">
        <f t="shared" ca="1" si="25"/>
        <v>0</v>
      </c>
      <c r="W32" s="15" t="b">
        <f t="shared" ca="1" si="26"/>
        <v>0</v>
      </c>
      <c r="X32" s="15" t="b">
        <f t="shared" ca="1" si="27"/>
        <v>0</v>
      </c>
      <c r="Y32" s="15" t="b">
        <f t="shared" ca="1" si="28"/>
        <v>0</v>
      </c>
      <c r="Z32" s="15" t="b">
        <f t="shared" ca="1" si="29"/>
        <v>0</v>
      </c>
      <c r="AA32" s="15" t="b">
        <f t="shared" ca="1" si="30"/>
        <v>0</v>
      </c>
      <c r="AB32" s="15" t="b">
        <f t="shared" ca="1" si="70"/>
        <v>0</v>
      </c>
      <c r="AC32" s="15" t="b">
        <f t="shared" ca="1" si="71"/>
        <v>0</v>
      </c>
      <c r="AD32" s="15" t="b">
        <f t="shared" ca="1" si="32"/>
        <v>0</v>
      </c>
      <c r="AE32" s="15" t="b">
        <f t="shared" ca="1" si="33"/>
        <v>0</v>
      </c>
      <c r="AF32" s="15" t="b">
        <f t="shared" ca="1" si="34"/>
        <v>0</v>
      </c>
      <c r="AG32" s="15" t="b">
        <f t="shared" ca="1" si="35"/>
        <v>0</v>
      </c>
      <c r="AH32" s="15" t="b">
        <f t="shared" ca="1" si="36"/>
        <v>0</v>
      </c>
      <c r="AI32" s="15" t="b">
        <f t="shared" ca="1" si="37"/>
        <v>0</v>
      </c>
      <c r="AJ32" s="15" t="b">
        <f t="shared" ca="1" si="38"/>
        <v>0</v>
      </c>
      <c r="AK32" s="15" t="b">
        <f t="shared" ca="1" si="72"/>
        <v>0</v>
      </c>
      <c r="AL32" s="15" t="b">
        <f t="shared" ca="1" si="73"/>
        <v>0</v>
      </c>
      <c r="AM32" s="15" t="b">
        <f t="shared" ca="1" si="40"/>
        <v>0</v>
      </c>
      <c r="AN32" s="15" t="b">
        <f t="shared" ca="1" si="41"/>
        <v>0</v>
      </c>
      <c r="AO32" s="15" t="b">
        <f t="shared" ca="1" si="42"/>
        <v>0</v>
      </c>
      <c r="AP32" s="15" t="b">
        <f t="shared" ca="1" si="60"/>
        <v>0</v>
      </c>
      <c r="AQ32" s="15" t="b">
        <f t="shared" ca="1" si="43"/>
        <v>0</v>
      </c>
      <c r="AR32" s="15" t="b">
        <f t="shared" ca="1" si="44"/>
        <v>0</v>
      </c>
      <c r="AS32" s="15" t="b">
        <f t="shared" ca="1" si="45"/>
        <v>0</v>
      </c>
      <c r="AT32" s="15" t="b">
        <f t="shared" ca="1" si="46"/>
        <v>0</v>
      </c>
      <c r="AU32" s="15" t="b">
        <f t="shared" ca="1" si="47"/>
        <v>0</v>
      </c>
      <c r="AV32" s="15" t="b">
        <f t="shared" ca="1" si="48"/>
        <v>0</v>
      </c>
      <c r="AW32" s="15" t="b">
        <f t="shared" ca="1" si="49"/>
        <v>0</v>
      </c>
      <c r="AX32" s="15" t="b">
        <f t="shared" ca="1" si="50"/>
        <v>0</v>
      </c>
      <c r="AY32" s="15" t="b">
        <f t="shared" ca="1" si="51"/>
        <v>1</v>
      </c>
      <c r="AZ32" s="15" t="b">
        <f t="shared" ca="1" si="52"/>
        <v>1</v>
      </c>
      <c r="BA32" s="15" t="b">
        <f t="shared" ca="1" si="53"/>
        <v>1</v>
      </c>
      <c r="BB32" s="15" t="b">
        <f t="shared" ca="1" si="54"/>
        <v>1</v>
      </c>
      <c r="BC32" s="15" t="b">
        <f t="shared" ca="1" si="55"/>
        <v>1</v>
      </c>
      <c r="BD32" s="15" t="b">
        <f t="shared" ca="1" si="56"/>
        <v>1</v>
      </c>
      <c r="BE32" s="15" t="b">
        <f t="shared" ca="1" si="57"/>
        <v>1</v>
      </c>
    </row>
    <row r="33" spans="3:57" x14ac:dyDescent="0.3">
      <c r="C33" t="str">
        <f>IF(Calculation!B31=0,"",Calculation!B31)</f>
        <v>Requirements</v>
      </c>
      <c r="D33">
        <f>Calculation!C31</f>
        <v>0</v>
      </c>
      <c r="E33" t="str">
        <f>_xlfn.XLOOKUP(D33,activities[Activity],activities[Owner],"")</f>
        <v/>
      </c>
      <c r="F33" s="13">
        <f>Calculation!D31</f>
        <v>44266</v>
      </c>
      <c r="G33" s="13">
        <f>Calculation!E31</f>
        <v>44352</v>
      </c>
      <c r="H33" s="16" t="str">
        <f>_xlfn.XLOOKUP(D33,activities[Activity],activities[% Done],"")</f>
        <v/>
      </c>
      <c r="I33" s="15" t="str">
        <f t="shared" si="58"/>
        <v/>
      </c>
      <c r="K33" s="15" t="b">
        <f t="shared" ca="1" si="69"/>
        <v>0</v>
      </c>
      <c r="L33" s="15" t="b">
        <f t="shared" ca="1" si="61"/>
        <v>0</v>
      </c>
      <c r="M33" s="15" t="b">
        <f t="shared" ca="1" si="62"/>
        <v>0</v>
      </c>
      <c r="N33" s="15" t="b">
        <f t="shared" ca="1" si="63"/>
        <v>1</v>
      </c>
      <c r="O33" s="15" t="b">
        <f t="shared" ca="1" si="64"/>
        <v>1</v>
      </c>
      <c r="P33" s="15" t="b">
        <f t="shared" ca="1" si="65"/>
        <v>1</v>
      </c>
      <c r="Q33" s="15" t="b">
        <f t="shared" ca="1" si="66"/>
        <v>1</v>
      </c>
      <c r="R33" s="15" t="b">
        <f t="shared" ca="1" si="67"/>
        <v>1</v>
      </c>
      <c r="S33" s="15" t="b">
        <f t="shared" ca="1" si="68"/>
        <v>1</v>
      </c>
      <c r="T33" s="15" t="b">
        <f t="shared" ca="1" si="23"/>
        <v>1</v>
      </c>
      <c r="U33" s="15" t="b">
        <f t="shared" ca="1" si="24"/>
        <v>1</v>
      </c>
      <c r="V33" s="15" t="b">
        <f t="shared" ca="1" si="25"/>
        <v>1</v>
      </c>
      <c r="W33" s="15" t="b">
        <f t="shared" ca="1" si="26"/>
        <v>1</v>
      </c>
      <c r="X33" s="15" t="b">
        <f t="shared" ca="1" si="27"/>
        <v>1</v>
      </c>
      <c r="Y33" s="15" t="b">
        <f t="shared" ca="1" si="28"/>
        <v>1</v>
      </c>
      <c r="Z33" s="15" t="b">
        <f t="shared" ca="1" si="29"/>
        <v>1</v>
      </c>
      <c r="AA33" s="15" t="b">
        <f t="shared" ca="1" si="30"/>
        <v>1</v>
      </c>
      <c r="AB33" s="15" t="b">
        <f t="shared" ca="1" si="70"/>
        <v>1</v>
      </c>
      <c r="AC33" s="15" t="b">
        <f t="shared" ca="1" si="71"/>
        <v>1</v>
      </c>
      <c r="AD33" s="15" t="b">
        <f t="shared" ca="1" si="32"/>
        <v>1</v>
      </c>
      <c r="AE33" s="15" t="b">
        <f t="shared" ca="1" si="33"/>
        <v>1</v>
      </c>
      <c r="AF33" s="15" t="b">
        <f t="shared" ca="1" si="34"/>
        <v>1</v>
      </c>
      <c r="AG33" s="15" t="b">
        <f t="shared" ca="1" si="35"/>
        <v>1</v>
      </c>
      <c r="AH33" s="15" t="b">
        <f t="shared" ca="1" si="36"/>
        <v>1</v>
      </c>
      <c r="AI33" s="15" t="b">
        <f t="shared" ca="1" si="37"/>
        <v>1</v>
      </c>
      <c r="AJ33" s="15" t="b">
        <f t="shared" ca="1" si="38"/>
        <v>1</v>
      </c>
      <c r="AK33" s="15" t="b">
        <f t="shared" ca="1" si="72"/>
        <v>1</v>
      </c>
      <c r="AL33" s="15" t="b">
        <f t="shared" ca="1" si="73"/>
        <v>1</v>
      </c>
      <c r="AM33" s="15" t="b">
        <f t="shared" ca="1" si="40"/>
        <v>1</v>
      </c>
      <c r="AN33" s="15" t="b">
        <f t="shared" ca="1" si="41"/>
        <v>1</v>
      </c>
      <c r="AO33" s="15" t="b">
        <f t="shared" ca="1" si="42"/>
        <v>1</v>
      </c>
      <c r="AP33" s="15" t="b">
        <f t="shared" ca="1" si="60"/>
        <v>1</v>
      </c>
      <c r="AQ33" s="15" t="b">
        <f t="shared" ca="1" si="43"/>
        <v>1</v>
      </c>
      <c r="AR33" s="15" t="b">
        <f t="shared" ca="1" si="44"/>
        <v>1</v>
      </c>
      <c r="AS33" s="15" t="b">
        <f t="shared" ca="1" si="45"/>
        <v>1</v>
      </c>
      <c r="AT33" s="15" t="b">
        <f t="shared" ca="1" si="46"/>
        <v>1</v>
      </c>
      <c r="AU33" s="15" t="b">
        <f t="shared" ca="1" si="47"/>
        <v>1</v>
      </c>
      <c r="AV33" s="15" t="b">
        <f t="shared" ca="1" si="48"/>
        <v>1</v>
      </c>
      <c r="AW33" s="15" t="b">
        <f t="shared" ca="1" si="49"/>
        <v>1</v>
      </c>
      <c r="AX33" s="15" t="b">
        <f t="shared" ca="1" si="50"/>
        <v>1</v>
      </c>
      <c r="AY33" s="15" t="b">
        <f t="shared" ca="1" si="51"/>
        <v>1</v>
      </c>
      <c r="AZ33" s="15" t="b">
        <f t="shared" ca="1" si="52"/>
        <v>1</v>
      </c>
      <c r="BA33" s="15" t="b">
        <f t="shared" ca="1" si="53"/>
        <v>1</v>
      </c>
      <c r="BB33" s="15" t="b">
        <f t="shared" ca="1" si="54"/>
        <v>1</v>
      </c>
      <c r="BC33" s="15" t="b">
        <f t="shared" ca="1" si="55"/>
        <v>1</v>
      </c>
      <c r="BD33" s="15" t="b">
        <f t="shared" ca="1" si="56"/>
        <v>1</v>
      </c>
      <c r="BE33" s="15" t="b">
        <f t="shared" ca="1" si="57"/>
        <v>1</v>
      </c>
    </row>
    <row r="34" spans="3:57" x14ac:dyDescent="0.3">
      <c r="C34" t="str">
        <f>IF(Calculation!B32=0,"",Calculation!B32)</f>
        <v/>
      </c>
      <c r="D34" t="str">
        <f>Calculation!C32</f>
        <v>Act 004</v>
      </c>
      <c r="E34" t="str">
        <f>_xlfn.XLOOKUP(D34,activities[Activity],activities[Owner],"")</f>
        <v>Selina Kyle</v>
      </c>
      <c r="F34" s="13">
        <f>Calculation!D32</f>
        <v>44269</v>
      </c>
      <c r="G34" s="13">
        <f>Calculation!E32</f>
        <v>44259</v>
      </c>
      <c r="H34" s="16">
        <f>_xlfn.XLOOKUP(D34,activities[Activity],activities[% Done],"")</f>
        <v>0.6</v>
      </c>
      <c r="I34" s="15">
        <f t="shared" si="58"/>
        <v>0.6</v>
      </c>
      <c r="K34" s="15" t="b">
        <f t="shared" ca="1" si="69"/>
        <v>0</v>
      </c>
      <c r="L34" s="15" t="b">
        <f t="shared" ca="1" si="61"/>
        <v>0</v>
      </c>
      <c r="M34" s="15" t="b">
        <f t="shared" ca="1" si="62"/>
        <v>0</v>
      </c>
      <c r="N34" s="15" t="b">
        <f t="shared" ca="1" si="63"/>
        <v>1</v>
      </c>
      <c r="O34" s="15" t="b">
        <f t="shared" ca="1" si="64"/>
        <v>1</v>
      </c>
      <c r="P34" s="15" t="b">
        <f t="shared" ca="1" si="65"/>
        <v>1</v>
      </c>
      <c r="Q34" s="15" t="b">
        <f t="shared" ca="1" si="66"/>
        <v>1</v>
      </c>
      <c r="R34" s="15" t="b">
        <f t="shared" ca="1" si="67"/>
        <v>1</v>
      </c>
      <c r="S34" s="15" t="b">
        <f t="shared" ca="1" si="68"/>
        <v>1</v>
      </c>
      <c r="T34" s="15" t="b">
        <f t="shared" ca="1" si="23"/>
        <v>1</v>
      </c>
      <c r="U34" s="15" t="b">
        <f t="shared" ca="1" si="24"/>
        <v>1</v>
      </c>
      <c r="V34" s="15" t="b">
        <f t="shared" ca="1" si="25"/>
        <v>1</v>
      </c>
      <c r="W34" s="15" t="b">
        <f t="shared" ca="1" si="26"/>
        <v>1</v>
      </c>
      <c r="X34" s="15" t="b">
        <f t="shared" ca="1" si="27"/>
        <v>1</v>
      </c>
      <c r="Y34" s="15" t="b">
        <f t="shared" ca="1" si="28"/>
        <v>1</v>
      </c>
      <c r="Z34" s="15" t="b">
        <f t="shared" ca="1" si="29"/>
        <v>1</v>
      </c>
      <c r="AA34" s="15" t="b">
        <f t="shared" ca="1" si="30"/>
        <v>1</v>
      </c>
      <c r="AB34" s="15" t="b">
        <f t="shared" ca="1" si="70"/>
        <v>1</v>
      </c>
      <c r="AC34" s="15" t="b">
        <f t="shared" ca="1" si="71"/>
        <v>1</v>
      </c>
      <c r="AD34" s="15" t="b">
        <f t="shared" ca="1" si="32"/>
        <v>1</v>
      </c>
      <c r="AE34" s="15" t="b">
        <f t="shared" ca="1" si="33"/>
        <v>1</v>
      </c>
      <c r="AF34" s="15" t="b">
        <f t="shared" ca="1" si="34"/>
        <v>1</v>
      </c>
      <c r="AG34" s="15" t="b">
        <f t="shared" ca="1" si="35"/>
        <v>1</v>
      </c>
      <c r="AH34" s="15" t="b">
        <f t="shared" ca="1" si="36"/>
        <v>1</v>
      </c>
      <c r="AI34" s="15" t="b">
        <f t="shared" ca="1" si="37"/>
        <v>1</v>
      </c>
      <c r="AJ34" s="15" t="b">
        <f t="shared" ca="1" si="38"/>
        <v>1</v>
      </c>
      <c r="AK34" s="15" t="b">
        <f t="shared" ca="1" si="72"/>
        <v>1</v>
      </c>
      <c r="AL34" s="15" t="b">
        <f t="shared" ca="1" si="73"/>
        <v>1</v>
      </c>
      <c r="AM34" s="15" t="b">
        <f t="shared" ca="1" si="40"/>
        <v>1</v>
      </c>
      <c r="AN34" s="15" t="b">
        <f t="shared" ca="1" si="41"/>
        <v>1</v>
      </c>
      <c r="AO34" s="15" t="b">
        <f t="shared" ca="1" si="42"/>
        <v>1</v>
      </c>
      <c r="AP34" s="15" t="b">
        <f t="shared" ca="1" si="60"/>
        <v>1</v>
      </c>
      <c r="AQ34" s="15" t="b">
        <f t="shared" ca="1" si="43"/>
        <v>1</v>
      </c>
      <c r="AR34" s="15" t="b">
        <f t="shared" ca="1" si="44"/>
        <v>1</v>
      </c>
      <c r="AS34" s="15" t="b">
        <f t="shared" ca="1" si="45"/>
        <v>1</v>
      </c>
      <c r="AT34" s="15" t="b">
        <f t="shared" ca="1" si="46"/>
        <v>1</v>
      </c>
      <c r="AU34" s="15" t="b">
        <f t="shared" ca="1" si="47"/>
        <v>1</v>
      </c>
      <c r="AV34" s="15" t="b">
        <f t="shared" ca="1" si="48"/>
        <v>1</v>
      </c>
      <c r="AW34" s="15" t="b">
        <f t="shared" ca="1" si="49"/>
        <v>1</v>
      </c>
      <c r="AX34" s="15" t="b">
        <f t="shared" ca="1" si="50"/>
        <v>1</v>
      </c>
      <c r="AY34" s="15" t="b">
        <f t="shared" ca="1" si="51"/>
        <v>1</v>
      </c>
      <c r="AZ34" s="15" t="b">
        <f t="shared" ca="1" si="52"/>
        <v>1</v>
      </c>
      <c r="BA34" s="15" t="b">
        <f t="shared" ca="1" si="53"/>
        <v>1</v>
      </c>
      <c r="BB34" s="15" t="b">
        <f t="shared" ca="1" si="54"/>
        <v>1</v>
      </c>
      <c r="BC34" s="15" t="b">
        <f t="shared" ca="1" si="55"/>
        <v>1</v>
      </c>
      <c r="BD34" s="15" t="b">
        <f t="shared" ca="1" si="56"/>
        <v>1</v>
      </c>
      <c r="BE34" s="15" t="b">
        <f t="shared" ca="1" si="57"/>
        <v>1</v>
      </c>
    </row>
    <row r="35" spans="3:57" x14ac:dyDescent="0.3">
      <c r="C35" t="str">
        <f>IF(Calculation!B33=0,"",Calculation!B33)</f>
        <v/>
      </c>
      <c r="D35" t="str">
        <f>Calculation!C33</f>
        <v>Act 009</v>
      </c>
      <c r="E35" t="str">
        <f>_xlfn.XLOOKUP(D35,activities[Activity],activities[Owner],"")</f>
        <v>Alfred Pennyworth</v>
      </c>
      <c r="F35" s="13">
        <f>Calculation!D33</f>
        <v>44266</v>
      </c>
      <c r="G35" s="13">
        <f>Calculation!E33</f>
        <v>44262</v>
      </c>
      <c r="H35" s="16">
        <f>_xlfn.XLOOKUP(D35,activities[Activity],activities[% Done],"")</f>
        <v>1</v>
      </c>
      <c r="I35" s="15">
        <f t="shared" si="58"/>
        <v>1</v>
      </c>
      <c r="K35" s="15" t="b">
        <f t="shared" ca="1" si="69"/>
        <v>0</v>
      </c>
      <c r="L35" s="15" t="b">
        <f t="shared" ca="1" si="61"/>
        <v>0</v>
      </c>
      <c r="M35" s="15" t="b">
        <f t="shared" ca="1" si="62"/>
        <v>0</v>
      </c>
      <c r="N35" s="15" t="b">
        <f t="shared" ca="1" si="63"/>
        <v>1</v>
      </c>
      <c r="O35" s="15" t="b">
        <f t="shared" ca="1" si="64"/>
        <v>1</v>
      </c>
      <c r="P35" s="15" t="b">
        <f t="shared" ca="1" si="65"/>
        <v>1</v>
      </c>
      <c r="Q35" s="15" t="b">
        <f t="shared" ca="1" si="66"/>
        <v>1</v>
      </c>
      <c r="R35" s="15" t="b">
        <f t="shared" ca="1" si="67"/>
        <v>1</v>
      </c>
      <c r="S35" s="15" t="b">
        <f t="shared" ca="1" si="68"/>
        <v>1</v>
      </c>
      <c r="T35" s="15" t="b">
        <f t="shared" ca="1" si="23"/>
        <v>1</v>
      </c>
      <c r="U35" s="15" t="b">
        <f t="shared" ca="1" si="24"/>
        <v>1</v>
      </c>
      <c r="V35" s="15" t="b">
        <f t="shared" ca="1" si="25"/>
        <v>1</v>
      </c>
      <c r="W35" s="15" t="b">
        <f t="shared" ca="1" si="26"/>
        <v>1</v>
      </c>
      <c r="X35" s="15" t="b">
        <f t="shared" ca="1" si="27"/>
        <v>1</v>
      </c>
      <c r="Y35" s="15" t="b">
        <f t="shared" ca="1" si="28"/>
        <v>1</v>
      </c>
      <c r="Z35" s="15" t="b">
        <f t="shared" ca="1" si="29"/>
        <v>1</v>
      </c>
      <c r="AA35" s="15" t="b">
        <f t="shared" ca="1" si="30"/>
        <v>1</v>
      </c>
      <c r="AB35" s="15" t="b">
        <f t="shared" ca="1" si="70"/>
        <v>1</v>
      </c>
      <c r="AC35" s="15" t="b">
        <f t="shared" ca="1" si="71"/>
        <v>1</v>
      </c>
      <c r="AD35" s="15" t="b">
        <f t="shared" ca="1" si="32"/>
        <v>1</v>
      </c>
      <c r="AE35" s="15" t="b">
        <f t="shared" ca="1" si="33"/>
        <v>1</v>
      </c>
      <c r="AF35" s="15" t="b">
        <f t="shared" ca="1" si="34"/>
        <v>1</v>
      </c>
      <c r="AG35" s="15" t="b">
        <f t="shared" ca="1" si="35"/>
        <v>1</v>
      </c>
      <c r="AH35" s="15" t="b">
        <f t="shared" ca="1" si="36"/>
        <v>1</v>
      </c>
      <c r="AI35" s="15" t="b">
        <f t="shared" ca="1" si="37"/>
        <v>1</v>
      </c>
      <c r="AJ35" s="15" t="b">
        <f t="shared" ca="1" si="38"/>
        <v>1</v>
      </c>
      <c r="AK35" s="15" t="b">
        <f t="shared" ca="1" si="72"/>
        <v>1</v>
      </c>
      <c r="AL35" s="15" t="b">
        <f t="shared" ca="1" si="73"/>
        <v>1</v>
      </c>
      <c r="AM35" s="15" t="b">
        <f t="shared" ca="1" si="40"/>
        <v>1</v>
      </c>
      <c r="AN35" s="15" t="b">
        <f t="shared" ca="1" si="41"/>
        <v>1</v>
      </c>
      <c r="AO35" s="15" t="b">
        <f t="shared" ca="1" si="42"/>
        <v>1</v>
      </c>
      <c r="AP35" s="15" t="b">
        <f t="shared" ca="1" si="60"/>
        <v>1</v>
      </c>
      <c r="AQ35" s="15" t="b">
        <f t="shared" ca="1" si="43"/>
        <v>1</v>
      </c>
      <c r="AR35" s="15" t="b">
        <f t="shared" ca="1" si="44"/>
        <v>1</v>
      </c>
      <c r="AS35" s="15" t="b">
        <f t="shared" ca="1" si="45"/>
        <v>1</v>
      </c>
      <c r="AT35" s="15" t="b">
        <f t="shared" ca="1" si="46"/>
        <v>1</v>
      </c>
      <c r="AU35" s="15" t="b">
        <f t="shared" ca="1" si="47"/>
        <v>1</v>
      </c>
      <c r="AV35" s="15" t="b">
        <f t="shared" ca="1" si="48"/>
        <v>1</v>
      </c>
      <c r="AW35" s="15" t="b">
        <f t="shared" ca="1" si="49"/>
        <v>1</v>
      </c>
      <c r="AX35" s="15" t="b">
        <f t="shared" ca="1" si="50"/>
        <v>1</v>
      </c>
      <c r="AY35" s="15" t="b">
        <f t="shared" ca="1" si="51"/>
        <v>1</v>
      </c>
      <c r="AZ35" s="15" t="b">
        <f t="shared" ca="1" si="52"/>
        <v>1</v>
      </c>
      <c r="BA35" s="15" t="b">
        <f t="shared" ca="1" si="53"/>
        <v>1</v>
      </c>
      <c r="BB35" s="15" t="b">
        <f t="shared" ca="1" si="54"/>
        <v>1</v>
      </c>
      <c r="BC35" s="15" t="b">
        <f t="shared" ca="1" si="55"/>
        <v>1</v>
      </c>
      <c r="BD35" s="15" t="b">
        <f t="shared" ca="1" si="56"/>
        <v>1</v>
      </c>
      <c r="BE35" s="15" t="b">
        <f t="shared" ca="1" si="57"/>
        <v>1</v>
      </c>
    </row>
    <row r="36" spans="3:57" x14ac:dyDescent="0.3">
      <c r="C36" t="str">
        <f>IF(Calculation!B34=0,"",Calculation!B34)</f>
        <v/>
      </c>
      <c r="D36" t="str">
        <f>Calculation!C34</f>
        <v>Act 010</v>
      </c>
      <c r="E36" t="str">
        <f>_xlfn.XLOOKUP(D36,activities[Activity],activities[Owner],"")</f>
        <v>Alfred Pennyworth</v>
      </c>
      <c r="F36" s="13">
        <f>Calculation!D34</f>
        <v>44268</v>
      </c>
      <c r="G36" s="13">
        <f>Calculation!E34</f>
        <v>44263</v>
      </c>
      <c r="H36" s="16">
        <f>_xlfn.XLOOKUP(D36,activities[Activity],activities[% Done],"")</f>
        <v>0.27</v>
      </c>
      <c r="I36" s="15">
        <f t="shared" si="58"/>
        <v>0.27</v>
      </c>
      <c r="K36" s="15" t="b">
        <f t="shared" ca="1" si="69"/>
        <v>0</v>
      </c>
      <c r="L36" s="15" t="b">
        <f t="shared" ca="1" si="61"/>
        <v>0</v>
      </c>
      <c r="M36" s="15" t="b">
        <f t="shared" ca="1" si="62"/>
        <v>0</v>
      </c>
      <c r="N36" s="15" t="b">
        <f t="shared" ca="1" si="63"/>
        <v>1</v>
      </c>
      <c r="O36" s="15" t="b">
        <f t="shared" ca="1" si="64"/>
        <v>1</v>
      </c>
      <c r="P36" s="15" t="b">
        <f t="shared" ca="1" si="65"/>
        <v>1</v>
      </c>
      <c r="Q36" s="15" t="b">
        <f t="shared" ca="1" si="66"/>
        <v>1</v>
      </c>
      <c r="R36" s="15" t="b">
        <f t="shared" ca="1" si="67"/>
        <v>1</v>
      </c>
      <c r="S36" s="15" t="b">
        <f t="shared" ca="1" si="68"/>
        <v>1</v>
      </c>
      <c r="T36" s="15" t="b">
        <f t="shared" ca="1" si="23"/>
        <v>1</v>
      </c>
      <c r="U36" s="15" t="b">
        <f t="shared" ca="1" si="24"/>
        <v>1</v>
      </c>
      <c r="V36" s="15" t="b">
        <f t="shared" ca="1" si="25"/>
        <v>1</v>
      </c>
      <c r="W36" s="15" t="b">
        <f t="shared" ca="1" si="26"/>
        <v>1</v>
      </c>
      <c r="X36" s="15" t="b">
        <f t="shared" ca="1" si="27"/>
        <v>1</v>
      </c>
      <c r="Y36" s="15" t="b">
        <f t="shared" ca="1" si="28"/>
        <v>1</v>
      </c>
      <c r="Z36" s="15" t="b">
        <f t="shared" ca="1" si="29"/>
        <v>1</v>
      </c>
      <c r="AA36" s="15" t="b">
        <f t="shared" ca="1" si="30"/>
        <v>1</v>
      </c>
      <c r="AB36" s="15" t="b">
        <f t="shared" ca="1" si="70"/>
        <v>1</v>
      </c>
      <c r="AC36" s="15" t="b">
        <f t="shared" ca="1" si="71"/>
        <v>1</v>
      </c>
      <c r="AD36" s="15" t="b">
        <f t="shared" ca="1" si="32"/>
        <v>1</v>
      </c>
      <c r="AE36" s="15" t="b">
        <f t="shared" ca="1" si="33"/>
        <v>1</v>
      </c>
      <c r="AF36" s="15" t="b">
        <f t="shared" ca="1" si="34"/>
        <v>1</v>
      </c>
      <c r="AG36" s="15" t="b">
        <f t="shared" ca="1" si="35"/>
        <v>1</v>
      </c>
      <c r="AH36" s="15" t="b">
        <f t="shared" ca="1" si="36"/>
        <v>1</v>
      </c>
      <c r="AI36" s="15" t="b">
        <f t="shared" ca="1" si="37"/>
        <v>1</v>
      </c>
      <c r="AJ36" s="15" t="b">
        <f t="shared" ca="1" si="38"/>
        <v>1</v>
      </c>
      <c r="AK36" s="15" t="b">
        <f t="shared" ca="1" si="72"/>
        <v>1</v>
      </c>
      <c r="AL36" s="15" t="b">
        <f t="shared" ca="1" si="73"/>
        <v>1</v>
      </c>
      <c r="AM36" s="15" t="b">
        <f t="shared" ca="1" si="40"/>
        <v>1</v>
      </c>
      <c r="AN36" s="15" t="b">
        <f t="shared" ca="1" si="41"/>
        <v>1</v>
      </c>
      <c r="AO36" s="15" t="b">
        <f t="shared" ca="1" si="42"/>
        <v>1</v>
      </c>
      <c r="AP36" s="15" t="b">
        <f t="shared" ca="1" si="60"/>
        <v>1</v>
      </c>
      <c r="AQ36" s="15" t="b">
        <f t="shared" ca="1" si="43"/>
        <v>1</v>
      </c>
      <c r="AR36" s="15" t="b">
        <f t="shared" ca="1" si="44"/>
        <v>1</v>
      </c>
      <c r="AS36" s="15" t="b">
        <f t="shared" ca="1" si="45"/>
        <v>1</v>
      </c>
      <c r="AT36" s="15" t="b">
        <f t="shared" ca="1" si="46"/>
        <v>1</v>
      </c>
      <c r="AU36" s="15" t="b">
        <f t="shared" ca="1" si="47"/>
        <v>1</v>
      </c>
      <c r="AV36" s="15" t="b">
        <f t="shared" ca="1" si="48"/>
        <v>1</v>
      </c>
      <c r="AW36" s="15" t="b">
        <f t="shared" ca="1" si="49"/>
        <v>1</v>
      </c>
      <c r="AX36" s="15" t="b">
        <f t="shared" ca="1" si="50"/>
        <v>1</v>
      </c>
      <c r="AY36" s="15" t="b">
        <f t="shared" ca="1" si="51"/>
        <v>1</v>
      </c>
      <c r="AZ36" s="15" t="b">
        <f t="shared" ca="1" si="52"/>
        <v>1</v>
      </c>
      <c r="BA36" s="15" t="b">
        <f t="shared" ca="1" si="53"/>
        <v>1</v>
      </c>
      <c r="BB36" s="15" t="b">
        <f t="shared" ca="1" si="54"/>
        <v>1</v>
      </c>
      <c r="BC36" s="15" t="b">
        <f t="shared" ca="1" si="55"/>
        <v>1</v>
      </c>
      <c r="BD36" s="15" t="b">
        <f t="shared" ca="1" si="56"/>
        <v>1</v>
      </c>
      <c r="BE36" s="15" t="b">
        <f t="shared" ca="1" si="57"/>
        <v>1</v>
      </c>
    </row>
    <row r="37" spans="3:57" x14ac:dyDescent="0.3">
      <c r="C37" t="str">
        <f>IF(Calculation!B35=0,"",Calculation!B35)</f>
        <v/>
      </c>
      <c r="D37" t="str">
        <f>Calculation!C35</f>
        <v>Act 020</v>
      </c>
      <c r="E37" t="str">
        <f>_xlfn.XLOOKUP(D37,activities[Activity],activities[Owner],"")</f>
        <v>Alfred Pennyworth</v>
      </c>
      <c r="F37" s="13">
        <f>Calculation!D35</f>
        <v>44279</v>
      </c>
      <c r="G37" s="13">
        <f>Calculation!E35</f>
        <v>44273</v>
      </c>
      <c r="H37" s="16">
        <f>_xlfn.XLOOKUP(D37,activities[Activity],activities[% Done],"")</f>
        <v>0.83</v>
      </c>
      <c r="I37" s="15">
        <f t="shared" si="58"/>
        <v>0.83</v>
      </c>
      <c r="K37" s="15" t="b">
        <f t="shared" ca="1" si="69"/>
        <v>0</v>
      </c>
      <c r="L37" s="15" t="b">
        <f t="shared" ca="1" si="61"/>
        <v>0</v>
      </c>
      <c r="M37" s="15" t="b">
        <f t="shared" ca="1" si="62"/>
        <v>0</v>
      </c>
      <c r="N37" s="15" t="b">
        <f t="shared" ca="1" si="63"/>
        <v>0</v>
      </c>
      <c r="O37" s="15" t="b">
        <f t="shared" ca="1" si="64"/>
        <v>0</v>
      </c>
      <c r="P37" s="15" t="b">
        <f t="shared" ca="1" si="65"/>
        <v>0</v>
      </c>
      <c r="Q37" s="15" t="b">
        <f t="shared" ca="1" si="66"/>
        <v>0</v>
      </c>
      <c r="R37" s="15" t="b">
        <f t="shared" ca="1" si="67"/>
        <v>0</v>
      </c>
      <c r="S37" s="15" t="b">
        <f t="shared" ca="1" si="68"/>
        <v>0</v>
      </c>
      <c r="T37" s="15" t="b">
        <f t="shared" ca="1" si="23"/>
        <v>0</v>
      </c>
      <c r="U37" s="15" t="b">
        <f t="shared" ca="1" si="24"/>
        <v>0</v>
      </c>
      <c r="V37" s="15" t="b">
        <f t="shared" ca="1" si="25"/>
        <v>0</v>
      </c>
      <c r="W37" s="15" t="b">
        <f t="shared" ca="1" si="26"/>
        <v>0</v>
      </c>
      <c r="X37" s="15" t="b">
        <f t="shared" ca="1" si="27"/>
        <v>0</v>
      </c>
      <c r="Y37" s="15" t="b">
        <f t="shared" ca="1" si="28"/>
        <v>0</v>
      </c>
      <c r="Z37" s="15" t="b">
        <f t="shared" ca="1" si="29"/>
        <v>0</v>
      </c>
      <c r="AA37" s="15" t="b">
        <f t="shared" ca="1" si="30"/>
        <v>0</v>
      </c>
      <c r="AB37" s="15" t="b">
        <f t="shared" ca="1" si="70"/>
        <v>0</v>
      </c>
      <c r="AC37" s="15" t="b">
        <f t="shared" ca="1" si="71"/>
        <v>0</v>
      </c>
      <c r="AD37" s="15" t="b">
        <f t="shared" ca="1" si="32"/>
        <v>0</v>
      </c>
      <c r="AE37" s="15" t="b">
        <f t="shared" ca="1" si="33"/>
        <v>0</v>
      </c>
      <c r="AF37" s="15" t="b">
        <f t="shared" ca="1" si="34"/>
        <v>0</v>
      </c>
      <c r="AG37" s="15" t="b">
        <f t="shared" ca="1" si="35"/>
        <v>0</v>
      </c>
      <c r="AH37" s="15" t="b">
        <f t="shared" ca="1" si="36"/>
        <v>0</v>
      </c>
      <c r="AI37" s="15" t="b">
        <f t="shared" ca="1" si="37"/>
        <v>0</v>
      </c>
      <c r="AJ37" s="15" t="b">
        <f t="shared" ca="1" si="38"/>
        <v>0</v>
      </c>
      <c r="AK37" s="15" t="b">
        <f t="shared" ca="1" si="72"/>
        <v>0</v>
      </c>
      <c r="AL37" s="15" t="b">
        <f t="shared" ca="1" si="73"/>
        <v>0</v>
      </c>
      <c r="AM37" s="15" t="b">
        <f t="shared" ca="1" si="40"/>
        <v>0</v>
      </c>
      <c r="AN37" s="15" t="b">
        <f t="shared" ca="1" si="41"/>
        <v>0</v>
      </c>
      <c r="AO37" s="15" t="b">
        <f t="shared" ca="1" si="42"/>
        <v>0</v>
      </c>
      <c r="AP37" s="15" t="b">
        <f t="shared" ca="1" si="60"/>
        <v>0</v>
      </c>
      <c r="AQ37" s="15" t="b">
        <f t="shared" ca="1" si="43"/>
        <v>0</v>
      </c>
      <c r="AR37" s="15" t="b">
        <f t="shared" ca="1" si="44"/>
        <v>0</v>
      </c>
      <c r="AS37" s="15" t="b">
        <f t="shared" ca="1" si="45"/>
        <v>0</v>
      </c>
      <c r="AT37" s="15" t="b">
        <f t="shared" ca="1" si="46"/>
        <v>0</v>
      </c>
      <c r="AU37" s="15" t="b">
        <f t="shared" ca="1" si="47"/>
        <v>0</v>
      </c>
      <c r="AV37" s="15" t="b">
        <f t="shared" ca="1" si="48"/>
        <v>0</v>
      </c>
      <c r="AW37" s="15" t="b">
        <f t="shared" ca="1" si="49"/>
        <v>0</v>
      </c>
      <c r="AX37" s="15" t="b">
        <f t="shared" ca="1" si="50"/>
        <v>0</v>
      </c>
      <c r="AY37" s="15" t="b">
        <f t="shared" ca="1" si="51"/>
        <v>0</v>
      </c>
      <c r="AZ37" s="15" t="b">
        <f t="shared" ca="1" si="52"/>
        <v>0</v>
      </c>
      <c r="BA37" s="15" t="b">
        <f t="shared" ca="1" si="53"/>
        <v>0</v>
      </c>
      <c r="BB37" s="15" t="b">
        <f t="shared" ca="1" si="54"/>
        <v>0</v>
      </c>
      <c r="BC37" s="15" t="b">
        <f t="shared" ca="1" si="55"/>
        <v>0</v>
      </c>
      <c r="BD37" s="15" t="b">
        <f t="shared" ca="1" si="56"/>
        <v>0</v>
      </c>
      <c r="BE37" s="15" t="b">
        <f t="shared" ca="1" si="57"/>
        <v>0</v>
      </c>
    </row>
    <row r="38" spans="3:57" x14ac:dyDescent="0.3">
      <c r="C38" t="str">
        <f>IF(Calculation!B36=0,"",Calculation!B36)</f>
        <v/>
      </c>
      <c r="D38" t="str">
        <f>Calculation!C36</f>
        <v>Act 034</v>
      </c>
      <c r="E38" t="str">
        <f>_xlfn.XLOOKUP(D38,activities[Activity],activities[Owner],"")</f>
        <v>Selina Kyle</v>
      </c>
      <c r="F38" s="13">
        <f>Calculation!D36</f>
        <v>44292</v>
      </c>
      <c r="G38" s="13">
        <f>Calculation!E36</f>
        <v>44284</v>
      </c>
      <c r="H38" s="16">
        <f>_xlfn.XLOOKUP(D38,activities[Activity],activities[% Done],"")</f>
        <v>1</v>
      </c>
      <c r="I38" s="15">
        <f t="shared" si="58"/>
        <v>1</v>
      </c>
      <c r="K38" s="15" t="b">
        <f t="shared" ca="1" si="69"/>
        <v>0</v>
      </c>
      <c r="L38" s="15" t="b">
        <f t="shared" ca="1" si="61"/>
        <v>0</v>
      </c>
      <c r="M38" s="15" t="b">
        <f t="shared" ca="1" si="62"/>
        <v>0</v>
      </c>
      <c r="N38" s="15" t="b">
        <f t="shared" ca="1" si="63"/>
        <v>0</v>
      </c>
      <c r="O38" s="15" t="b">
        <f t="shared" ca="1" si="64"/>
        <v>0</v>
      </c>
      <c r="P38" s="15" t="b">
        <f t="shared" ca="1" si="65"/>
        <v>0</v>
      </c>
      <c r="Q38" s="15" t="b">
        <f t="shared" ca="1" si="66"/>
        <v>0</v>
      </c>
      <c r="R38" s="15" t="b">
        <f t="shared" ca="1" si="67"/>
        <v>0</v>
      </c>
      <c r="S38" s="15" t="b">
        <f t="shared" ca="1" si="68"/>
        <v>0</v>
      </c>
      <c r="T38" s="15" t="b">
        <f t="shared" ca="1" si="23"/>
        <v>0</v>
      </c>
      <c r="U38" s="15" t="b">
        <f t="shared" ca="1" si="24"/>
        <v>0</v>
      </c>
      <c r="V38" s="15" t="b">
        <f t="shared" ca="1" si="25"/>
        <v>0</v>
      </c>
      <c r="W38" s="15" t="b">
        <f t="shared" ca="1" si="26"/>
        <v>0</v>
      </c>
      <c r="X38" s="15" t="b">
        <f t="shared" ca="1" si="27"/>
        <v>0</v>
      </c>
      <c r="Y38" s="15" t="b">
        <f t="shared" ca="1" si="28"/>
        <v>0</v>
      </c>
      <c r="Z38" s="15" t="b">
        <f t="shared" ca="1" si="29"/>
        <v>0</v>
      </c>
      <c r="AA38" s="15" t="b">
        <f t="shared" ca="1" si="30"/>
        <v>0</v>
      </c>
      <c r="AB38" s="15" t="b">
        <f t="shared" ca="1" si="70"/>
        <v>0</v>
      </c>
      <c r="AC38" s="15" t="b">
        <f t="shared" ca="1" si="71"/>
        <v>0</v>
      </c>
      <c r="AD38" s="15" t="b">
        <f t="shared" ca="1" si="32"/>
        <v>0</v>
      </c>
      <c r="AE38" s="15" t="b">
        <f t="shared" ca="1" si="33"/>
        <v>0</v>
      </c>
      <c r="AF38" s="15" t="b">
        <f t="shared" ca="1" si="34"/>
        <v>0</v>
      </c>
      <c r="AG38" s="15" t="b">
        <f t="shared" ca="1" si="35"/>
        <v>0</v>
      </c>
      <c r="AH38" s="15" t="b">
        <f t="shared" ca="1" si="36"/>
        <v>0</v>
      </c>
      <c r="AI38" s="15" t="b">
        <f t="shared" ca="1" si="37"/>
        <v>0</v>
      </c>
      <c r="AJ38" s="15" t="b">
        <f t="shared" ca="1" si="38"/>
        <v>0</v>
      </c>
      <c r="AK38" s="15" t="b">
        <f t="shared" ca="1" si="72"/>
        <v>0</v>
      </c>
      <c r="AL38" s="15" t="b">
        <f t="shared" ca="1" si="73"/>
        <v>0</v>
      </c>
      <c r="AM38" s="15" t="b">
        <f t="shared" ca="1" si="40"/>
        <v>0</v>
      </c>
      <c r="AN38" s="15" t="b">
        <f t="shared" ca="1" si="41"/>
        <v>0</v>
      </c>
      <c r="AO38" s="15" t="b">
        <f t="shared" ca="1" si="42"/>
        <v>0</v>
      </c>
      <c r="AP38" s="15" t="b">
        <f t="shared" ca="1" si="60"/>
        <v>0</v>
      </c>
      <c r="AQ38" s="15" t="b">
        <f t="shared" ca="1" si="43"/>
        <v>0</v>
      </c>
      <c r="AR38" s="15" t="b">
        <f t="shared" ca="1" si="44"/>
        <v>0</v>
      </c>
      <c r="AS38" s="15" t="b">
        <f t="shared" ca="1" si="45"/>
        <v>0</v>
      </c>
      <c r="AT38" s="15" t="b">
        <f t="shared" ca="1" si="46"/>
        <v>0</v>
      </c>
      <c r="AU38" s="15" t="b">
        <f t="shared" ca="1" si="47"/>
        <v>0</v>
      </c>
      <c r="AV38" s="15" t="b">
        <f t="shared" ca="1" si="48"/>
        <v>0</v>
      </c>
      <c r="AW38" s="15" t="b">
        <f t="shared" ca="1" si="49"/>
        <v>0</v>
      </c>
      <c r="AX38" s="15" t="b">
        <f t="shared" ca="1" si="50"/>
        <v>0</v>
      </c>
      <c r="AY38" s="15" t="b">
        <f t="shared" ca="1" si="51"/>
        <v>0</v>
      </c>
      <c r="AZ38" s="15" t="b">
        <f t="shared" ca="1" si="52"/>
        <v>0</v>
      </c>
      <c r="BA38" s="15" t="b">
        <f t="shared" ca="1" si="53"/>
        <v>0</v>
      </c>
      <c r="BB38" s="15" t="b">
        <f t="shared" ca="1" si="54"/>
        <v>0</v>
      </c>
      <c r="BC38" s="15" t="b">
        <f t="shared" ca="1" si="55"/>
        <v>0</v>
      </c>
      <c r="BD38" s="15" t="b">
        <f t="shared" ca="1" si="56"/>
        <v>0</v>
      </c>
      <c r="BE38" s="15" t="b">
        <f t="shared" ca="1" si="57"/>
        <v>0</v>
      </c>
    </row>
    <row r="39" spans="3:57" x14ac:dyDescent="0.3">
      <c r="C39" t="str">
        <f>IF(Calculation!B37=0,"",Calculation!B37)</f>
        <v/>
      </c>
      <c r="D39" t="str">
        <f>Calculation!C37</f>
        <v>Act 035</v>
      </c>
      <c r="E39" t="str">
        <f>_xlfn.XLOOKUP(D39,activities[Activity],activities[Owner],"")</f>
        <v>James Gordon</v>
      </c>
      <c r="F39" s="13">
        <f>Calculation!D37</f>
        <v>44292</v>
      </c>
      <c r="G39" s="13">
        <f>Calculation!E37</f>
        <v>44284</v>
      </c>
      <c r="H39" s="16">
        <f>_xlfn.XLOOKUP(D39,activities[Activity],activities[% Done],"")</f>
        <v>1</v>
      </c>
      <c r="I39" s="15">
        <f t="shared" si="58"/>
        <v>1</v>
      </c>
      <c r="K39" s="15" t="b">
        <f t="shared" ca="1" si="69"/>
        <v>0</v>
      </c>
      <c r="L39" s="15" t="b">
        <f t="shared" ca="1" si="61"/>
        <v>0</v>
      </c>
      <c r="M39" s="15" t="b">
        <f t="shared" ca="1" si="62"/>
        <v>0</v>
      </c>
      <c r="N39" s="15" t="b">
        <f t="shared" ca="1" si="63"/>
        <v>0</v>
      </c>
      <c r="O39" s="15" t="b">
        <f t="shared" ca="1" si="64"/>
        <v>0</v>
      </c>
      <c r="P39" s="15" t="b">
        <f t="shared" ca="1" si="65"/>
        <v>0</v>
      </c>
      <c r="Q39" s="15" t="b">
        <f t="shared" ca="1" si="66"/>
        <v>0</v>
      </c>
      <c r="R39" s="15" t="b">
        <f t="shared" ca="1" si="67"/>
        <v>0</v>
      </c>
      <c r="S39" s="15" t="b">
        <f t="shared" ca="1" si="68"/>
        <v>0</v>
      </c>
      <c r="T39" s="15" t="b">
        <f t="shared" ca="1" si="23"/>
        <v>0</v>
      </c>
      <c r="U39" s="15" t="b">
        <f t="shared" ca="1" si="24"/>
        <v>0</v>
      </c>
      <c r="V39" s="15" t="b">
        <f t="shared" ca="1" si="25"/>
        <v>0</v>
      </c>
      <c r="W39" s="15" t="b">
        <f t="shared" ca="1" si="26"/>
        <v>0</v>
      </c>
      <c r="X39" s="15" t="b">
        <f t="shared" ca="1" si="27"/>
        <v>0</v>
      </c>
      <c r="Y39" s="15" t="b">
        <f t="shared" ca="1" si="28"/>
        <v>0</v>
      </c>
      <c r="Z39" s="15" t="b">
        <f t="shared" ca="1" si="29"/>
        <v>0</v>
      </c>
      <c r="AA39" s="15" t="b">
        <f t="shared" ca="1" si="30"/>
        <v>0</v>
      </c>
      <c r="AB39" s="15" t="b">
        <f t="shared" ca="1" si="70"/>
        <v>0</v>
      </c>
      <c r="AC39" s="15" t="b">
        <f t="shared" ca="1" si="71"/>
        <v>0</v>
      </c>
      <c r="AD39" s="15" t="b">
        <f t="shared" ca="1" si="32"/>
        <v>0</v>
      </c>
      <c r="AE39" s="15" t="b">
        <f t="shared" ca="1" si="33"/>
        <v>0</v>
      </c>
      <c r="AF39" s="15" t="b">
        <f t="shared" ca="1" si="34"/>
        <v>0</v>
      </c>
      <c r="AG39" s="15" t="b">
        <f t="shared" ca="1" si="35"/>
        <v>0</v>
      </c>
      <c r="AH39" s="15" t="b">
        <f t="shared" ca="1" si="36"/>
        <v>0</v>
      </c>
      <c r="AI39" s="15" t="b">
        <f t="shared" ca="1" si="37"/>
        <v>0</v>
      </c>
      <c r="AJ39" s="15" t="b">
        <f t="shared" ca="1" si="38"/>
        <v>0</v>
      </c>
      <c r="AK39" s="15" t="b">
        <f t="shared" ca="1" si="72"/>
        <v>0</v>
      </c>
      <c r="AL39" s="15" t="b">
        <f t="shared" ca="1" si="73"/>
        <v>0</v>
      </c>
      <c r="AM39" s="15" t="b">
        <f t="shared" ca="1" si="40"/>
        <v>0</v>
      </c>
      <c r="AN39" s="15" t="b">
        <f t="shared" ca="1" si="41"/>
        <v>0</v>
      </c>
      <c r="AO39" s="15" t="b">
        <f t="shared" ca="1" si="42"/>
        <v>0</v>
      </c>
      <c r="AP39" s="15" t="b">
        <f t="shared" ca="1" si="60"/>
        <v>0</v>
      </c>
      <c r="AQ39" s="15" t="b">
        <f t="shared" ca="1" si="43"/>
        <v>0</v>
      </c>
      <c r="AR39" s="15" t="b">
        <f t="shared" ca="1" si="44"/>
        <v>0</v>
      </c>
      <c r="AS39" s="15" t="b">
        <f t="shared" ca="1" si="45"/>
        <v>0</v>
      </c>
      <c r="AT39" s="15" t="b">
        <f t="shared" ca="1" si="46"/>
        <v>0</v>
      </c>
      <c r="AU39" s="15" t="b">
        <f t="shared" ca="1" si="47"/>
        <v>0</v>
      </c>
      <c r="AV39" s="15" t="b">
        <f t="shared" ca="1" si="48"/>
        <v>0</v>
      </c>
      <c r="AW39" s="15" t="b">
        <f t="shared" ca="1" si="49"/>
        <v>0</v>
      </c>
      <c r="AX39" s="15" t="b">
        <f t="shared" ca="1" si="50"/>
        <v>0</v>
      </c>
      <c r="AY39" s="15" t="b">
        <f t="shared" ca="1" si="51"/>
        <v>0</v>
      </c>
      <c r="AZ39" s="15" t="b">
        <f t="shared" ca="1" si="52"/>
        <v>0</v>
      </c>
      <c r="BA39" s="15" t="b">
        <f t="shared" ca="1" si="53"/>
        <v>0</v>
      </c>
      <c r="BB39" s="15" t="b">
        <f t="shared" ca="1" si="54"/>
        <v>0</v>
      </c>
      <c r="BC39" s="15" t="b">
        <f t="shared" ca="1" si="55"/>
        <v>0</v>
      </c>
      <c r="BD39" s="15" t="b">
        <f t="shared" ca="1" si="56"/>
        <v>0</v>
      </c>
      <c r="BE39" s="15" t="b">
        <f t="shared" ca="1" si="57"/>
        <v>0</v>
      </c>
    </row>
    <row r="40" spans="3:57" x14ac:dyDescent="0.3">
      <c r="C40" t="str">
        <f>IF(Calculation!B38=0,"",Calculation!B38)</f>
        <v/>
      </c>
      <c r="D40" t="str">
        <f>Calculation!C38</f>
        <v>Act 048</v>
      </c>
      <c r="E40" t="str">
        <f>_xlfn.XLOOKUP(D40,activities[Activity],activities[Owner],"")</f>
        <v>Bruce Wayne</v>
      </c>
      <c r="F40" s="13">
        <f>Calculation!D38</f>
        <v>44301</v>
      </c>
      <c r="G40" s="13">
        <f>Calculation!E38</f>
        <v>44297</v>
      </c>
      <c r="H40" s="16">
        <f>_xlfn.XLOOKUP(D40,activities[Activity],activities[% Done],"")</f>
        <v>1</v>
      </c>
      <c r="I40" s="15">
        <f t="shared" si="58"/>
        <v>1</v>
      </c>
      <c r="K40" s="15" t="b">
        <f t="shared" ca="1" si="69"/>
        <v>0</v>
      </c>
      <c r="L40" s="15" t="b">
        <f t="shared" ca="1" si="61"/>
        <v>0</v>
      </c>
      <c r="M40" s="15" t="b">
        <f t="shared" ca="1" si="62"/>
        <v>0</v>
      </c>
      <c r="N40" s="15" t="b">
        <f t="shared" ca="1" si="63"/>
        <v>0</v>
      </c>
      <c r="O40" s="15" t="b">
        <f t="shared" ca="1" si="64"/>
        <v>0</v>
      </c>
      <c r="P40" s="15" t="b">
        <f t="shared" ca="1" si="65"/>
        <v>0</v>
      </c>
      <c r="Q40" s="15" t="b">
        <f t="shared" ca="1" si="66"/>
        <v>0</v>
      </c>
      <c r="R40" s="15" t="b">
        <f t="shared" ca="1" si="67"/>
        <v>0</v>
      </c>
      <c r="S40" s="15" t="b">
        <f t="shared" ca="1" si="68"/>
        <v>0</v>
      </c>
      <c r="T40" s="15" t="b">
        <f t="shared" ca="1" si="23"/>
        <v>0</v>
      </c>
      <c r="U40" s="15" t="b">
        <f t="shared" ca="1" si="24"/>
        <v>0</v>
      </c>
      <c r="V40" s="15" t="b">
        <f t="shared" ca="1" si="25"/>
        <v>0</v>
      </c>
      <c r="W40" s="15" t="b">
        <f t="shared" ca="1" si="26"/>
        <v>0</v>
      </c>
      <c r="X40" s="15" t="b">
        <f t="shared" ca="1" si="27"/>
        <v>0</v>
      </c>
      <c r="Y40" s="15" t="b">
        <f t="shared" ca="1" si="28"/>
        <v>0</v>
      </c>
      <c r="Z40" s="15" t="b">
        <f t="shared" ca="1" si="29"/>
        <v>0</v>
      </c>
      <c r="AA40" s="15" t="b">
        <f t="shared" ca="1" si="30"/>
        <v>0</v>
      </c>
      <c r="AB40" s="15" t="b">
        <f t="shared" ca="1" si="70"/>
        <v>0</v>
      </c>
      <c r="AC40" s="15" t="b">
        <f t="shared" ca="1" si="71"/>
        <v>0</v>
      </c>
      <c r="AD40" s="15" t="b">
        <f t="shared" ca="1" si="32"/>
        <v>0</v>
      </c>
      <c r="AE40" s="15" t="b">
        <f t="shared" ca="1" si="33"/>
        <v>0</v>
      </c>
      <c r="AF40" s="15" t="b">
        <f t="shared" ca="1" si="34"/>
        <v>0</v>
      </c>
      <c r="AG40" s="15" t="b">
        <f t="shared" ca="1" si="35"/>
        <v>0</v>
      </c>
      <c r="AH40" s="15" t="b">
        <f t="shared" ca="1" si="36"/>
        <v>0</v>
      </c>
      <c r="AI40" s="15" t="b">
        <f t="shared" ca="1" si="37"/>
        <v>0</v>
      </c>
      <c r="AJ40" s="15" t="b">
        <f t="shared" ca="1" si="38"/>
        <v>0</v>
      </c>
      <c r="AK40" s="15" t="b">
        <f t="shared" ca="1" si="72"/>
        <v>0</v>
      </c>
      <c r="AL40" s="15" t="b">
        <f t="shared" ca="1" si="73"/>
        <v>0</v>
      </c>
      <c r="AM40" s="15" t="b">
        <f t="shared" ca="1" si="40"/>
        <v>0</v>
      </c>
      <c r="AN40" s="15" t="b">
        <f t="shared" ca="1" si="41"/>
        <v>0</v>
      </c>
      <c r="AO40" s="15" t="b">
        <f t="shared" ca="1" si="42"/>
        <v>0</v>
      </c>
      <c r="AP40" s="15" t="b">
        <f t="shared" ca="1" si="60"/>
        <v>0</v>
      </c>
      <c r="AQ40" s="15" t="b">
        <f t="shared" ca="1" si="43"/>
        <v>0</v>
      </c>
      <c r="AR40" s="15" t="b">
        <f t="shared" ca="1" si="44"/>
        <v>0</v>
      </c>
      <c r="AS40" s="15" t="b">
        <f t="shared" ca="1" si="45"/>
        <v>0</v>
      </c>
      <c r="AT40" s="15" t="b">
        <f t="shared" ca="1" si="46"/>
        <v>0</v>
      </c>
      <c r="AU40" s="15" t="b">
        <f t="shared" ca="1" si="47"/>
        <v>0</v>
      </c>
      <c r="AV40" s="15" t="b">
        <f t="shared" ca="1" si="48"/>
        <v>0</v>
      </c>
      <c r="AW40" s="15" t="b">
        <f t="shared" ca="1" si="49"/>
        <v>0</v>
      </c>
      <c r="AX40" s="15" t="b">
        <f t="shared" ca="1" si="50"/>
        <v>0</v>
      </c>
      <c r="AY40" s="15" t="b">
        <f t="shared" ca="1" si="51"/>
        <v>0</v>
      </c>
      <c r="AZ40" s="15" t="b">
        <f t="shared" ca="1" si="52"/>
        <v>0</v>
      </c>
      <c r="BA40" s="15" t="b">
        <f t="shared" ca="1" si="53"/>
        <v>0</v>
      </c>
      <c r="BB40" s="15" t="b">
        <f t="shared" ca="1" si="54"/>
        <v>0</v>
      </c>
      <c r="BC40" s="15" t="b">
        <f t="shared" ca="1" si="55"/>
        <v>0</v>
      </c>
      <c r="BD40" s="15" t="b">
        <f t="shared" ca="1" si="56"/>
        <v>0</v>
      </c>
      <c r="BE40" s="15" t="b">
        <f t="shared" ca="1" si="57"/>
        <v>0</v>
      </c>
    </row>
    <row r="41" spans="3:57" x14ac:dyDescent="0.3">
      <c r="C41" t="str">
        <f>IF(Calculation!B39=0,"",Calculation!B39)</f>
        <v/>
      </c>
      <c r="D41" t="str">
        <f>Calculation!C39</f>
        <v>Act 061</v>
      </c>
      <c r="E41" t="str">
        <f>_xlfn.XLOOKUP(D41,activities[Activity],activities[Owner],"")</f>
        <v>James Gordon</v>
      </c>
      <c r="F41" s="13">
        <f>Calculation!D39</f>
        <v>44319</v>
      </c>
      <c r="G41" s="13">
        <f>Calculation!E39</f>
        <v>44314</v>
      </c>
      <c r="H41" s="16">
        <f>_xlfn.XLOOKUP(D41,activities[Activity],activities[% Done],"")</f>
        <v>0.87</v>
      </c>
      <c r="I41" s="15">
        <f t="shared" si="58"/>
        <v>0.87</v>
      </c>
      <c r="K41" s="15" t="b">
        <f t="shared" ca="1" si="69"/>
        <v>0</v>
      </c>
      <c r="L41" s="15" t="b">
        <f t="shared" ca="1" si="61"/>
        <v>0</v>
      </c>
      <c r="M41" s="15" t="b">
        <f t="shared" ca="1" si="62"/>
        <v>0</v>
      </c>
      <c r="N41" s="15" t="b">
        <f t="shared" ca="1" si="63"/>
        <v>0</v>
      </c>
      <c r="O41" s="15" t="b">
        <f t="shared" ca="1" si="64"/>
        <v>0</v>
      </c>
      <c r="P41" s="15" t="b">
        <f t="shared" ca="1" si="65"/>
        <v>0</v>
      </c>
      <c r="Q41" s="15" t="b">
        <f t="shared" ca="1" si="66"/>
        <v>0</v>
      </c>
      <c r="R41" s="15" t="b">
        <f t="shared" ca="1" si="67"/>
        <v>0</v>
      </c>
      <c r="S41" s="15" t="b">
        <f t="shared" ca="1" si="68"/>
        <v>0</v>
      </c>
      <c r="T41" s="15" t="b">
        <f t="shared" ca="1" si="23"/>
        <v>0</v>
      </c>
      <c r="U41" s="15" t="b">
        <f t="shared" ca="1" si="24"/>
        <v>0</v>
      </c>
      <c r="V41" s="15" t="b">
        <f t="shared" ca="1" si="25"/>
        <v>0</v>
      </c>
      <c r="W41" s="15" t="b">
        <f t="shared" ca="1" si="26"/>
        <v>0</v>
      </c>
      <c r="X41" s="15" t="b">
        <f t="shared" ca="1" si="27"/>
        <v>0</v>
      </c>
      <c r="Y41" s="15" t="b">
        <f t="shared" ca="1" si="28"/>
        <v>0</v>
      </c>
      <c r="Z41" s="15" t="b">
        <f t="shared" ca="1" si="29"/>
        <v>0</v>
      </c>
      <c r="AA41" s="15" t="b">
        <f t="shared" ca="1" si="30"/>
        <v>1</v>
      </c>
      <c r="AB41" s="15" t="b">
        <f t="shared" ca="1" si="70"/>
        <v>1</v>
      </c>
      <c r="AC41" s="15" t="b">
        <f t="shared" ca="1" si="71"/>
        <v>1</v>
      </c>
      <c r="AD41" s="15" t="b">
        <f t="shared" ca="1" si="32"/>
        <v>1</v>
      </c>
      <c r="AE41" s="15" t="b">
        <f t="shared" ca="1" si="33"/>
        <v>1</v>
      </c>
      <c r="AF41" s="15" t="b">
        <f t="shared" ca="1" si="34"/>
        <v>1</v>
      </c>
      <c r="AG41" s="15" t="b">
        <f t="shared" ca="1" si="35"/>
        <v>1</v>
      </c>
      <c r="AH41" s="15" t="b">
        <f t="shared" ca="1" si="36"/>
        <v>1</v>
      </c>
      <c r="AI41" s="15" t="b">
        <f t="shared" ca="1" si="37"/>
        <v>1</v>
      </c>
      <c r="AJ41" s="15" t="b">
        <f t="shared" ca="1" si="38"/>
        <v>1</v>
      </c>
      <c r="AK41" s="15" t="b">
        <f t="shared" ca="1" si="72"/>
        <v>1</v>
      </c>
      <c r="AL41" s="15" t="b">
        <f t="shared" ca="1" si="73"/>
        <v>1</v>
      </c>
      <c r="AM41" s="15" t="b">
        <f t="shared" ca="1" si="40"/>
        <v>1</v>
      </c>
      <c r="AN41" s="15" t="b">
        <f t="shared" ca="1" si="41"/>
        <v>1</v>
      </c>
      <c r="AO41" s="15" t="b">
        <f t="shared" ca="1" si="42"/>
        <v>1</v>
      </c>
      <c r="AP41" s="15" t="b">
        <f t="shared" ca="1" si="60"/>
        <v>1</v>
      </c>
      <c r="AQ41" s="15" t="b">
        <f t="shared" ca="1" si="43"/>
        <v>1</v>
      </c>
      <c r="AR41" s="15" t="b">
        <f t="shared" ca="1" si="44"/>
        <v>1</v>
      </c>
      <c r="AS41" s="15" t="b">
        <f t="shared" ca="1" si="45"/>
        <v>1</v>
      </c>
      <c r="AT41" s="15" t="b">
        <f t="shared" ca="1" si="46"/>
        <v>1</v>
      </c>
      <c r="AU41" s="15" t="b">
        <f t="shared" ca="1" si="47"/>
        <v>1</v>
      </c>
      <c r="AV41" s="15" t="b">
        <f t="shared" ca="1" si="48"/>
        <v>1</v>
      </c>
      <c r="AW41" s="15" t="b">
        <f t="shared" ca="1" si="49"/>
        <v>1</v>
      </c>
      <c r="AX41" s="15" t="b">
        <f t="shared" ca="1" si="50"/>
        <v>1</v>
      </c>
      <c r="AY41" s="15" t="b">
        <f t="shared" ca="1" si="51"/>
        <v>1</v>
      </c>
      <c r="AZ41" s="15" t="b">
        <f t="shared" ca="1" si="52"/>
        <v>1</v>
      </c>
      <c r="BA41" s="15" t="b">
        <f t="shared" ca="1" si="53"/>
        <v>1</v>
      </c>
      <c r="BB41" s="15" t="b">
        <f t="shared" ca="1" si="54"/>
        <v>1</v>
      </c>
      <c r="BC41" s="15" t="b">
        <f t="shared" ca="1" si="55"/>
        <v>1</v>
      </c>
      <c r="BD41" s="15" t="b">
        <f t="shared" ca="1" si="56"/>
        <v>1</v>
      </c>
      <c r="BE41" s="15" t="b">
        <f t="shared" ca="1" si="57"/>
        <v>1</v>
      </c>
    </row>
    <row r="42" spans="3:57" x14ac:dyDescent="0.3">
      <c r="C42" t="str">
        <f>IF(Calculation!B40=0,"",Calculation!B40)</f>
        <v/>
      </c>
      <c r="D42" t="str">
        <f>Calculation!C40</f>
        <v>Act 078</v>
      </c>
      <c r="E42" t="str">
        <f>_xlfn.XLOOKUP(D42,activities[Activity],activities[Owner],"")</f>
        <v>Selina Kyle</v>
      </c>
      <c r="F42" s="13">
        <f>Calculation!D40</f>
        <v>44338</v>
      </c>
      <c r="G42" s="13">
        <f>Calculation!E40</f>
        <v>44329</v>
      </c>
      <c r="H42" s="16">
        <f>_xlfn.XLOOKUP(D42,activities[Activity],activities[% Done],"")</f>
        <v>0</v>
      </c>
      <c r="I42" s="15">
        <f t="shared" si="58"/>
        <v>0</v>
      </c>
      <c r="K42" s="15" t="b">
        <f t="shared" ca="1" si="69"/>
        <v>0</v>
      </c>
      <c r="L42" s="15" t="b">
        <f t="shared" ca="1" si="61"/>
        <v>0</v>
      </c>
      <c r="M42" s="15" t="b">
        <f t="shared" ca="1" si="62"/>
        <v>0</v>
      </c>
      <c r="N42" s="15" t="b">
        <f t="shared" ca="1" si="63"/>
        <v>0</v>
      </c>
      <c r="O42" s="15" t="b">
        <f t="shared" ca="1" si="64"/>
        <v>0</v>
      </c>
      <c r="P42" s="15" t="b">
        <f t="shared" ca="1" si="65"/>
        <v>0</v>
      </c>
      <c r="Q42" s="15" t="b">
        <f t="shared" ca="1" si="66"/>
        <v>0</v>
      </c>
      <c r="R42" s="15" t="b">
        <f t="shared" ca="1" si="67"/>
        <v>0</v>
      </c>
      <c r="S42" s="15" t="b">
        <f t="shared" ca="1" si="68"/>
        <v>0</v>
      </c>
      <c r="T42" s="15" t="b">
        <f t="shared" ca="1" si="23"/>
        <v>0</v>
      </c>
      <c r="U42" s="15" t="b">
        <f t="shared" ca="1" si="24"/>
        <v>0</v>
      </c>
      <c r="V42" s="15" t="b">
        <f t="shared" ca="1" si="25"/>
        <v>0</v>
      </c>
      <c r="W42" s="15" t="b">
        <f t="shared" ca="1" si="26"/>
        <v>0</v>
      </c>
      <c r="X42" s="15" t="b">
        <f t="shared" ca="1" si="27"/>
        <v>0</v>
      </c>
      <c r="Y42" s="15" t="b">
        <f t="shared" ca="1" si="28"/>
        <v>0</v>
      </c>
      <c r="Z42" s="15" t="b">
        <f t="shared" ca="1" si="29"/>
        <v>0</v>
      </c>
      <c r="AA42" s="15" t="b">
        <f t="shared" ca="1" si="30"/>
        <v>0</v>
      </c>
      <c r="AB42" s="15" t="b">
        <f t="shared" ca="1" si="70"/>
        <v>0</v>
      </c>
      <c r="AC42" s="15" t="b">
        <f t="shared" ca="1" si="71"/>
        <v>0</v>
      </c>
      <c r="AD42" s="15" t="b">
        <f t="shared" ca="1" si="32"/>
        <v>0</v>
      </c>
      <c r="AE42" s="15" t="b">
        <f t="shared" ca="1" si="33"/>
        <v>0</v>
      </c>
      <c r="AF42" s="15" t="b">
        <f t="shared" ca="1" si="34"/>
        <v>0</v>
      </c>
      <c r="AG42" s="15" t="b">
        <f t="shared" ca="1" si="35"/>
        <v>0</v>
      </c>
      <c r="AH42" s="15" t="b">
        <f t="shared" ca="1" si="36"/>
        <v>0</v>
      </c>
      <c r="AI42" s="15" t="b">
        <f t="shared" ca="1" si="37"/>
        <v>0</v>
      </c>
      <c r="AJ42" s="15" t="b">
        <f t="shared" ca="1" si="38"/>
        <v>0</v>
      </c>
      <c r="AK42" s="15" t="b">
        <f t="shared" ca="1" si="72"/>
        <v>0</v>
      </c>
      <c r="AL42" s="15" t="b">
        <f t="shared" ca="1" si="73"/>
        <v>0</v>
      </c>
      <c r="AM42" s="15" t="b">
        <f t="shared" ca="1" si="40"/>
        <v>0</v>
      </c>
      <c r="AN42" s="15" t="b">
        <f t="shared" ca="1" si="41"/>
        <v>0</v>
      </c>
      <c r="AO42" s="15" t="b">
        <f t="shared" ca="1" si="42"/>
        <v>0</v>
      </c>
      <c r="AP42" s="15" t="b">
        <f t="shared" ca="1" si="60"/>
        <v>0</v>
      </c>
      <c r="AQ42" s="15" t="b">
        <f t="shared" ca="1" si="43"/>
        <v>0</v>
      </c>
      <c r="AR42" s="15" t="b">
        <f t="shared" ca="1" si="44"/>
        <v>0</v>
      </c>
      <c r="AS42" s="15" t="b">
        <f t="shared" ca="1" si="45"/>
        <v>0</v>
      </c>
      <c r="AT42" s="15" t="b">
        <f t="shared" ca="1" si="46"/>
        <v>1</v>
      </c>
      <c r="AU42" s="15" t="b">
        <f t="shared" ca="1" si="47"/>
        <v>1</v>
      </c>
      <c r="AV42" s="15" t="b">
        <f t="shared" ca="1" si="48"/>
        <v>1</v>
      </c>
      <c r="AW42" s="15" t="b">
        <f t="shared" ca="1" si="49"/>
        <v>1</v>
      </c>
      <c r="AX42" s="15" t="b">
        <f t="shared" ca="1" si="50"/>
        <v>1</v>
      </c>
      <c r="AY42" s="15" t="b">
        <f t="shared" ca="1" si="51"/>
        <v>1</v>
      </c>
      <c r="AZ42" s="15" t="b">
        <f t="shared" ca="1" si="52"/>
        <v>1</v>
      </c>
      <c r="BA42" s="15" t="b">
        <f t="shared" ca="1" si="53"/>
        <v>1</v>
      </c>
      <c r="BB42" s="15" t="b">
        <f t="shared" ca="1" si="54"/>
        <v>1</v>
      </c>
      <c r="BC42" s="15" t="b">
        <f t="shared" ca="1" si="55"/>
        <v>1</v>
      </c>
      <c r="BD42" s="15" t="b">
        <f t="shared" ca="1" si="56"/>
        <v>1</v>
      </c>
      <c r="BE42" s="15" t="b">
        <f t="shared" ca="1" si="57"/>
        <v>1</v>
      </c>
    </row>
    <row r="43" spans="3:57" x14ac:dyDescent="0.3">
      <c r="C43" t="str">
        <f>IF(Calculation!B41=0,"",Calculation!B41)</f>
        <v/>
      </c>
      <c r="D43" t="str">
        <f>Calculation!C41</f>
        <v>Act 084</v>
      </c>
      <c r="E43" t="str">
        <f>_xlfn.XLOOKUP(D43,activities[Activity],activities[Owner],"")</f>
        <v>Alfred Pennyworth</v>
      </c>
      <c r="F43" s="13">
        <f>Calculation!D41</f>
        <v>44342</v>
      </c>
      <c r="G43" s="13">
        <f>Calculation!E41</f>
        <v>44334</v>
      </c>
      <c r="H43" s="16">
        <f>_xlfn.XLOOKUP(D43,activities[Activity],activities[% Done],"")</f>
        <v>0</v>
      </c>
      <c r="I43" s="15">
        <f t="shared" si="58"/>
        <v>0</v>
      </c>
      <c r="K43" s="15" t="b">
        <f t="shared" ca="1" si="69"/>
        <v>0</v>
      </c>
      <c r="L43" s="15" t="b">
        <f t="shared" ca="1" si="61"/>
        <v>0</v>
      </c>
      <c r="M43" s="15" t="b">
        <f t="shared" ca="1" si="62"/>
        <v>0</v>
      </c>
      <c r="N43" s="15" t="b">
        <f t="shared" ca="1" si="63"/>
        <v>0</v>
      </c>
      <c r="O43" s="15" t="b">
        <f t="shared" ca="1" si="64"/>
        <v>0</v>
      </c>
      <c r="P43" s="15" t="b">
        <f t="shared" ca="1" si="65"/>
        <v>0</v>
      </c>
      <c r="Q43" s="15" t="b">
        <f t="shared" ca="1" si="66"/>
        <v>0</v>
      </c>
      <c r="R43" s="15" t="b">
        <f t="shared" ca="1" si="67"/>
        <v>0</v>
      </c>
      <c r="S43" s="15" t="b">
        <f t="shared" ca="1" si="68"/>
        <v>0</v>
      </c>
      <c r="T43" s="15" t="b">
        <f t="shared" ca="1" si="23"/>
        <v>0</v>
      </c>
      <c r="U43" s="15" t="b">
        <f t="shared" ca="1" si="24"/>
        <v>0</v>
      </c>
      <c r="V43" s="15" t="b">
        <f t="shared" ca="1" si="25"/>
        <v>0</v>
      </c>
      <c r="W43" s="15" t="b">
        <f t="shared" ca="1" si="26"/>
        <v>0</v>
      </c>
      <c r="X43" s="15" t="b">
        <f t="shared" ca="1" si="27"/>
        <v>0</v>
      </c>
      <c r="Y43" s="15" t="b">
        <f t="shared" ca="1" si="28"/>
        <v>0</v>
      </c>
      <c r="Z43" s="15" t="b">
        <f t="shared" ca="1" si="29"/>
        <v>0</v>
      </c>
      <c r="AA43" s="15" t="b">
        <f t="shared" ca="1" si="30"/>
        <v>0</v>
      </c>
      <c r="AB43" s="15" t="b">
        <f t="shared" ca="1" si="70"/>
        <v>0</v>
      </c>
      <c r="AC43" s="15" t="b">
        <f t="shared" ca="1" si="71"/>
        <v>0</v>
      </c>
      <c r="AD43" s="15" t="b">
        <f t="shared" ca="1" si="32"/>
        <v>0</v>
      </c>
      <c r="AE43" s="15" t="b">
        <f t="shared" ca="1" si="33"/>
        <v>0</v>
      </c>
      <c r="AF43" s="15" t="b">
        <f t="shared" ca="1" si="34"/>
        <v>0</v>
      </c>
      <c r="AG43" s="15" t="b">
        <f t="shared" ca="1" si="35"/>
        <v>0</v>
      </c>
      <c r="AH43" s="15" t="b">
        <f t="shared" ca="1" si="36"/>
        <v>0</v>
      </c>
      <c r="AI43" s="15" t="b">
        <f t="shared" ca="1" si="37"/>
        <v>0</v>
      </c>
      <c r="AJ43" s="15" t="b">
        <f t="shared" ca="1" si="38"/>
        <v>0</v>
      </c>
      <c r="AK43" s="15" t="b">
        <f t="shared" ca="1" si="72"/>
        <v>0</v>
      </c>
      <c r="AL43" s="15" t="b">
        <f t="shared" ca="1" si="73"/>
        <v>0</v>
      </c>
      <c r="AM43" s="15" t="b">
        <f t="shared" ca="1" si="40"/>
        <v>0</v>
      </c>
      <c r="AN43" s="15" t="b">
        <f t="shared" ca="1" si="41"/>
        <v>0</v>
      </c>
      <c r="AO43" s="15" t="b">
        <f t="shared" ca="1" si="42"/>
        <v>0</v>
      </c>
      <c r="AP43" s="15" t="b">
        <f t="shared" ca="1" si="60"/>
        <v>0</v>
      </c>
      <c r="AQ43" s="15" t="b">
        <f t="shared" ca="1" si="43"/>
        <v>0</v>
      </c>
      <c r="AR43" s="15" t="b">
        <f t="shared" ca="1" si="44"/>
        <v>0</v>
      </c>
      <c r="AS43" s="15" t="b">
        <f t="shared" ca="1" si="45"/>
        <v>0</v>
      </c>
      <c r="AT43" s="15" t="b">
        <f t="shared" ca="1" si="46"/>
        <v>0</v>
      </c>
      <c r="AU43" s="15" t="b">
        <f t="shared" ca="1" si="47"/>
        <v>0</v>
      </c>
      <c r="AV43" s="15" t="b">
        <f t="shared" ca="1" si="48"/>
        <v>0</v>
      </c>
      <c r="AW43" s="15" t="b">
        <f t="shared" ca="1" si="49"/>
        <v>0</v>
      </c>
      <c r="AX43" s="15" t="b">
        <f t="shared" ca="1" si="50"/>
        <v>1</v>
      </c>
      <c r="AY43" s="15" t="b">
        <f t="shared" ca="1" si="51"/>
        <v>1</v>
      </c>
      <c r="AZ43" s="15" t="b">
        <f t="shared" ca="1" si="52"/>
        <v>1</v>
      </c>
      <c r="BA43" s="15" t="b">
        <f t="shared" ca="1" si="53"/>
        <v>1</v>
      </c>
      <c r="BB43" s="15" t="b">
        <f t="shared" ca="1" si="54"/>
        <v>1</v>
      </c>
      <c r="BC43" s="15" t="b">
        <f t="shared" ca="1" si="55"/>
        <v>1</v>
      </c>
      <c r="BD43" s="15" t="b">
        <f t="shared" ca="1" si="56"/>
        <v>1</v>
      </c>
      <c r="BE43" s="15" t="b">
        <f t="shared" ca="1" si="57"/>
        <v>1</v>
      </c>
    </row>
    <row r="44" spans="3:57" x14ac:dyDescent="0.3">
      <c r="C44" t="str">
        <f>IF(Calculation!B42=0,"",Calculation!B42)</f>
        <v/>
      </c>
      <c r="D44" t="str">
        <f>Calculation!C42</f>
        <v>Act 087</v>
      </c>
      <c r="E44" t="str">
        <f>_xlfn.XLOOKUP(D44,activities[Activity],activities[Owner],"")</f>
        <v>Bane</v>
      </c>
      <c r="F44" s="13">
        <f>Calculation!D42</f>
        <v>44344</v>
      </c>
      <c r="G44" s="13">
        <f>Calculation!E42</f>
        <v>44336</v>
      </c>
      <c r="H44" s="16">
        <f>_xlfn.XLOOKUP(D44,activities[Activity],activities[% Done],"")</f>
        <v>0</v>
      </c>
      <c r="I44" s="15">
        <f t="shared" si="58"/>
        <v>0</v>
      </c>
      <c r="K44" s="15" t="b">
        <f t="shared" ca="1" si="69"/>
        <v>0</v>
      </c>
      <c r="L44" s="15" t="b">
        <f t="shared" ca="1" si="61"/>
        <v>0</v>
      </c>
      <c r="M44" s="15" t="b">
        <f t="shared" ca="1" si="62"/>
        <v>0</v>
      </c>
      <c r="N44" s="15" t="b">
        <f t="shared" ca="1" si="63"/>
        <v>0</v>
      </c>
      <c r="O44" s="15" t="b">
        <f t="shared" ca="1" si="64"/>
        <v>0</v>
      </c>
      <c r="P44" s="15" t="b">
        <f t="shared" ca="1" si="65"/>
        <v>0</v>
      </c>
      <c r="Q44" s="15" t="b">
        <f t="shared" ca="1" si="66"/>
        <v>0</v>
      </c>
      <c r="R44" s="15" t="b">
        <f t="shared" ca="1" si="67"/>
        <v>0</v>
      </c>
      <c r="S44" s="15" t="b">
        <f t="shared" ca="1" si="68"/>
        <v>0</v>
      </c>
      <c r="T44" s="15" t="b">
        <f t="shared" ca="1" si="23"/>
        <v>0</v>
      </c>
      <c r="U44" s="15" t="b">
        <f t="shared" ca="1" si="24"/>
        <v>0</v>
      </c>
      <c r="V44" s="15" t="b">
        <f t="shared" ca="1" si="25"/>
        <v>0</v>
      </c>
      <c r="W44" s="15" t="b">
        <f t="shared" ca="1" si="26"/>
        <v>0</v>
      </c>
      <c r="X44" s="15" t="b">
        <f t="shared" ca="1" si="27"/>
        <v>0</v>
      </c>
      <c r="Y44" s="15" t="b">
        <f t="shared" ca="1" si="28"/>
        <v>0</v>
      </c>
      <c r="Z44" s="15" t="b">
        <f t="shared" ca="1" si="29"/>
        <v>0</v>
      </c>
      <c r="AA44" s="15" t="b">
        <f t="shared" ca="1" si="30"/>
        <v>0</v>
      </c>
      <c r="AB44" s="15" t="b">
        <f t="shared" ca="1" si="70"/>
        <v>0</v>
      </c>
      <c r="AC44" s="15" t="b">
        <f t="shared" ca="1" si="71"/>
        <v>0</v>
      </c>
      <c r="AD44" s="15" t="b">
        <f t="shared" ca="1" si="32"/>
        <v>0</v>
      </c>
      <c r="AE44" s="15" t="b">
        <f t="shared" ca="1" si="33"/>
        <v>0</v>
      </c>
      <c r="AF44" s="15" t="b">
        <f t="shared" ca="1" si="34"/>
        <v>0</v>
      </c>
      <c r="AG44" s="15" t="b">
        <f t="shared" ca="1" si="35"/>
        <v>0</v>
      </c>
      <c r="AH44" s="15" t="b">
        <f t="shared" ca="1" si="36"/>
        <v>0</v>
      </c>
      <c r="AI44" s="15" t="b">
        <f t="shared" ca="1" si="37"/>
        <v>0</v>
      </c>
      <c r="AJ44" s="15" t="b">
        <f t="shared" ca="1" si="38"/>
        <v>0</v>
      </c>
      <c r="AK44" s="15" t="b">
        <f t="shared" ca="1" si="72"/>
        <v>0</v>
      </c>
      <c r="AL44" s="15" t="b">
        <f t="shared" ca="1" si="73"/>
        <v>0</v>
      </c>
      <c r="AM44" s="15" t="b">
        <f t="shared" ca="1" si="40"/>
        <v>0</v>
      </c>
      <c r="AN44" s="15" t="b">
        <f t="shared" ca="1" si="41"/>
        <v>0</v>
      </c>
      <c r="AO44" s="15" t="b">
        <f t="shared" ca="1" si="42"/>
        <v>0</v>
      </c>
      <c r="AP44" s="15" t="b">
        <f t="shared" ca="1" si="60"/>
        <v>0</v>
      </c>
      <c r="AQ44" s="15" t="b">
        <f t="shared" ca="1" si="43"/>
        <v>0</v>
      </c>
      <c r="AR44" s="15" t="b">
        <f t="shared" ca="1" si="44"/>
        <v>0</v>
      </c>
      <c r="AS44" s="15" t="b">
        <f t="shared" ca="1" si="45"/>
        <v>0</v>
      </c>
      <c r="AT44" s="15" t="b">
        <f t="shared" ca="1" si="46"/>
        <v>0</v>
      </c>
      <c r="AU44" s="15" t="b">
        <f t="shared" ca="1" si="47"/>
        <v>0</v>
      </c>
      <c r="AV44" s="15" t="b">
        <f t="shared" ca="1" si="48"/>
        <v>0</v>
      </c>
      <c r="AW44" s="15" t="b">
        <f t="shared" ca="1" si="49"/>
        <v>0</v>
      </c>
      <c r="AX44" s="15" t="b">
        <f t="shared" ca="1" si="50"/>
        <v>0</v>
      </c>
      <c r="AY44" s="15" t="b">
        <f t="shared" ca="1" si="51"/>
        <v>0</v>
      </c>
      <c r="AZ44" s="15" t="b">
        <f t="shared" ca="1" si="52"/>
        <v>1</v>
      </c>
      <c r="BA44" s="15" t="b">
        <f t="shared" ca="1" si="53"/>
        <v>1</v>
      </c>
      <c r="BB44" s="15" t="b">
        <f t="shared" ca="1" si="54"/>
        <v>1</v>
      </c>
      <c r="BC44" s="15" t="b">
        <f t="shared" ca="1" si="55"/>
        <v>1</v>
      </c>
      <c r="BD44" s="15" t="b">
        <f t="shared" ca="1" si="56"/>
        <v>1</v>
      </c>
      <c r="BE44" s="15" t="b">
        <f t="shared" ca="1" si="57"/>
        <v>1</v>
      </c>
    </row>
    <row r="45" spans="3:57" x14ac:dyDescent="0.3">
      <c r="C45" t="str">
        <f>IF(Calculation!B43=0,"",Calculation!B43)</f>
        <v/>
      </c>
      <c r="D45" t="str">
        <f>Calculation!C43</f>
        <v>Act 092</v>
      </c>
      <c r="E45" t="str">
        <f>_xlfn.XLOOKUP(D45,activities[Activity],activities[Owner],"")</f>
        <v>Bane</v>
      </c>
      <c r="F45" s="13">
        <f>Calculation!D43</f>
        <v>44352</v>
      </c>
      <c r="G45" s="13">
        <f>Calculation!E43</f>
        <v>44343</v>
      </c>
      <c r="H45" s="16">
        <f>_xlfn.XLOOKUP(D45,activities[Activity],activities[% Done],"")</f>
        <v>0</v>
      </c>
      <c r="I45" s="15">
        <f t="shared" si="58"/>
        <v>0</v>
      </c>
      <c r="K45" s="15" t="b">
        <f t="shared" ca="1" si="69"/>
        <v>0</v>
      </c>
      <c r="L45" s="15" t="b">
        <f t="shared" ca="1" si="61"/>
        <v>0</v>
      </c>
      <c r="M45" s="15" t="b">
        <f t="shared" ca="1" si="62"/>
        <v>0</v>
      </c>
      <c r="N45" s="15" t="b">
        <f t="shared" ca="1" si="63"/>
        <v>0</v>
      </c>
      <c r="O45" s="15" t="b">
        <f t="shared" ca="1" si="64"/>
        <v>0</v>
      </c>
      <c r="P45" s="15" t="b">
        <f t="shared" ca="1" si="65"/>
        <v>0</v>
      </c>
      <c r="Q45" s="15" t="b">
        <f t="shared" ca="1" si="66"/>
        <v>0</v>
      </c>
      <c r="R45" s="15" t="b">
        <f t="shared" ca="1" si="67"/>
        <v>0</v>
      </c>
      <c r="S45" s="15" t="b">
        <f t="shared" ca="1" si="68"/>
        <v>0</v>
      </c>
      <c r="T45" s="15" t="b">
        <f t="shared" ca="1" si="23"/>
        <v>0</v>
      </c>
      <c r="U45" s="15" t="b">
        <f t="shared" ca="1" si="24"/>
        <v>0</v>
      </c>
      <c r="V45" s="15" t="b">
        <f t="shared" ca="1" si="25"/>
        <v>0</v>
      </c>
      <c r="W45" s="15" t="b">
        <f t="shared" ca="1" si="26"/>
        <v>0</v>
      </c>
      <c r="X45" s="15" t="b">
        <f t="shared" ca="1" si="27"/>
        <v>0</v>
      </c>
      <c r="Y45" s="15" t="b">
        <f t="shared" ca="1" si="28"/>
        <v>0</v>
      </c>
      <c r="Z45" s="15" t="b">
        <f t="shared" ca="1" si="29"/>
        <v>0</v>
      </c>
      <c r="AA45" s="15" t="b">
        <f t="shared" ca="1" si="30"/>
        <v>0</v>
      </c>
      <c r="AB45" s="15" t="b">
        <f t="shared" ca="1" si="70"/>
        <v>0</v>
      </c>
      <c r="AC45" s="15" t="b">
        <f t="shared" ca="1" si="71"/>
        <v>0</v>
      </c>
      <c r="AD45" s="15" t="b">
        <f t="shared" ca="1" si="32"/>
        <v>0</v>
      </c>
      <c r="AE45" s="15" t="b">
        <f t="shared" ca="1" si="33"/>
        <v>0</v>
      </c>
      <c r="AF45" s="15" t="b">
        <f t="shared" ca="1" si="34"/>
        <v>0</v>
      </c>
      <c r="AG45" s="15" t="b">
        <f t="shared" ca="1" si="35"/>
        <v>0</v>
      </c>
      <c r="AH45" s="15" t="b">
        <f t="shared" ca="1" si="36"/>
        <v>0</v>
      </c>
      <c r="AI45" s="15" t="b">
        <f t="shared" ca="1" si="37"/>
        <v>0</v>
      </c>
      <c r="AJ45" s="15" t="b">
        <f t="shared" ca="1" si="38"/>
        <v>0</v>
      </c>
      <c r="AK45" s="15" t="b">
        <f t="shared" ca="1" si="72"/>
        <v>0</v>
      </c>
      <c r="AL45" s="15" t="b">
        <f t="shared" ca="1" si="73"/>
        <v>0</v>
      </c>
      <c r="AM45" s="15" t="b">
        <f t="shared" ca="1" si="40"/>
        <v>0</v>
      </c>
      <c r="AN45" s="15" t="b">
        <f t="shared" ca="1" si="41"/>
        <v>0</v>
      </c>
      <c r="AO45" s="15" t="b">
        <f t="shared" ca="1" si="42"/>
        <v>0</v>
      </c>
      <c r="AP45" s="15" t="b">
        <f t="shared" ca="1" si="60"/>
        <v>0</v>
      </c>
      <c r="AQ45" s="15" t="b">
        <f t="shared" ca="1" si="43"/>
        <v>0</v>
      </c>
      <c r="AR45" s="15" t="b">
        <f t="shared" ca="1" si="44"/>
        <v>0</v>
      </c>
      <c r="AS45" s="15" t="b">
        <f t="shared" ca="1" si="45"/>
        <v>0</v>
      </c>
      <c r="AT45" s="15" t="b">
        <f t="shared" ca="1" si="46"/>
        <v>0</v>
      </c>
      <c r="AU45" s="15" t="b">
        <f t="shared" ca="1" si="47"/>
        <v>0</v>
      </c>
      <c r="AV45" s="15" t="b">
        <f t="shared" ca="1" si="48"/>
        <v>0</v>
      </c>
      <c r="AW45" s="15" t="b">
        <f t="shared" ca="1" si="49"/>
        <v>0</v>
      </c>
      <c r="AX45" s="15" t="b">
        <f t="shared" ca="1" si="50"/>
        <v>0</v>
      </c>
      <c r="AY45" s="15" t="b">
        <f t="shared" ca="1" si="51"/>
        <v>0</v>
      </c>
      <c r="AZ45" s="15" t="b">
        <f t="shared" ca="1" si="52"/>
        <v>0</v>
      </c>
      <c r="BA45" s="15" t="b">
        <f t="shared" ca="1" si="53"/>
        <v>0</v>
      </c>
      <c r="BB45" s="15" t="b">
        <f t="shared" ca="1" si="54"/>
        <v>0</v>
      </c>
      <c r="BC45" s="15" t="b">
        <f t="shared" ca="1" si="55"/>
        <v>0</v>
      </c>
      <c r="BD45" s="15" t="b">
        <f t="shared" ca="1" si="56"/>
        <v>0</v>
      </c>
      <c r="BE45" s="15" t="b">
        <f t="shared" ca="1" si="57"/>
        <v>0</v>
      </c>
    </row>
    <row r="46" spans="3:57" x14ac:dyDescent="0.3">
      <c r="C46" t="str">
        <f>IF(Calculation!B44=0,"",Calculation!B44)</f>
        <v/>
      </c>
      <c r="D46" t="str">
        <f>Calculation!C44</f>
        <v>Act 093</v>
      </c>
      <c r="E46" t="str">
        <f>_xlfn.XLOOKUP(D46,activities[Activity],activities[Owner],"")</f>
        <v>James Gordon</v>
      </c>
      <c r="F46" s="13">
        <f>Calculation!D44</f>
        <v>44349</v>
      </c>
      <c r="G46" s="13">
        <f>Calculation!E44</f>
        <v>44345</v>
      </c>
      <c r="H46" s="16">
        <f>_xlfn.XLOOKUP(D46,activities[Activity],activities[% Done],"")</f>
        <v>0</v>
      </c>
      <c r="I46" s="15">
        <f t="shared" si="58"/>
        <v>0</v>
      </c>
      <c r="K46" s="15" t="b">
        <f t="shared" ca="1" si="69"/>
        <v>0</v>
      </c>
      <c r="L46" s="15" t="b">
        <f t="shared" ca="1" si="61"/>
        <v>0</v>
      </c>
      <c r="M46" s="15" t="b">
        <f t="shared" ca="1" si="62"/>
        <v>0</v>
      </c>
      <c r="N46" s="15" t="b">
        <f t="shared" ca="1" si="63"/>
        <v>0</v>
      </c>
      <c r="O46" s="15" t="b">
        <f t="shared" ca="1" si="64"/>
        <v>0</v>
      </c>
      <c r="P46" s="15" t="b">
        <f t="shared" ca="1" si="65"/>
        <v>0</v>
      </c>
      <c r="Q46" s="15" t="b">
        <f t="shared" ca="1" si="66"/>
        <v>0</v>
      </c>
      <c r="R46" s="15" t="b">
        <f t="shared" ca="1" si="67"/>
        <v>0</v>
      </c>
      <c r="S46" s="15" t="b">
        <f t="shared" ca="1" si="68"/>
        <v>0</v>
      </c>
      <c r="T46" s="15" t="b">
        <f t="shared" ca="1" si="23"/>
        <v>0</v>
      </c>
      <c r="U46" s="15" t="b">
        <f t="shared" ca="1" si="24"/>
        <v>0</v>
      </c>
      <c r="V46" s="15" t="b">
        <f t="shared" ca="1" si="25"/>
        <v>0</v>
      </c>
      <c r="W46" s="15" t="b">
        <f t="shared" ca="1" si="26"/>
        <v>0</v>
      </c>
      <c r="X46" s="15" t="b">
        <f t="shared" ca="1" si="27"/>
        <v>0</v>
      </c>
      <c r="Y46" s="15" t="b">
        <f t="shared" ca="1" si="28"/>
        <v>0</v>
      </c>
      <c r="Z46" s="15" t="b">
        <f t="shared" ca="1" si="29"/>
        <v>0</v>
      </c>
      <c r="AA46" s="15" t="b">
        <f t="shared" ca="1" si="30"/>
        <v>0</v>
      </c>
      <c r="AB46" s="15" t="b">
        <f t="shared" ca="1" si="70"/>
        <v>0</v>
      </c>
      <c r="AC46" s="15" t="b">
        <f t="shared" ca="1" si="71"/>
        <v>0</v>
      </c>
      <c r="AD46" s="15" t="b">
        <f t="shared" ca="1" si="32"/>
        <v>0</v>
      </c>
      <c r="AE46" s="15" t="b">
        <f t="shared" ca="1" si="33"/>
        <v>0</v>
      </c>
      <c r="AF46" s="15" t="b">
        <f t="shared" ca="1" si="34"/>
        <v>0</v>
      </c>
      <c r="AG46" s="15" t="b">
        <f t="shared" ca="1" si="35"/>
        <v>0</v>
      </c>
      <c r="AH46" s="15" t="b">
        <f t="shared" ca="1" si="36"/>
        <v>0</v>
      </c>
      <c r="AI46" s="15" t="b">
        <f t="shared" ca="1" si="37"/>
        <v>0</v>
      </c>
      <c r="AJ46" s="15" t="b">
        <f t="shared" ca="1" si="38"/>
        <v>0</v>
      </c>
      <c r="AK46" s="15" t="b">
        <f t="shared" ca="1" si="72"/>
        <v>0</v>
      </c>
      <c r="AL46" s="15" t="b">
        <f t="shared" ca="1" si="73"/>
        <v>0</v>
      </c>
      <c r="AM46" s="15" t="b">
        <f t="shared" ca="1" si="40"/>
        <v>0</v>
      </c>
      <c r="AN46" s="15" t="b">
        <f t="shared" ca="1" si="41"/>
        <v>0</v>
      </c>
      <c r="AO46" s="15" t="b">
        <f t="shared" ca="1" si="42"/>
        <v>0</v>
      </c>
      <c r="AP46" s="15" t="b">
        <f t="shared" ca="1" si="60"/>
        <v>0</v>
      </c>
      <c r="AQ46" s="15" t="b">
        <f t="shared" ca="1" si="43"/>
        <v>0</v>
      </c>
      <c r="AR46" s="15" t="b">
        <f t="shared" ca="1" si="44"/>
        <v>0</v>
      </c>
      <c r="AS46" s="15" t="b">
        <f t="shared" ca="1" si="45"/>
        <v>0</v>
      </c>
      <c r="AT46" s="15" t="b">
        <f t="shared" ca="1" si="46"/>
        <v>0</v>
      </c>
      <c r="AU46" s="15" t="b">
        <f t="shared" ca="1" si="47"/>
        <v>0</v>
      </c>
      <c r="AV46" s="15" t="b">
        <f t="shared" ca="1" si="48"/>
        <v>0</v>
      </c>
      <c r="AW46" s="15" t="b">
        <f t="shared" ca="1" si="49"/>
        <v>0</v>
      </c>
      <c r="AX46" s="15" t="b">
        <f t="shared" ca="1" si="50"/>
        <v>0</v>
      </c>
      <c r="AY46" s="15" t="b">
        <f t="shared" ca="1" si="51"/>
        <v>0</v>
      </c>
      <c r="AZ46" s="15" t="b">
        <f t="shared" ca="1" si="52"/>
        <v>0</v>
      </c>
      <c r="BA46" s="15" t="b">
        <f t="shared" ca="1" si="53"/>
        <v>0</v>
      </c>
      <c r="BB46" s="15" t="b">
        <f t="shared" ca="1" si="54"/>
        <v>0</v>
      </c>
      <c r="BC46" s="15" t="b">
        <f t="shared" ca="1" si="55"/>
        <v>0</v>
      </c>
      <c r="BD46" s="15" t="b">
        <f t="shared" ca="1" si="56"/>
        <v>0</v>
      </c>
      <c r="BE46" s="15" t="b">
        <f t="shared" ca="1" si="57"/>
        <v>0</v>
      </c>
    </row>
    <row r="47" spans="3:57" x14ac:dyDescent="0.3">
      <c r="C47" t="str">
        <f>IF(Calculation!B45=0,"",Calculation!B45)</f>
        <v/>
      </c>
      <c r="D47" t="str">
        <f>Calculation!C45</f>
        <v>Act 095</v>
      </c>
      <c r="E47" t="str">
        <f>_xlfn.XLOOKUP(D47,activities[Activity],activities[Owner],"")</f>
        <v>Selina Kyle</v>
      </c>
      <c r="F47" s="13">
        <f>Calculation!D45</f>
        <v>44355</v>
      </c>
      <c r="G47" s="13">
        <f>Calculation!E45</f>
        <v>44347</v>
      </c>
      <c r="H47" s="16">
        <f>_xlfn.XLOOKUP(D47,activities[Activity],activities[% Done],"")</f>
        <v>0</v>
      </c>
      <c r="I47" s="15">
        <f t="shared" si="58"/>
        <v>0</v>
      </c>
      <c r="K47" s="15" t="b">
        <f t="shared" ca="1" si="69"/>
        <v>0</v>
      </c>
      <c r="L47" s="15" t="b">
        <f t="shared" ca="1" si="61"/>
        <v>0</v>
      </c>
      <c r="M47" s="15" t="b">
        <f t="shared" ca="1" si="62"/>
        <v>0</v>
      </c>
      <c r="N47" s="15" t="b">
        <f t="shared" ca="1" si="63"/>
        <v>0</v>
      </c>
      <c r="O47" s="15" t="b">
        <f t="shared" ca="1" si="64"/>
        <v>0</v>
      </c>
      <c r="P47" s="15" t="b">
        <f t="shared" ca="1" si="65"/>
        <v>0</v>
      </c>
      <c r="Q47" s="15" t="b">
        <f t="shared" ca="1" si="66"/>
        <v>0</v>
      </c>
      <c r="R47" s="15" t="b">
        <f t="shared" ca="1" si="67"/>
        <v>0</v>
      </c>
      <c r="S47" s="15" t="b">
        <f t="shared" ca="1" si="68"/>
        <v>0</v>
      </c>
      <c r="T47" s="15" t="b">
        <f t="shared" ca="1" si="23"/>
        <v>0</v>
      </c>
      <c r="U47" s="15" t="b">
        <f t="shared" ca="1" si="24"/>
        <v>0</v>
      </c>
      <c r="V47" s="15" t="b">
        <f t="shared" ca="1" si="25"/>
        <v>0</v>
      </c>
      <c r="W47" s="15" t="b">
        <f t="shared" ca="1" si="26"/>
        <v>0</v>
      </c>
      <c r="X47" s="15" t="b">
        <f t="shared" ca="1" si="27"/>
        <v>0</v>
      </c>
      <c r="Y47" s="15" t="b">
        <f t="shared" ca="1" si="28"/>
        <v>0</v>
      </c>
      <c r="Z47" s="15" t="b">
        <f t="shared" ca="1" si="29"/>
        <v>0</v>
      </c>
      <c r="AA47" s="15" t="b">
        <f t="shared" ca="1" si="30"/>
        <v>0</v>
      </c>
      <c r="AB47" s="15" t="b">
        <f t="shared" ca="1" si="70"/>
        <v>0</v>
      </c>
      <c r="AC47" s="15" t="b">
        <f t="shared" ca="1" si="71"/>
        <v>0</v>
      </c>
      <c r="AD47" s="15" t="b">
        <f t="shared" ca="1" si="32"/>
        <v>0</v>
      </c>
      <c r="AE47" s="15" t="b">
        <f t="shared" ca="1" si="33"/>
        <v>0</v>
      </c>
      <c r="AF47" s="15" t="b">
        <f t="shared" ca="1" si="34"/>
        <v>0</v>
      </c>
      <c r="AG47" s="15" t="b">
        <f t="shared" ca="1" si="35"/>
        <v>0</v>
      </c>
      <c r="AH47" s="15" t="b">
        <f t="shared" ca="1" si="36"/>
        <v>0</v>
      </c>
      <c r="AI47" s="15" t="b">
        <f t="shared" ca="1" si="37"/>
        <v>0</v>
      </c>
      <c r="AJ47" s="15" t="b">
        <f t="shared" ca="1" si="38"/>
        <v>0</v>
      </c>
      <c r="AK47" s="15" t="b">
        <f t="shared" ca="1" si="72"/>
        <v>0</v>
      </c>
      <c r="AL47" s="15" t="b">
        <f t="shared" ca="1" si="73"/>
        <v>0</v>
      </c>
      <c r="AM47" s="15" t="b">
        <f t="shared" ca="1" si="40"/>
        <v>0</v>
      </c>
      <c r="AN47" s="15" t="b">
        <f t="shared" ca="1" si="41"/>
        <v>0</v>
      </c>
      <c r="AO47" s="15" t="b">
        <f t="shared" ca="1" si="42"/>
        <v>0</v>
      </c>
      <c r="AP47" s="15" t="b">
        <f t="shared" ca="1" si="60"/>
        <v>0</v>
      </c>
      <c r="AQ47" s="15" t="b">
        <f t="shared" ca="1" si="43"/>
        <v>0</v>
      </c>
      <c r="AR47" s="15" t="b">
        <f t="shared" ca="1" si="44"/>
        <v>0</v>
      </c>
      <c r="AS47" s="15" t="b">
        <f t="shared" ca="1" si="45"/>
        <v>0</v>
      </c>
      <c r="AT47" s="15" t="b">
        <f t="shared" ca="1" si="46"/>
        <v>0</v>
      </c>
      <c r="AU47" s="15" t="b">
        <f t="shared" ca="1" si="47"/>
        <v>0</v>
      </c>
      <c r="AV47" s="15" t="b">
        <f t="shared" ca="1" si="48"/>
        <v>0</v>
      </c>
      <c r="AW47" s="15" t="b">
        <f t="shared" ca="1" si="49"/>
        <v>0</v>
      </c>
      <c r="AX47" s="15" t="b">
        <f t="shared" ca="1" si="50"/>
        <v>0</v>
      </c>
      <c r="AY47" s="15" t="b">
        <f t="shared" ca="1" si="51"/>
        <v>0</v>
      </c>
      <c r="AZ47" s="15" t="b">
        <f t="shared" ca="1" si="52"/>
        <v>0</v>
      </c>
      <c r="BA47" s="15" t="b">
        <f t="shared" ca="1" si="53"/>
        <v>0</v>
      </c>
      <c r="BB47" s="15" t="b">
        <f t="shared" ca="1" si="54"/>
        <v>0</v>
      </c>
      <c r="BC47" s="15" t="b">
        <f t="shared" ca="1" si="55"/>
        <v>0</v>
      </c>
      <c r="BD47" s="15" t="b">
        <f t="shared" ca="1" si="56"/>
        <v>0</v>
      </c>
      <c r="BE47" s="15" t="b">
        <f t="shared" ca="1" si="57"/>
        <v>0</v>
      </c>
    </row>
    <row r="48" spans="3:57" x14ac:dyDescent="0.3">
      <c r="C48" t="str">
        <f>IF(Calculation!B46=0,"",Calculation!B46)</f>
        <v/>
      </c>
      <c r="D48" t="str">
        <f>Calculation!C46</f>
        <v>Act 100</v>
      </c>
      <c r="E48" t="str">
        <f>_xlfn.XLOOKUP(D48,activities[Activity],activities[Owner],"")</f>
        <v>James Gordon</v>
      </c>
      <c r="F48" s="13">
        <f>Calculation!D46</f>
        <v>44356</v>
      </c>
      <c r="G48" s="13">
        <f>Calculation!E46</f>
        <v>44352</v>
      </c>
      <c r="H48" s="16">
        <f>_xlfn.XLOOKUP(D48,activities[Activity],activities[% Done],"")</f>
        <v>0</v>
      </c>
      <c r="I48" s="15">
        <f t="shared" si="58"/>
        <v>0</v>
      </c>
      <c r="K48" s="15" t="b">
        <f t="shared" ca="1" si="69"/>
        <v>0</v>
      </c>
      <c r="L48" s="15" t="b">
        <f t="shared" ca="1" si="61"/>
        <v>0</v>
      </c>
      <c r="M48" s="15" t="b">
        <f t="shared" ca="1" si="62"/>
        <v>0</v>
      </c>
      <c r="N48" s="15" t="b">
        <f t="shared" ca="1" si="63"/>
        <v>0</v>
      </c>
      <c r="O48" s="15" t="b">
        <f t="shared" ca="1" si="64"/>
        <v>0</v>
      </c>
      <c r="P48" s="15" t="b">
        <f t="shared" ca="1" si="65"/>
        <v>0</v>
      </c>
      <c r="Q48" s="15" t="b">
        <f t="shared" ca="1" si="66"/>
        <v>0</v>
      </c>
      <c r="R48" s="15" t="b">
        <f t="shared" ca="1" si="67"/>
        <v>0</v>
      </c>
      <c r="S48" s="15" t="b">
        <f t="shared" ca="1" si="68"/>
        <v>0</v>
      </c>
      <c r="T48" s="15" t="b">
        <f t="shared" ca="1" si="23"/>
        <v>0</v>
      </c>
      <c r="U48" s="15" t="b">
        <f t="shared" ca="1" si="24"/>
        <v>0</v>
      </c>
      <c r="V48" s="15" t="b">
        <f t="shared" ca="1" si="25"/>
        <v>0</v>
      </c>
      <c r="W48" s="15" t="b">
        <f t="shared" ca="1" si="26"/>
        <v>0</v>
      </c>
      <c r="X48" s="15" t="b">
        <f t="shared" ca="1" si="27"/>
        <v>0</v>
      </c>
      <c r="Y48" s="15" t="b">
        <f t="shared" ca="1" si="28"/>
        <v>0</v>
      </c>
      <c r="Z48" s="15" t="b">
        <f t="shared" ca="1" si="29"/>
        <v>0</v>
      </c>
      <c r="AA48" s="15" t="b">
        <f t="shared" ca="1" si="30"/>
        <v>0</v>
      </c>
      <c r="AB48" s="15" t="b">
        <f t="shared" ca="1" si="70"/>
        <v>0</v>
      </c>
      <c r="AC48" s="15" t="b">
        <f t="shared" ca="1" si="71"/>
        <v>0</v>
      </c>
      <c r="AD48" s="15" t="b">
        <f t="shared" ca="1" si="32"/>
        <v>0</v>
      </c>
      <c r="AE48" s="15" t="b">
        <f t="shared" ca="1" si="33"/>
        <v>0</v>
      </c>
      <c r="AF48" s="15" t="b">
        <f t="shared" ca="1" si="34"/>
        <v>0</v>
      </c>
      <c r="AG48" s="15" t="b">
        <f t="shared" ca="1" si="35"/>
        <v>0</v>
      </c>
      <c r="AH48" s="15" t="b">
        <f t="shared" ca="1" si="36"/>
        <v>0</v>
      </c>
      <c r="AI48" s="15" t="b">
        <f t="shared" ca="1" si="37"/>
        <v>0</v>
      </c>
      <c r="AJ48" s="15" t="b">
        <f t="shared" ca="1" si="38"/>
        <v>0</v>
      </c>
      <c r="AK48" s="15" t="b">
        <f t="shared" ca="1" si="72"/>
        <v>0</v>
      </c>
      <c r="AL48" s="15" t="b">
        <f t="shared" ca="1" si="73"/>
        <v>0</v>
      </c>
      <c r="AM48" s="15" t="b">
        <f t="shared" ca="1" si="40"/>
        <v>0</v>
      </c>
      <c r="AN48" s="15" t="b">
        <f t="shared" ca="1" si="41"/>
        <v>0</v>
      </c>
      <c r="AO48" s="15" t="b">
        <f t="shared" ca="1" si="42"/>
        <v>0</v>
      </c>
      <c r="AP48" s="15" t="b">
        <f t="shared" ca="1" si="60"/>
        <v>0</v>
      </c>
      <c r="AQ48" s="15" t="b">
        <f t="shared" ca="1" si="43"/>
        <v>0</v>
      </c>
      <c r="AR48" s="15" t="b">
        <f t="shared" ca="1" si="44"/>
        <v>0</v>
      </c>
      <c r="AS48" s="15" t="b">
        <f t="shared" ca="1" si="45"/>
        <v>0</v>
      </c>
      <c r="AT48" s="15" t="b">
        <f t="shared" ca="1" si="46"/>
        <v>0</v>
      </c>
      <c r="AU48" s="15" t="b">
        <f t="shared" ca="1" si="47"/>
        <v>0</v>
      </c>
      <c r="AV48" s="15" t="b">
        <f t="shared" ca="1" si="48"/>
        <v>0</v>
      </c>
      <c r="AW48" s="15" t="b">
        <f t="shared" ca="1" si="49"/>
        <v>0</v>
      </c>
      <c r="AX48" s="15" t="b">
        <f t="shared" ca="1" si="50"/>
        <v>0</v>
      </c>
      <c r="AY48" s="15" t="b">
        <f t="shared" ca="1" si="51"/>
        <v>0</v>
      </c>
      <c r="AZ48" s="15" t="b">
        <f t="shared" ca="1" si="52"/>
        <v>0</v>
      </c>
      <c r="BA48" s="15" t="b">
        <f t="shared" ca="1" si="53"/>
        <v>0</v>
      </c>
      <c r="BB48" s="15" t="b">
        <f t="shared" ca="1" si="54"/>
        <v>0</v>
      </c>
      <c r="BC48" s="15" t="b">
        <f t="shared" ca="1" si="55"/>
        <v>0</v>
      </c>
      <c r="BD48" s="15" t="b">
        <f t="shared" ca="1" si="56"/>
        <v>0</v>
      </c>
      <c r="BE48" s="15" t="b">
        <f t="shared" ca="1" si="57"/>
        <v>0</v>
      </c>
    </row>
    <row r="49" spans="3:57" x14ac:dyDescent="0.3">
      <c r="C49" t="str">
        <f>IF(Calculation!B47=0,"",Calculation!B47)</f>
        <v>Testing</v>
      </c>
      <c r="D49">
        <f>Calculation!C47</f>
        <v>0</v>
      </c>
      <c r="E49" t="str">
        <f>_xlfn.XLOOKUP(D49,activities[Activity],activities[Owner],"")</f>
        <v/>
      </c>
      <c r="F49" s="13">
        <f>Calculation!D47</f>
        <v>44278</v>
      </c>
      <c r="G49" s="13">
        <f>Calculation!E47</f>
        <v>44325</v>
      </c>
      <c r="H49" s="16" t="str">
        <f>_xlfn.XLOOKUP(D49,activities[Activity],activities[% Done],"")</f>
        <v/>
      </c>
      <c r="I49" s="15" t="str">
        <f t="shared" si="58"/>
        <v/>
      </c>
      <c r="K49" s="15" t="b">
        <f t="shared" ca="1" si="69"/>
        <v>0</v>
      </c>
      <c r="L49" s="15" t="b">
        <f t="shared" ca="1" si="61"/>
        <v>0</v>
      </c>
      <c r="M49" s="15" t="b">
        <f t="shared" ca="1" si="62"/>
        <v>0</v>
      </c>
      <c r="N49" s="15" t="b">
        <f t="shared" ca="1" si="63"/>
        <v>1</v>
      </c>
      <c r="O49" s="15" t="b">
        <f t="shared" ca="1" si="64"/>
        <v>1</v>
      </c>
      <c r="P49" s="15" t="b">
        <f t="shared" ca="1" si="65"/>
        <v>1</v>
      </c>
      <c r="Q49" s="15" t="b">
        <f t="shared" ca="1" si="66"/>
        <v>1</v>
      </c>
      <c r="R49" s="15" t="b">
        <f t="shared" ca="1" si="67"/>
        <v>1</v>
      </c>
      <c r="S49" s="15" t="b">
        <f t="shared" ca="1" si="68"/>
        <v>1</v>
      </c>
      <c r="T49" s="15" t="b">
        <f t="shared" ca="1" si="23"/>
        <v>1</v>
      </c>
      <c r="U49" s="15" t="b">
        <f t="shared" ca="1" si="24"/>
        <v>1</v>
      </c>
      <c r="V49" s="15" t="b">
        <f t="shared" ca="1" si="25"/>
        <v>1</v>
      </c>
      <c r="W49" s="15" t="b">
        <f t="shared" ca="1" si="26"/>
        <v>1</v>
      </c>
      <c r="X49" s="15" t="b">
        <f t="shared" ca="1" si="27"/>
        <v>1</v>
      </c>
      <c r="Y49" s="15" t="b">
        <f t="shared" ca="1" si="28"/>
        <v>1</v>
      </c>
      <c r="Z49" s="15" t="b">
        <f t="shared" ca="1" si="29"/>
        <v>1</v>
      </c>
      <c r="AA49" s="15" t="b">
        <f t="shared" ca="1" si="30"/>
        <v>1</v>
      </c>
      <c r="AB49" s="15" t="b">
        <f t="shared" ca="1" si="70"/>
        <v>1</v>
      </c>
      <c r="AC49" s="15" t="b">
        <f t="shared" ca="1" si="71"/>
        <v>1</v>
      </c>
      <c r="AD49" s="15" t="b">
        <f t="shared" ca="1" si="32"/>
        <v>1</v>
      </c>
      <c r="AE49" s="15" t="b">
        <f t="shared" ca="1" si="33"/>
        <v>1</v>
      </c>
      <c r="AF49" s="15" t="b">
        <f t="shared" ca="1" si="34"/>
        <v>1</v>
      </c>
      <c r="AG49" s="15" t="b">
        <f t="shared" ca="1" si="35"/>
        <v>1</v>
      </c>
      <c r="AH49" s="15" t="b">
        <f t="shared" ca="1" si="36"/>
        <v>1</v>
      </c>
      <c r="AI49" s="15" t="b">
        <f t="shared" ca="1" si="37"/>
        <v>1</v>
      </c>
      <c r="AJ49" s="15" t="b">
        <f t="shared" ca="1" si="38"/>
        <v>1</v>
      </c>
      <c r="AK49" s="15" t="b">
        <f t="shared" ca="1" si="72"/>
        <v>1</v>
      </c>
      <c r="AL49" s="15" t="b">
        <f t="shared" ca="1" si="73"/>
        <v>1</v>
      </c>
      <c r="AM49" s="15" t="b">
        <f t="shared" ca="1" si="40"/>
        <v>1</v>
      </c>
      <c r="AN49" s="15" t="b">
        <f t="shared" ca="1" si="41"/>
        <v>1</v>
      </c>
      <c r="AO49" s="15" t="b">
        <f t="shared" ca="1" si="42"/>
        <v>1</v>
      </c>
      <c r="AP49" s="15" t="b">
        <f t="shared" ca="1" si="60"/>
        <v>1</v>
      </c>
      <c r="AQ49" s="15" t="b">
        <f t="shared" ca="1" si="43"/>
        <v>1</v>
      </c>
      <c r="AR49" s="15" t="b">
        <f t="shared" ca="1" si="44"/>
        <v>1</v>
      </c>
      <c r="AS49" s="15" t="b">
        <f t="shared" ca="1" si="45"/>
        <v>1</v>
      </c>
      <c r="AT49" s="15" t="b">
        <f t="shared" ca="1" si="46"/>
        <v>1</v>
      </c>
      <c r="AU49" s="15" t="b">
        <f t="shared" ca="1" si="47"/>
        <v>1</v>
      </c>
      <c r="AV49" s="15" t="b">
        <f t="shared" ca="1" si="48"/>
        <v>1</v>
      </c>
      <c r="AW49" s="15" t="b">
        <f t="shared" ca="1" si="49"/>
        <v>1</v>
      </c>
      <c r="AX49" s="15" t="b">
        <f t="shared" ca="1" si="50"/>
        <v>1</v>
      </c>
      <c r="AY49" s="15" t="b">
        <f t="shared" ca="1" si="51"/>
        <v>1</v>
      </c>
      <c r="AZ49" s="15" t="b">
        <f t="shared" ca="1" si="52"/>
        <v>1</v>
      </c>
      <c r="BA49" s="15" t="b">
        <f t="shared" ca="1" si="53"/>
        <v>1</v>
      </c>
      <c r="BB49" s="15" t="b">
        <f t="shared" ca="1" si="54"/>
        <v>1</v>
      </c>
      <c r="BC49" s="15" t="b">
        <f t="shared" ca="1" si="55"/>
        <v>1</v>
      </c>
      <c r="BD49" s="15" t="b">
        <f t="shared" ca="1" si="56"/>
        <v>1</v>
      </c>
      <c r="BE49" s="15" t="b">
        <f t="shared" ca="1" si="57"/>
        <v>1</v>
      </c>
    </row>
    <row r="50" spans="3:57" x14ac:dyDescent="0.3">
      <c r="C50" t="str">
        <f>IF(Calculation!B48=0,"",Calculation!B48)</f>
        <v/>
      </c>
      <c r="D50" t="str">
        <f>Calculation!C48</f>
        <v>Act 015</v>
      </c>
      <c r="E50" t="str">
        <f>_xlfn.XLOOKUP(D50,activities[Activity],activities[Owner],"")</f>
        <v>Bane</v>
      </c>
      <c r="F50" s="13">
        <f>Calculation!D48</f>
        <v>44278</v>
      </c>
      <c r="G50" s="13">
        <f>Calculation!E48</f>
        <v>44268</v>
      </c>
      <c r="H50" s="16">
        <f>_xlfn.XLOOKUP(D50,activities[Activity],activities[% Done],"")</f>
        <v>0.7</v>
      </c>
      <c r="I50" s="15">
        <f t="shared" si="58"/>
        <v>0.7</v>
      </c>
      <c r="K50" s="15" t="b">
        <f t="shared" ca="1" si="69"/>
        <v>0</v>
      </c>
      <c r="L50" s="15" t="b">
        <f t="shared" ca="1" si="61"/>
        <v>0</v>
      </c>
      <c r="M50" s="15" t="b">
        <f t="shared" ca="1" si="62"/>
        <v>0</v>
      </c>
      <c r="N50" s="15" t="b">
        <f t="shared" ca="1" si="63"/>
        <v>1</v>
      </c>
      <c r="O50" s="15" t="b">
        <f t="shared" ca="1" si="64"/>
        <v>1</v>
      </c>
      <c r="P50" s="15" t="b">
        <f t="shared" ca="1" si="65"/>
        <v>1</v>
      </c>
      <c r="Q50" s="15" t="b">
        <f t="shared" ca="1" si="66"/>
        <v>1</v>
      </c>
      <c r="R50" s="15" t="b">
        <f t="shared" ca="1" si="67"/>
        <v>1</v>
      </c>
      <c r="S50" s="15" t="b">
        <f t="shared" ca="1" si="68"/>
        <v>1</v>
      </c>
      <c r="T50" s="15" t="b">
        <f t="shared" ca="1" si="23"/>
        <v>1</v>
      </c>
      <c r="U50" s="15" t="b">
        <f t="shared" ca="1" si="24"/>
        <v>1</v>
      </c>
      <c r="V50" s="15" t="b">
        <f t="shared" ca="1" si="25"/>
        <v>1</v>
      </c>
      <c r="W50" s="15" t="b">
        <f t="shared" ca="1" si="26"/>
        <v>1</v>
      </c>
      <c r="X50" s="15" t="b">
        <f t="shared" ca="1" si="27"/>
        <v>1</v>
      </c>
      <c r="Y50" s="15" t="b">
        <f t="shared" ca="1" si="28"/>
        <v>1</v>
      </c>
      <c r="Z50" s="15" t="b">
        <f t="shared" ca="1" si="29"/>
        <v>1</v>
      </c>
      <c r="AA50" s="15" t="b">
        <f t="shared" ca="1" si="30"/>
        <v>1</v>
      </c>
      <c r="AB50" s="15" t="b">
        <f t="shared" ca="1" si="70"/>
        <v>1</v>
      </c>
      <c r="AC50" s="15" t="b">
        <f t="shared" ca="1" si="71"/>
        <v>1</v>
      </c>
      <c r="AD50" s="15" t="b">
        <f t="shared" ca="1" si="32"/>
        <v>1</v>
      </c>
      <c r="AE50" s="15" t="b">
        <f t="shared" ca="1" si="33"/>
        <v>1</v>
      </c>
      <c r="AF50" s="15" t="b">
        <f t="shared" ca="1" si="34"/>
        <v>1</v>
      </c>
      <c r="AG50" s="15" t="b">
        <f t="shared" ca="1" si="35"/>
        <v>1</v>
      </c>
      <c r="AH50" s="15" t="b">
        <f t="shared" ca="1" si="36"/>
        <v>1</v>
      </c>
      <c r="AI50" s="15" t="b">
        <f t="shared" ca="1" si="37"/>
        <v>1</v>
      </c>
      <c r="AJ50" s="15" t="b">
        <f t="shared" ca="1" si="38"/>
        <v>1</v>
      </c>
      <c r="AK50" s="15" t="b">
        <f t="shared" ca="1" si="72"/>
        <v>1</v>
      </c>
      <c r="AL50" s="15" t="b">
        <f t="shared" ca="1" si="73"/>
        <v>1</v>
      </c>
      <c r="AM50" s="15" t="b">
        <f t="shared" ca="1" si="40"/>
        <v>1</v>
      </c>
      <c r="AN50" s="15" t="b">
        <f t="shared" ca="1" si="41"/>
        <v>1</v>
      </c>
      <c r="AO50" s="15" t="b">
        <f t="shared" ca="1" si="42"/>
        <v>1</v>
      </c>
      <c r="AP50" s="15" t="b">
        <f t="shared" ca="1" si="60"/>
        <v>1</v>
      </c>
      <c r="AQ50" s="15" t="b">
        <f t="shared" ca="1" si="43"/>
        <v>1</v>
      </c>
      <c r="AR50" s="15" t="b">
        <f t="shared" ca="1" si="44"/>
        <v>1</v>
      </c>
      <c r="AS50" s="15" t="b">
        <f t="shared" ca="1" si="45"/>
        <v>1</v>
      </c>
      <c r="AT50" s="15" t="b">
        <f t="shared" ca="1" si="46"/>
        <v>1</v>
      </c>
      <c r="AU50" s="15" t="b">
        <f t="shared" ca="1" si="47"/>
        <v>1</v>
      </c>
      <c r="AV50" s="15" t="b">
        <f t="shared" ca="1" si="48"/>
        <v>1</v>
      </c>
      <c r="AW50" s="15" t="b">
        <f t="shared" ca="1" si="49"/>
        <v>1</v>
      </c>
      <c r="AX50" s="15" t="b">
        <f t="shared" ca="1" si="50"/>
        <v>1</v>
      </c>
      <c r="AY50" s="15" t="b">
        <f t="shared" ca="1" si="51"/>
        <v>1</v>
      </c>
      <c r="AZ50" s="15" t="b">
        <f t="shared" ca="1" si="52"/>
        <v>1</v>
      </c>
      <c r="BA50" s="15" t="b">
        <f t="shared" ca="1" si="53"/>
        <v>1</v>
      </c>
      <c r="BB50" s="15" t="b">
        <f t="shared" ca="1" si="54"/>
        <v>1</v>
      </c>
      <c r="BC50" s="15" t="b">
        <f t="shared" ca="1" si="55"/>
        <v>1</v>
      </c>
      <c r="BD50" s="15" t="b">
        <f t="shared" ca="1" si="56"/>
        <v>1</v>
      </c>
      <c r="BE50" s="15" t="b">
        <f t="shared" ca="1" si="57"/>
        <v>1</v>
      </c>
    </row>
    <row r="51" spans="3:57" x14ac:dyDescent="0.3">
      <c r="C51" t="str">
        <f>IF(Calculation!B49=0,"",Calculation!B49)</f>
        <v/>
      </c>
      <c r="D51" t="str">
        <f>Calculation!C49</f>
        <v>Act 026</v>
      </c>
      <c r="E51" t="str">
        <f>_xlfn.XLOOKUP(D51,activities[Activity],activities[Owner],"")</f>
        <v>Selina Kyle</v>
      </c>
      <c r="F51" s="13">
        <f>Calculation!D49</f>
        <v>44285</v>
      </c>
      <c r="G51" s="13">
        <f>Calculation!E49</f>
        <v>44278</v>
      </c>
      <c r="H51" s="16">
        <f>_xlfn.XLOOKUP(D51,activities[Activity],activities[% Done],"")</f>
        <v>0.7</v>
      </c>
      <c r="I51" s="15">
        <f t="shared" si="58"/>
        <v>0.7</v>
      </c>
      <c r="K51" s="15" t="b">
        <f t="shared" ca="1" si="69"/>
        <v>0</v>
      </c>
      <c r="L51" s="15" t="b">
        <f t="shared" ca="1" si="61"/>
        <v>0</v>
      </c>
      <c r="M51" s="15" t="b">
        <f t="shared" ca="1" si="62"/>
        <v>0</v>
      </c>
      <c r="N51" s="15" t="b">
        <f t="shared" ca="1" si="63"/>
        <v>1</v>
      </c>
      <c r="O51" s="15" t="b">
        <f t="shared" ca="1" si="64"/>
        <v>1</v>
      </c>
      <c r="P51" s="15" t="b">
        <f t="shared" ca="1" si="65"/>
        <v>1</v>
      </c>
      <c r="Q51" s="15" t="b">
        <f t="shared" ca="1" si="66"/>
        <v>1</v>
      </c>
      <c r="R51" s="15" t="b">
        <f t="shared" ca="1" si="67"/>
        <v>1</v>
      </c>
      <c r="S51" s="15" t="b">
        <f t="shared" ca="1" si="68"/>
        <v>1</v>
      </c>
      <c r="T51" s="15" t="b">
        <f t="shared" ca="1" si="23"/>
        <v>1</v>
      </c>
      <c r="U51" s="15" t="b">
        <f t="shared" ca="1" si="24"/>
        <v>1</v>
      </c>
      <c r="V51" s="15" t="b">
        <f t="shared" ca="1" si="25"/>
        <v>1</v>
      </c>
      <c r="W51" s="15" t="b">
        <f t="shared" ca="1" si="26"/>
        <v>1</v>
      </c>
      <c r="X51" s="15" t="b">
        <f t="shared" ca="1" si="27"/>
        <v>1</v>
      </c>
      <c r="Y51" s="15" t="b">
        <f t="shared" ca="1" si="28"/>
        <v>1</v>
      </c>
      <c r="Z51" s="15" t="b">
        <f t="shared" ca="1" si="29"/>
        <v>1</v>
      </c>
      <c r="AA51" s="15" t="b">
        <f t="shared" ca="1" si="30"/>
        <v>1</v>
      </c>
      <c r="AB51" s="15" t="b">
        <f t="shared" ca="1" si="70"/>
        <v>1</v>
      </c>
      <c r="AC51" s="15" t="b">
        <f t="shared" ca="1" si="71"/>
        <v>1</v>
      </c>
      <c r="AD51" s="15" t="b">
        <f t="shared" ca="1" si="32"/>
        <v>1</v>
      </c>
      <c r="AE51" s="15" t="b">
        <f t="shared" ca="1" si="33"/>
        <v>1</v>
      </c>
      <c r="AF51" s="15" t="b">
        <f t="shared" ca="1" si="34"/>
        <v>1</v>
      </c>
      <c r="AG51" s="15" t="b">
        <f t="shared" ca="1" si="35"/>
        <v>1</v>
      </c>
      <c r="AH51" s="15" t="b">
        <f t="shared" ca="1" si="36"/>
        <v>1</v>
      </c>
      <c r="AI51" s="15" t="b">
        <f t="shared" ca="1" si="37"/>
        <v>1</v>
      </c>
      <c r="AJ51" s="15" t="b">
        <f t="shared" ca="1" si="38"/>
        <v>1</v>
      </c>
      <c r="AK51" s="15" t="b">
        <f t="shared" ca="1" si="72"/>
        <v>1</v>
      </c>
      <c r="AL51" s="15" t="b">
        <f t="shared" ca="1" si="73"/>
        <v>1</v>
      </c>
      <c r="AM51" s="15" t="b">
        <f t="shared" ca="1" si="40"/>
        <v>1</v>
      </c>
      <c r="AN51" s="15" t="b">
        <f t="shared" ca="1" si="41"/>
        <v>1</v>
      </c>
      <c r="AO51" s="15" t="b">
        <f t="shared" ca="1" si="42"/>
        <v>1</v>
      </c>
      <c r="AP51" s="15" t="b">
        <f t="shared" ca="1" si="60"/>
        <v>1</v>
      </c>
      <c r="AQ51" s="15" t="b">
        <f t="shared" ca="1" si="43"/>
        <v>1</v>
      </c>
      <c r="AR51" s="15" t="b">
        <f t="shared" ca="1" si="44"/>
        <v>1</v>
      </c>
      <c r="AS51" s="15" t="b">
        <f t="shared" ca="1" si="45"/>
        <v>1</v>
      </c>
      <c r="AT51" s="15" t="b">
        <f t="shared" ca="1" si="46"/>
        <v>1</v>
      </c>
      <c r="AU51" s="15" t="b">
        <f t="shared" ca="1" si="47"/>
        <v>1</v>
      </c>
      <c r="AV51" s="15" t="b">
        <f t="shared" ca="1" si="48"/>
        <v>1</v>
      </c>
      <c r="AW51" s="15" t="b">
        <f t="shared" ca="1" si="49"/>
        <v>1</v>
      </c>
      <c r="AX51" s="15" t="b">
        <f t="shared" ca="1" si="50"/>
        <v>1</v>
      </c>
      <c r="AY51" s="15" t="b">
        <f t="shared" ca="1" si="51"/>
        <v>1</v>
      </c>
      <c r="AZ51" s="15" t="b">
        <f t="shared" ca="1" si="52"/>
        <v>1</v>
      </c>
      <c r="BA51" s="15" t="b">
        <f t="shared" ca="1" si="53"/>
        <v>1</v>
      </c>
      <c r="BB51" s="15" t="b">
        <f t="shared" ca="1" si="54"/>
        <v>1</v>
      </c>
      <c r="BC51" s="15" t="b">
        <f t="shared" ca="1" si="55"/>
        <v>1</v>
      </c>
      <c r="BD51" s="15" t="b">
        <f t="shared" ca="1" si="56"/>
        <v>1</v>
      </c>
      <c r="BE51" s="15" t="b">
        <f t="shared" ca="1" si="57"/>
        <v>1</v>
      </c>
    </row>
    <row r="52" spans="3:57" x14ac:dyDescent="0.3">
      <c r="C52" t="str">
        <f>IF(Calculation!B50=0,"",Calculation!B50)</f>
        <v/>
      </c>
      <c r="D52" t="str">
        <f>Calculation!C50</f>
        <v>Act 029</v>
      </c>
      <c r="E52" t="str">
        <f>_xlfn.XLOOKUP(D52,activities[Activity],activities[Owner],"")</f>
        <v>Bruce Wayne</v>
      </c>
      <c r="F52" s="13">
        <f>Calculation!D50</f>
        <v>44286</v>
      </c>
      <c r="G52" s="13">
        <f>Calculation!E50</f>
        <v>44280</v>
      </c>
      <c r="H52" s="16">
        <f>_xlfn.XLOOKUP(D52,activities[Activity],activities[% Done],"")</f>
        <v>1</v>
      </c>
      <c r="I52" s="15">
        <f t="shared" si="58"/>
        <v>1</v>
      </c>
      <c r="K52" s="15" t="b">
        <f t="shared" ca="1" si="69"/>
        <v>0</v>
      </c>
      <c r="L52" s="15" t="b">
        <f t="shared" ca="1" si="61"/>
        <v>0</v>
      </c>
      <c r="M52" s="15" t="b">
        <f t="shared" ca="1" si="62"/>
        <v>0</v>
      </c>
      <c r="N52" s="15" t="b">
        <f t="shared" ca="1" si="63"/>
        <v>1</v>
      </c>
      <c r="O52" s="15" t="b">
        <f t="shared" ca="1" si="64"/>
        <v>1</v>
      </c>
      <c r="P52" s="15" t="b">
        <f t="shared" ca="1" si="65"/>
        <v>1</v>
      </c>
      <c r="Q52" s="15" t="b">
        <f t="shared" ca="1" si="66"/>
        <v>1</v>
      </c>
      <c r="R52" s="15" t="b">
        <f t="shared" ca="1" si="67"/>
        <v>1</v>
      </c>
      <c r="S52" s="15" t="b">
        <f t="shared" ca="1" si="68"/>
        <v>1</v>
      </c>
      <c r="T52" s="15" t="b">
        <f t="shared" ca="1" si="23"/>
        <v>1</v>
      </c>
      <c r="U52" s="15" t="b">
        <f t="shared" ca="1" si="24"/>
        <v>1</v>
      </c>
      <c r="V52" s="15" t="b">
        <f t="shared" ca="1" si="25"/>
        <v>1</v>
      </c>
      <c r="W52" s="15" t="b">
        <f t="shared" ca="1" si="26"/>
        <v>1</v>
      </c>
      <c r="X52" s="15" t="b">
        <f t="shared" ca="1" si="27"/>
        <v>1</v>
      </c>
      <c r="Y52" s="15" t="b">
        <f t="shared" ca="1" si="28"/>
        <v>1</v>
      </c>
      <c r="Z52" s="15" t="b">
        <f t="shared" ca="1" si="29"/>
        <v>1</v>
      </c>
      <c r="AA52" s="15" t="b">
        <f t="shared" ca="1" si="30"/>
        <v>1</v>
      </c>
      <c r="AB52" s="15" t="b">
        <f t="shared" ca="1" si="70"/>
        <v>1</v>
      </c>
      <c r="AC52" s="15" t="b">
        <f t="shared" ca="1" si="71"/>
        <v>1</v>
      </c>
      <c r="AD52" s="15" t="b">
        <f t="shared" ca="1" si="32"/>
        <v>1</v>
      </c>
      <c r="AE52" s="15" t="b">
        <f t="shared" ca="1" si="33"/>
        <v>1</v>
      </c>
      <c r="AF52" s="15" t="b">
        <f t="shared" ca="1" si="34"/>
        <v>1</v>
      </c>
      <c r="AG52" s="15" t="b">
        <f t="shared" ca="1" si="35"/>
        <v>1</v>
      </c>
      <c r="AH52" s="15" t="b">
        <f t="shared" ca="1" si="36"/>
        <v>1</v>
      </c>
      <c r="AI52" s="15" t="b">
        <f t="shared" ca="1" si="37"/>
        <v>1</v>
      </c>
      <c r="AJ52" s="15" t="b">
        <f t="shared" ca="1" si="38"/>
        <v>1</v>
      </c>
      <c r="AK52" s="15" t="b">
        <f t="shared" ca="1" si="72"/>
        <v>1</v>
      </c>
      <c r="AL52" s="15" t="b">
        <f t="shared" ca="1" si="73"/>
        <v>1</v>
      </c>
      <c r="AM52" s="15" t="b">
        <f t="shared" ca="1" si="40"/>
        <v>1</v>
      </c>
      <c r="AN52" s="15" t="b">
        <f t="shared" ca="1" si="41"/>
        <v>1</v>
      </c>
      <c r="AO52" s="15" t="b">
        <f t="shared" ca="1" si="42"/>
        <v>1</v>
      </c>
      <c r="AP52" s="15" t="b">
        <f t="shared" ca="1" si="60"/>
        <v>1</v>
      </c>
      <c r="AQ52" s="15" t="b">
        <f t="shared" ca="1" si="43"/>
        <v>1</v>
      </c>
      <c r="AR52" s="15" t="b">
        <f t="shared" ca="1" si="44"/>
        <v>1</v>
      </c>
      <c r="AS52" s="15" t="b">
        <f t="shared" ca="1" si="45"/>
        <v>1</v>
      </c>
      <c r="AT52" s="15" t="b">
        <f t="shared" ca="1" si="46"/>
        <v>1</v>
      </c>
      <c r="AU52" s="15" t="b">
        <f t="shared" ca="1" si="47"/>
        <v>1</v>
      </c>
      <c r="AV52" s="15" t="b">
        <f t="shared" ca="1" si="48"/>
        <v>1</v>
      </c>
      <c r="AW52" s="15" t="b">
        <f t="shared" ca="1" si="49"/>
        <v>1</v>
      </c>
      <c r="AX52" s="15" t="b">
        <f t="shared" ca="1" si="50"/>
        <v>1</v>
      </c>
      <c r="AY52" s="15" t="b">
        <f t="shared" ca="1" si="51"/>
        <v>1</v>
      </c>
      <c r="AZ52" s="15" t="b">
        <f t="shared" ca="1" si="52"/>
        <v>1</v>
      </c>
      <c r="BA52" s="15" t="b">
        <f t="shared" ca="1" si="53"/>
        <v>1</v>
      </c>
      <c r="BB52" s="15" t="b">
        <f t="shared" ca="1" si="54"/>
        <v>1</v>
      </c>
      <c r="BC52" s="15" t="b">
        <f t="shared" ca="1" si="55"/>
        <v>1</v>
      </c>
      <c r="BD52" s="15" t="b">
        <f t="shared" ca="1" si="56"/>
        <v>1</v>
      </c>
      <c r="BE52" s="15" t="b">
        <f t="shared" ca="1" si="57"/>
        <v>1</v>
      </c>
    </row>
    <row r="53" spans="3:57" x14ac:dyDescent="0.3">
      <c r="C53" t="str">
        <f>IF(Calculation!B51=0,"",Calculation!B51)</f>
        <v/>
      </c>
      <c r="D53" t="str">
        <f>Calculation!C51</f>
        <v>Act 033</v>
      </c>
      <c r="E53" t="str">
        <f>_xlfn.XLOOKUP(D53,activities[Activity],activities[Owner],"")</f>
        <v>Alfred Pennyworth</v>
      </c>
      <c r="F53" s="13">
        <f>Calculation!D51</f>
        <v>44290</v>
      </c>
      <c r="G53" s="13">
        <f>Calculation!E51</f>
        <v>44284</v>
      </c>
      <c r="H53" s="16">
        <f>_xlfn.XLOOKUP(D53,activities[Activity],activities[% Done],"")</f>
        <v>0.67</v>
      </c>
      <c r="I53" s="15">
        <f t="shared" si="58"/>
        <v>0.67</v>
      </c>
      <c r="K53" s="15" t="b">
        <f t="shared" ca="1" si="69"/>
        <v>0</v>
      </c>
      <c r="L53" s="15" t="b">
        <f t="shared" ca="1" si="61"/>
        <v>0</v>
      </c>
      <c r="M53" s="15" t="b">
        <f t="shared" ca="1" si="62"/>
        <v>0</v>
      </c>
      <c r="N53" s="15" t="b">
        <f t="shared" ca="1" si="63"/>
        <v>0</v>
      </c>
      <c r="O53" s="15" t="b">
        <f t="shared" ca="1" si="64"/>
        <v>0</v>
      </c>
      <c r="P53" s="15" t="b">
        <f t="shared" ca="1" si="65"/>
        <v>0</v>
      </c>
      <c r="Q53" s="15" t="b">
        <f t="shared" ca="1" si="66"/>
        <v>0</v>
      </c>
      <c r="R53" s="15" t="b">
        <f t="shared" ca="1" si="67"/>
        <v>0</v>
      </c>
      <c r="S53" s="15" t="b">
        <f t="shared" ca="1" si="68"/>
        <v>0</v>
      </c>
      <c r="T53" s="15" t="b">
        <f t="shared" ca="1" si="23"/>
        <v>0</v>
      </c>
      <c r="U53" s="15" t="b">
        <f t="shared" ca="1" si="24"/>
        <v>0</v>
      </c>
      <c r="V53" s="15" t="b">
        <f t="shared" ca="1" si="25"/>
        <v>0</v>
      </c>
      <c r="W53" s="15" t="b">
        <f t="shared" ca="1" si="26"/>
        <v>0</v>
      </c>
      <c r="X53" s="15" t="b">
        <f t="shared" ca="1" si="27"/>
        <v>0</v>
      </c>
      <c r="Y53" s="15" t="b">
        <f t="shared" ca="1" si="28"/>
        <v>0</v>
      </c>
      <c r="Z53" s="15" t="b">
        <f t="shared" ca="1" si="29"/>
        <v>0</v>
      </c>
      <c r="AA53" s="15" t="b">
        <f t="shared" ca="1" si="30"/>
        <v>0</v>
      </c>
      <c r="AB53" s="15" t="b">
        <f t="shared" ca="1" si="70"/>
        <v>0</v>
      </c>
      <c r="AC53" s="15" t="b">
        <f t="shared" ca="1" si="71"/>
        <v>0</v>
      </c>
      <c r="AD53" s="15" t="b">
        <f t="shared" ca="1" si="32"/>
        <v>0</v>
      </c>
      <c r="AE53" s="15" t="b">
        <f t="shared" ca="1" si="33"/>
        <v>0</v>
      </c>
      <c r="AF53" s="15" t="b">
        <f t="shared" ca="1" si="34"/>
        <v>0</v>
      </c>
      <c r="AG53" s="15" t="b">
        <f t="shared" ca="1" si="35"/>
        <v>0</v>
      </c>
      <c r="AH53" s="15" t="b">
        <f t="shared" ca="1" si="36"/>
        <v>0</v>
      </c>
      <c r="AI53" s="15" t="b">
        <f t="shared" ca="1" si="37"/>
        <v>0</v>
      </c>
      <c r="AJ53" s="15" t="b">
        <f t="shared" ca="1" si="38"/>
        <v>0</v>
      </c>
      <c r="AK53" s="15" t="b">
        <f t="shared" ca="1" si="72"/>
        <v>0</v>
      </c>
      <c r="AL53" s="15" t="b">
        <f t="shared" ca="1" si="73"/>
        <v>0</v>
      </c>
      <c r="AM53" s="15" t="b">
        <f t="shared" ca="1" si="40"/>
        <v>0</v>
      </c>
      <c r="AN53" s="15" t="b">
        <f t="shared" ca="1" si="41"/>
        <v>0</v>
      </c>
      <c r="AO53" s="15" t="b">
        <f t="shared" ca="1" si="42"/>
        <v>0</v>
      </c>
      <c r="AP53" s="15" t="b">
        <f t="shared" ca="1" si="60"/>
        <v>0</v>
      </c>
      <c r="AQ53" s="15" t="b">
        <f t="shared" ca="1" si="43"/>
        <v>0</v>
      </c>
      <c r="AR53" s="15" t="b">
        <f t="shared" ca="1" si="44"/>
        <v>0</v>
      </c>
      <c r="AS53" s="15" t="b">
        <f t="shared" ca="1" si="45"/>
        <v>0</v>
      </c>
      <c r="AT53" s="15" t="b">
        <f t="shared" ca="1" si="46"/>
        <v>0</v>
      </c>
      <c r="AU53" s="15" t="b">
        <f t="shared" ca="1" si="47"/>
        <v>0</v>
      </c>
      <c r="AV53" s="15" t="b">
        <f t="shared" ca="1" si="48"/>
        <v>0</v>
      </c>
      <c r="AW53" s="15" t="b">
        <f t="shared" ca="1" si="49"/>
        <v>0</v>
      </c>
      <c r="AX53" s="15" t="b">
        <f t="shared" ca="1" si="50"/>
        <v>0</v>
      </c>
      <c r="AY53" s="15" t="b">
        <f t="shared" ca="1" si="51"/>
        <v>0</v>
      </c>
      <c r="AZ53" s="15" t="b">
        <f t="shared" ca="1" si="52"/>
        <v>0</v>
      </c>
      <c r="BA53" s="15" t="b">
        <f t="shared" ca="1" si="53"/>
        <v>0</v>
      </c>
      <c r="BB53" s="15" t="b">
        <f t="shared" ca="1" si="54"/>
        <v>0</v>
      </c>
      <c r="BC53" s="15" t="b">
        <f t="shared" ca="1" si="55"/>
        <v>0</v>
      </c>
      <c r="BD53" s="15" t="b">
        <f t="shared" ca="1" si="56"/>
        <v>0</v>
      </c>
      <c r="BE53" s="15" t="b">
        <f t="shared" ca="1" si="57"/>
        <v>0</v>
      </c>
    </row>
    <row r="54" spans="3:57" x14ac:dyDescent="0.3">
      <c r="C54" t="str">
        <f>IF(Calculation!B52=0,"",Calculation!B52)</f>
        <v/>
      </c>
      <c r="D54" t="str">
        <f>Calculation!C52</f>
        <v>Act 042</v>
      </c>
      <c r="E54" t="str">
        <f>_xlfn.XLOOKUP(D54,activities[Activity],activities[Owner],"")</f>
        <v>James Gordon</v>
      </c>
      <c r="F54" s="13">
        <f>Calculation!D52</f>
        <v>44295</v>
      </c>
      <c r="G54" s="13">
        <f>Calculation!E52</f>
        <v>44289</v>
      </c>
      <c r="H54" s="16">
        <f>_xlfn.XLOOKUP(D54,activities[Activity],activities[% Done],"")</f>
        <v>1</v>
      </c>
      <c r="I54" s="15">
        <f t="shared" si="58"/>
        <v>1</v>
      </c>
      <c r="K54" s="15" t="b">
        <f t="shared" ca="1" si="69"/>
        <v>0</v>
      </c>
      <c r="L54" s="15" t="b">
        <f t="shared" ca="1" si="61"/>
        <v>0</v>
      </c>
      <c r="M54" s="15" t="b">
        <f t="shared" ca="1" si="62"/>
        <v>0</v>
      </c>
      <c r="N54" s="15" t="b">
        <f t="shared" ca="1" si="63"/>
        <v>0</v>
      </c>
      <c r="O54" s="15" t="b">
        <f t="shared" ca="1" si="64"/>
        <v>0</v>
      </c>
      <c r="P54" s="15" t="b">
        <f t="shared" ca="1" si="65"/>
        <v>0</v>
      </c>
      <c r="Q54" s="15" t="b">
        <f t="shared" ca="1" si="66"/>
        <v>0</v>
      </c>
      <c r="R54" s="15" t="b">
        <f t="shared" ca="1" si="67"/>
        <v>0</v>
      </c>
      <c r="S54" s="15" t="b">
        <f t="shared" ca="1" si="68"/>
        <v>0</v>
      </c>
      <c r="T54" s="15" t="b">
        <f t="shared" ca="1" si="23"/>
        <v>0</v>
      </c>
      <c r="U54" s="15" t="b">
        <f t="shared" ca="1" si="24"/>
        <v>0</v>
      </c>
      <c r="V54" s="15" t="b">
        <f t="shared" ca="1" si="25"/>
        <v>0</v>
      </c>
      <c r="W54" s="15" t="b">
        <f t="shared" ca="1" si="26"/>
        <v>0</v>
      </c>
      <c r="X54" s="15" t="b">
        <f t="shared" ca="1" si="27"/>
        <v>0</v>
      </c>
      <c r="Y54" s="15" t="b">
        <f t="shared" ca="1" si="28"/>
        <v>0</v>
      </c>
      <c r="Z54" s="15" t="b">
        <f t="shared" ca="1" si="29"/>
        <v>0</v>
      </c>
      <c r="AA54" s="15" t="b">
        <f t="shared" ca="1" si="30"/>
        <v>0</v>
      </c>
      <c r="AB54" s="15" t="b">
        <f t="shared" ca="1" si="70"/>
        <v>0</v>
      </c>
      <c r="AC54" s="15" t="b">
        <f t="shared" ca="1" si="71"/>
        <v>0</v>
      </c>
      <c r="AD54" s="15" t="b">
        <f t="shared" ca="1" si="32"/>
        <v>0</v>
      </c>
      <c r="AE54" s="15" t="b">
        <f t="shared" ca="1" si="33"/>
        <v>0</v>
      </c>
      <c r="AF54" s="15" t="b">
        <f t="shared" ca="1" si="34"/>
        <v>0</v>
      </c>
      <c r="AG54" s="15" t="b">
        <f t="shared" ca="1" si="35"/>
        <v>0</v>
      </c>
      <c r="AH54" s="15" t="b">
        <f t="shared" ca="1" si="36"/>
        <v>0</v>
      </c>
      <c r="AI54" s="15" t="b">
        <f t="shared" ca="1" si="37"/>
        <v>0</v>
      </c>
      <c r="AJ54" s="15" t="b">
        <f t="shared" ca="1" si="38"/>
        <v>0</v>
      </c>
      <c r="AK54" s="15" t="b">
        <f t="shared" ca="1" si="72"/>
        <v>0</v>
      </c>
      <c r="AL54" s="15" t="b">
        <f t="shared" ca="1" si="73"/>
        <v>0</v>
      </c>
      <c r="AM54" s="15" t="b">
        <f t="shared" ca="1" si="40"/>
        <v>0</v>
      </c>
      <c r="AN54" s="15" t="b">
        <f t="shared" ca="1" si="41"/>
        <v>0</v>
      </c>
      <c r="AO54" s="15" t="b">
        <f t="shared" ca="1" si="42"/>
        <v>0</v>
      </c>
      <c r="AP54" s="15" t="b">
        <f t="shared" ca="1" si="60"/>
        <v>0</v>
      </c>
      <c r="AQ54" s="15" t="b">
        <f t="shared" ca="1" si="43"/>
        <v>0</v>
      </c>
      <c r="AR54" s="15" t="b">
        <f t="shared" ca="1" si="44"/>
        <v>0</v>
      </c>
      <c r="AS54" s="15" t="b">
        <f t="shared" ca="1" si="45"/>
        <v>0</v>
      </c>
      <c r="AT54" s="15" t="b">
        <f t="shared" ca="1" si="46"/>
        <v>0</v>
      </c>
      <c r="AU54" s="15" t="b">
        <f t="shared" ca="1" si="47"/>
        <v>0</v>
      </c>
      <c r="AV54" s="15" t="b">
        <f t="shared" ca="1" si="48"/>
        <v>0</v>
      </c>
      <c r="AW54" s="15" t="b">
        <f t="shared" ca="1" si="49"/>
        <v>0</v>
      </c>
      <c r="AX54" s="15" t="b">
        <f t="shared" ca="1" si="50"/>
        <v>0</v>
      </c>
      <c r="AY54" s="15" t="b">
        <f t="shared" ca="1" si="51"/>
        <v>0</v>
      </c>
      <c r="AZ54" s="15" t="b">
        <f t="shared" ca="1" si="52"/>
        <v>0</v>
      </c>
      <c r="BA54" s="15" t="b">
        <f t="shared" ca="1" si="53"/>
        <v>0</v>
      </c>
      <c r="BB54" s="15" t="b">
        <f t="shared" ca="1" si="54"/>
        <v>0</v>
      </c>
      <c r="BC54" s="15" t="b">
        <f t="shared" ca="1" si="55"/>
        <v>0</v>
      </c>
      <c r="BD54" s="15" t="b">
        <f t="shared" ca="1" si="56"/>
        <v>0</v>
      </c>
      <c r="BE54" s="15" t="b">
        <f t="shared" ca="1" si="57"/>
        <v>0</v>
      </c>
    </row>
    <row r="55" spans="3:57" x14ac:dyDescent="0.3">
      <c r="C55" t="str">
        <f>IF(Calculation!B53=0,"",Calculation!B53)</f>
        <v/>
      </c>
      <c r="D55" t="str">
        <f>Calculation!C53</f>
        <v>Act 046</v>
      </c>
      <c r="E55" t="str">
        <f>_xlfn.XLOOKUP(D55,activities[Activity],activities[Owner],"")</f>
        <v>Bane</v>
      </c>
      <c r="F55" s="13">
        <f>Calculation!D53</f>
        <v>44305</v>
      </c>
      <c r="G55" s="13">
        <f>Calculation!E53</f>
        <v>44295</v>
      </c>
      <c r="H55" s="16">
        <f>_xlfn.XLOOKUP(D55,activities[Activity],activities[% Done],"")</f>
        <v>0.66</v>
      </c>
      <c r="I55" s="15">
        <f t="shared" si="58"/>
        <v>0.66</v>
      </c>
      <c r="K55" s="15" t="b">
        <f t="shared" ca="1" si="69"/>
        <v>0</v>
      </c>
      <c r="L55" s="15" t="b">
        <f t="shared" ca="1" si="61"/>
        <v>0</v>
      </c>
      <c r="M55" s="15" t="b">
        <f t="shared" ca="1" si="62"/>
        <v>0</v>
      </c>
      <c r="N55" s="15" t="b">
        <f t="shared" ca="1" si="63"/>
        <v>0</v>
      </c>
      <c r="O55" s="15" t="b">
        <f t="shared" ca="1" si="64"/>
        <v>0</v>
      </c>
      <c r="P55" s="15" t="b">
        <f t="shared" ca="1" si="65"/>
        <v>0</v>
      </c>
      <c r="Q55" s="15" t="b">
        <f t="shared" ca="1" si="66"/>
        <v>0</v>
      </c>
      <c r="R55" s="15" t="b">
        <f t="shared" ca="1" si="67"/>
        <v>0</v>
      </c>
      <c r="S55" s="15" t="b">
        <f t="shared" ca="1" si="68"/>
        <v>0</v>
      </c>
      <c r="T55" s="15" t="b">
        <f t="shared" ca="1" si="23"/>
        <v>0</v>
      </c>
      <c r="U55" s="15" t="b">
        <f t="shared" ca="1" si="24"/>
        <v>0</v>
      </c>
      <c r="V55" s="15" t="b">
        <f t="shared" ca="1" si="25"/>
        <v>0</v>
      </c>
      <c r="W55" s="15" t="b">
        <f t="shared" ca="1" si="26"/>
        <v>0</v>
      </c>
      <c r="X55" s="15" t="b">
        <f t="shared" ca="1" si="27"/>
        <v>0</v>
      </c>
      <c r="Y55" s="15" t="b">
        <f t="shared" ca="1" si="28"/>
        <v>0</v>
      </c>
      <c r="Z55" s="15" t="b">
        <f t="shared" ca="1" si="29"/>
        <v>0</v>
      </c>
      <c r="AA55" s="15" t="b">
        <f t="shared" ca="1" si="30"/>
        <v>0</v>
      </c>
      <c r="AB55" s="15" t="b">
        <f t="shared" ca="1" si="70"/>
        <v>0</v>
      </c>
      <c r="AC55" s="15" t="b">
        <f t="shared" ca="1" si="71"/>
        <v>0</v>
      </c>
      <c r="AD55" s="15" t="b">
        <f t="shared" ca="1" si="32"/>
        <v>0</v>
      </c>
      <c r="AE55" s="15" t="b">
        <f t="shared" ca="1" si="33"/>
        <v>0</v>
      </c>
      <c r="AF55" s="15" t="b">
        <f t="shared" ca="1" si="34"/>
        <v>0</v>
      </c>
      <c r="AG55" s="15" t="b">
        <f t="shared" ca="1" si="35"/>
        <v>0</v>
      </c>
      <c r="AH55" s="15" t="b">
        <f t="shared" ca="1" si="36"/>
        <v>0</v>
      </c>
      <c r="AI55" s="15" t="b">
        <f t="shared" ca="1" si="37"/>
        <v>0</v>
      </c>
      <c r="AJ55" s="15" t="b">
        <f t="shared" ca="1" si="38"/>
        <v>0</v>
      </c>
      <c r="AK55" s="15" t="b">
        <f t="shared" ca="1" si="72"/>
        <v>0</v>
      </c>
      <c r="AL55" s="15" t="b">
        <f t="shared" ca="1" si="73"/>
        <v>0</v>
      </c>
      <c r="AM55" s="15" t="b">
        <f t="shared" ca="1" si="40"/>
        <v>0</v>
      </c>
      <c r="AN55" s="15" t="b">
        <f t="shared" ca="1" si="41"/>
        <v>0</v>
      </c>
      <c r="AO55" s="15" t="b">
        <f t="shared" ca="1" si="42"/>
        <v>0</v>
      </c>
      <c r="AP55" s="15" t="b">
        <f t="shared" ca="1" si="60"/>
        <v>0</v>
      </c>
      <c r="AQ55" s="15" t="b">
        <f t="shared" ca="1" si="43"/>
        <v>0</v>
      </c>
      <c r="AR55" s="15" t="b">
        <f t="shared" ca="1" si="44"/>
        <v>0</v>
      </c>
      <c r="AS55" s="15" t="b">
        <f t="shared" ca="1" si="45"/>
        <v>0</v>
      </c>
      <c r="AT55" s="15" t="b">
        <f t="shared" ca="1" si="46"/>
        <v>0</v>
      </c>
      <c r="AU55" s="15" t="b">
        <f t="shared" ca="1" si="47"/>
        <v>0</v>
      </c>
      <c r="AV55" s="15" t="b">
        <f t="shared" ca="1" si="48"/>
        <v>0</v>
      </c>
      <c r="AW55" s="15" t="b">
        <f t="shared" ca="1" si="49"/>
        <v>0</v>
      </c>
      <c r="AX55" s="15" t="b">
        <f t="shared" ca="1" si="50"/>
        <v>0</v>
      </c>
      <c r="AY55" s="15" t="b">
        <f t="shared" ca="1" si="51"/>
        <v>0</v>
      </c>
      <c r="AZ55" s="15" t="b">
        <f t="shared" ca="1" si="52"/>
        <v>0</v>
      </c>
      <c r="BA55" s="15" t="b">
        <f t="shared" ca="1" si="53"/>
        <v>0</v>
      </c>
      <c r="BB55" s="15" t="b">
        <f t="shared" ca="1" si="54"/>
        <v>0</v>
      </c>
      <c r="BC55" s="15" t="b">
        <f t="shared" ca="1" si="55"/>
        <v>0</v>
      </c>
      <c r="BD55" s="15" t="b">
        <f t="shared" ca="1" si="56"/>
        <v>0</v>
      </c>
      <c r="BE55" s="15" t="b">
        <f t="shared" ca="1" si="57"/>
        <v>0</v>
      </c>
    </row>
    <row r="56" spans="3:57" x14ac:dyDescent="0.3">
      <c r="C56" t="str">
        <f>IF(Calculation!B54=0,"",Calculation!B54)</f>
        <v/>
      </c>
      <c r="D56" t="str">
        <f>Calculation!C54</f>
        <v>Act 051</v>
      </c>
      <c r="E56" t="str">
        <f>_xlfn.XLOOKUP(D56,activities[Activity],activities[Owner],"")</f>
        <v>Alfred Pennyworth</v>
      </c>
      <c r="F56" s="13">
        <f>Calculation!D54</f>
        <v>44308</v>
      </c>
      <c r="G56" s="13">
        <f>Calculation!E54</f>
        <v>44301</v>
      </c>
      <c r="H56" s="16">
        <f>_xlfn.XLOOKUP(D56,activities[Activity],activities[% Done],"")</f>
        <v>0.96</v>
      </c>
      <c r="I56" s="15">
        <f t="shared" si="58"/>
        <v>0.96</v>
      </c>
      <c r="K56" s="15" t="b">
        <f t="shared" ca="1" si="69"/>
        <v>0</v>
      </c>
      <c r="L56" s="15" t="b">
        <f t="shared" ca="1" si="61"/>
        <v>0</v>
      </c>
      <c r="M56" s="15" t="b">
        <f t="shared" ca="1" si="62"/>
        <v>0</v>
      </c>
      <c r="N56" s="15" t="b">
        <f t="shared" ca="1" si="63"/>
        <v>0</v>
      </c>
      <c r="O56" s="15" t="b">
        <f t="shared" ca="1" si="64"/>
        <v>0</v>
      </c>
      <c r="P56" s="15" t="b">
        <f t="shared" ca="1" si="65"/>
        <v>0</v>
      </c>
      <c r="Q56" s="15" t="b">
        <f t="shared" ca="1" si="66"/>
        <v>0</v>
      </c>
      <c r="R56" s="15" t="b">
        <f t="shared" ca="1" si="67"/>
        <v>0</v>
      </c>
      <c r="S56" s="15" t="b">
        <f t="shared" ca="1" si="68"/>
        <v>0</v>
      </c>
      <c r="T56" s="15" t="b">
        <f t="shared" ca="1" si="23"/>
        <v>0</v>
      </c>
      <c r="U56" s="15" t="b">
        <f t="shared" ca="1" si="24"/>
        <v>0</v>
      </c>
      <c r="V56" s="15" t="b">
        <f t="shared" ca="1" si="25"/>
        <v>0</v>
      </c>
      <c r="W56" s="15" t="b">
        <f t="shared" ca="1" si="26"/>
        <v>0</v>
      </c>
      <c r="X56" s="15" t="b">
        <f t="shared" ca="1" si="27"/>
        <v>0</v>
      </c>
      <c r="Y56" s="15" t="b">
        <f t="shared" ca="1" si="28"/>
        <v>0</v>
      </c>
      <c r="Z56" s="15" t="b">
        <f t="shared" ca="1" si="29"/>
        <v>0</v>
      </c>
      <c r="AA56" s="15" t="b">
        <f t="shared" ca="1" si="30"/>
        <v>0</v>
      </c>
      <c r="AB56" s="15" t="b">
        <f t="shared" ca="1" si="70"/>
        <v>0</v>
      </c>
      <c r="AC56" s="15" t="b">
        <f t="shared" ca="1" si="71"/>
        <v>0</v>
      </c>
      <c r="AD56" s="15" t="b">
        <f t="shared" ca="1" si="32"/>
        <v>0</v>
      </c>
      <c r="AE56" s="15" t="b">
        <f t="shared" ca="1" si="33"/>
        <v>0</v>
      </c>
      <c r="AF56" s="15" t="b">
        <f t="shared" ca="1" si="34"/>
        <v>0</v>
      </c>
      <c r="AG56" s="15" t="b">
        <f t="shared" ca="1" si="35"/>
        <v>0</v>
      </c>
      <c r="AH56" s="15" t="b">
        <f t="shared" ca="1" si="36"/>
        <v>0</v>
      </c>
      <c r="AI56" s="15" t="b">
        <f t="shared" ca="1" si="37"/>
        <v>0</v>
      </c>
      <c r="AJ56" s="15" t="b">
        <f t="shared" ca="1" si="38"/>
        <v>0</v>
      </c>
      <c r="AK56" s="15" t="b">
        <f t="shared" ca="1" si="72"/>
        <v>0</v>
      </c>
      <c r="AL56" s="15" t="b">
        <f t="shared" ca="1" si="73"/>
        <v>0</v>
      </c>
      <c r="AM56" s="15" t="b">
        <f t="shared" ca="1" si="40"/>
        <v>0</v>
      </c>
      <c r="AN56" s="15" t="b">
        <f t="shared" ca="1" si="41"/>
        <v>0</v>
      </c>
      <c r="AO56" s="15" t="b">
        <f t="shared" ca="1" si="42"/>
        <v>0</v>
      </c>
      <c r="AP56" s="15" t="b">
        <f t="shared" ca="1" si="60"/>
        <v>0</v>
      </c>
      <c r="AQ56" s="15" t="b">
        <f t="shared" ca="1" si="43"/>
        <v>0</v>
      </c>
      <c r="AR56" s="15" t="b">
        <f t="shared" ca="1" si="44"/>
        <v>0</v>
      </c>
      <c r="AS56" s="15" t="b">
        <f t="shared" ca="1" si="45"/>
        <v>0</v>
      </c>
      <c r="AT56" s="15" t="b">
        <f t="shared" ca="1" si="46"/>
        <v>0</v>
      </c>
      <c r="AU56" s="15" t="b">
        <f t="shared" ca="1" si="47"/>
        <v>0</v>
      </c>
      <c r="AV56" s="15" t="b">
        <f t="shared" ca="1" si="48"/>
        <v>0</v>
      </c>
      <c r="AW56" s="15" t="b">
        <f t="shared" ca="1" si="49"/>
        <v>0</v>
      </c>
      <c r="AX56" s="15" t="b">
        <f t="shared" ca="1" si="50"/>
        <v>0</v>
      </c>
      <c r="AY56" s="15" t="b">
        <f t="shared" ca="1" si="51"/>
        <v>0</v>
      </c>
      <c r="AZ56" s="15" t="b">
        <f t="shared" ca="1" si="52"/>
        <v>0</v>
      </c>
      <c r="BA56" s="15" t="b">
        <f t="shared" ca="1" si="53"/>
        <v>0</v>
      </c>
      <c r="BB56" s="15" t="b">
        <f t="shared" ca="1" si="54"/>
        <v>0</v>
      </c>
      <c r="BC56" s="15" t="b">
        <f t="shared" ca="1" si="55"/>
        <v>0</v>
      </c>
      <c r="BD56" s="15" t="b">
        <f t="shared" ca="1" si="56"/>
        <v>0</v>
      </c>
      <c r="BE56" s="15" t="b">
        <f t="shared" ca="1" si="57"/>
        <v>0</v>
      </c>
    </row>
    <row r="57" spans="3:57" x14ac:dyDescent="0.3">
      <c r="C57" t="str">
        <f>IF(Calculation!B55=0,"",Calculation!B55)</f>
        <v/>
      </c>
      <c r="D57" t="str">
        <f>Calculation!C55</f>
        <v>Act 073</v>
      </c>
      <c r="E57" t="str">
        <f>_xlfn.XLOOKUP(D57,activities[Activity],activities[Owner],"")</f>
        <v>Selina Kyle</v>
      </c>
      <c r="F57" s="13">
        <f>Calculation!D55</f>
        <v>44333</v>
      </c>
      <c r="G57" s="13">
        <f>Calculation!E55</f>
        <v>44325</v>
      </c>
      <c r="H57" s="16">
        <f>_xlfn.XLOOKUP(D57,activities[Activity],activities[% Done],"")</f>
        <v>0</v>
      </c>
      <c r="I57" s="15">
        <f t="shared" si="58"/>
        <v>0</v>
      </c>
      <c r="K57" s="15" t="b">
        <f t="shared" ca="1" si="69"/>
        <v>0</v>
      </c>
      <c r="L57" s="15" t="b">
        <f t="shared" ca="1" si="61"/>
        <v>0</v>
      </c>
      <c r="M57" s="15" t="b">
        <f t="shared" ca="1" si="62"/>
        <v>0</v>
      </c>
      <c r="N57" s="15" t="b">
        <f t="shared" ca="1" si="63"/>
        <v>0</v>
      </c>
      <c r="O57" s="15" t="b">
        <f t="shared" ca="1" si="64"/>
        <v>0</v>
      </c>
      <c r="P57" s="15" t="b">
        <f t="shared" ca="1" si="65"/>
        <v>0</v>
      </c>
      <c r="Q57" s="15" t="b">
        <f t="shared" ca="1" si="66"/>
        <v>0</v>
      </c>
      <c r="R57" s="15" t="b">
        <f t="shared" ca="1" si="67"/>
        <v>0</v>
      </c>
      <c r="S57" s="15" t="b">
        <f t="shared" ca="1" si="68"/>
        <v>0</v>
      </c>
      <c r="T57" s="15" t="b">
        <f t="shared" ca="1" si="23"/>
        <v>0</v>
      </c>
      <c r="U57" s="15" t="b">
        <f t="shared" ca="1" si="24"/>
        <v>0</v>
      </c>
      <c r="V57" s="15" t="b">
        <f t="shared" ca="1" si="25"/>
        <v>0</v>
      </c>
      <c r="W57" s="15" t="b">
        <f t="shared" ca="1" si="26"/>
        <v>0</v>
      </c>
      <c r="X57" s="15" t="b">
        <f t="shared" ca="1" si="27"/>
        <v>0</v>
      </c>
      <c r="Y57" s="15" t="b">
        <f t="shared" ca="1" si="28"/>
        <v>0</v>
      </c>
      <c r="Z57" s="15" t="b">
        <f t="shared" ca="1" si="29"/>
        <v>0</v>
      </c>
      <c r="AA57" s="15" t="b">
        <f t="shared" ca="1" si="30"/>
        <v>0</v>
      </c>
      <c r="AB57" s="15" t="b">
        <f t="shared" ca="1" si="70"/>
        <v>0</v>
      </c>
      <c r="AC57" s="15" t="b">
        <f t="shared" ca="1" si="71"/>
        <v>0</v>
      </c>
      <c r="AD57" s="15" t="b">
        <f t="shared" ca="1" si="32"/>
        <v>0</v>
      </c>
      <c r="AE57" s="15" t="b">
        <f t="shared" ca="1" si="33"/>
        <v>0</v>
      </c>
      <c r="AF57" s="15" t="b">
        <f t="shared" ca="1" si="34"/>
        <v>0</v>
      </c>
      <c r="AG57" s="15" t="b">
        <f t="shared" ca="1" si="35"/>
        <v>0</v>
      </c>
      <c r="AH57" s="15" t="b">
        <f t="shared" ca="1" si="36"/>
        <v>0</v>
      </c>
      <c r="AI57" s="15" t="b">
        <f t="shared" ca="1" si="37"/>
        <v>0</v>
      </c>
      <c r="AJ57" s="15" t="b">
        <f t="shared" ca="1" si="38"/>
        <v>0</v>
      </c>
      <c r="AK57" s="15" t="b">
        <f t="shared" ca="1" si="72"/>
        <v>0</v>
      </c>
      <c r="AL57" s="15" t="b">
        <f t="shared" ca="1" si="73"/>
        <v>0</v>
      </c>
      <c r="AM57" s="15" t="b">
        <f t="shared" ca="1" si="40"/>
        <v>0</v>
      </c>
      <c r="AN57" s="15" t="b">
        <f t="shared" ca="1" si="41"/>
        <v>0</v>
      </c>
      <c r="AO57" s="15" t="b">
        <f t="shared" ca="1" si="42"/>
        <v>1</v>
      </c>
      <c r="AP57" s="15" t="b">
        <f t="shared" ca="1" si="60"/>
        <v>1</v>
      </c>
      <c r="AQ57" s="15" t="b">
        <f t="shared" ca="1" si="43"/>
        <v>1</v>
      </c>
      <c r="AR57" s="15" t="b">
        <f t="shared" ca="1" si="44"/>
        <v>1</v>
      </c>
      <c r="AS57" s="15" t="b">
        <f t="shared" ca="1" si="45"/>
        <v>1</v>
      </c>
      <c r="AT57" s="15" t="b">
        <f t="shared" ca="1" si="46"/>
        <v>1</v>
      </c>
      <c r="AU57" s="15" t="b">
        <f t="shared" ca="1" si="47"/>
        <v>1</v>
      </c>
      <c r="AV57" s="15" t="b">
        <f t="shared" ca="1" si="48"/>
        <v>1</v>
      </c>
      <c r="AW57" s="15" t="b">
        <f t="shared" ca="1" si="49"/>
        <v>1</v>
      </c>
      <c r="AX57" s="15" t="b">
        <f t="shared" ca="1" si="50"/>
        <v>1</v>
      </c>
      <c r="AY57" s="15" t="b">
        <f t="shared" ca="1" si="51"/>
        <v>1</v>
      </c>
      <c r="AZ57" s="15" t="b">
        <f t="shared" ca="1" si="52"/>
        <v>1</v>
      </c>
      <c r="BA57" s="15" t="b">
        <f t="shared" ca="1" si="53"/>
        <v>1</v>
      </c>
      <c r="BB57" s="15" t="b">
        <f t="shared" ca="1" si="54"/>
        <v>1</v>
      </c>
      <c r="BC57" s="15" t="b">
        <f t="shared" ca="1" si="55"/>
        <v>1</v>
      </c>
      <c r="BD57" s="15" t="b">
        <f t="shared" ca="1" si="56"/>
        <v>1</v>
      </c>
      <c r="BE57" s="15" t="b">
        <f t="shared" ca="1" si="57"/>
        <v>1</v>
      </c>
    </row>
    <row r="58" spans="3:57" x14ac:dyDescent="0.3">
      <c r="C58" t="str">
        <f>IF(Calculation!B56=0,"",Calculation!B56)</f>
        <v>Grand Total</v>
      </c>
      <c r="D58">
        <f>Calculation!C56</f>
        <v>0</v>
      </c>
      <c r="E58" t="str">
        <f>_xlfn.XLOOKUP(D58,activities[Activity],activities[Owner],"")</f>
        <v/>
      </c>
      <c r="F58" s="13">
        <f>Calculation!D56</f>
        <v>44266</v>
      </c>
      <c r="G58" s="13">
        <f>Calculation!E56</f>
        <v>44352</v>
      </c>
      <c r="H58" s="16" t="str">
        <f>_xlfn.XLOOKUP(D58,activities[Activity],activities[% Done],"")</f>
        <v/>
      </c>
      <c r="I58" s="15" t="str">
        <f t="shared" si="58"/>
        <v/>
      </c>
      <c r="K58" s="15" t="b">
        <f t="shared" ca="1" si="69"/>
        <v>0</v>
      </c>
      <c r="L58" s="15" t="b">
        <f t="shared" ca="1" si="61"/>
        <v>0</v>
      </c>
      <c r="M58" s="15" t="b">
        <f t="shared" ca="1" si="62"/>
        <v>0</v>
      </c>
      <c r="N58" s="15" t="b">
        <f t="shared" ca="1" si="63"/>
        <v>1</v>
      </c>
      <c r="O58" s="15" t="b">
        <f t="shared" ca="1" si="64"/>
        <v>1</v>
      </c>
      <c r="P58" s="15" t="b">
        <f t="shared" ca="1" si="65"/>
        <v>1</v>
      </c>
      <c r="Q58" s="15" t="b">
        <f t="shared" ca="1" si="66"/>
        <v>1</v>
      </c>
      <c r="R58" s="15" t="b">
        <f t="shared" ca="1" si="67"/>
        <v>1</v>
      </c>
      <c r="S58" s="15" t="b">
        <f t="shared" ca="1" si="68"/>
        <v>1</v>
      </c>
      <c r="T58" s="15" t="b">
        <f t="shared" ca="1" si="23"/>
        <v>1</v>
      </c>
      <c r="U58" s="15" t="b">
        <f t="shared" ca="1" si="24"/>
        <v>1</v>
      </c>
      <c r="V58" s="15" t="b">
        <f t="shared" ca="1" si="25"/>
        <v>1</v>
      </c>
      <c r="W58" s="15" t="b">
        <f t="shared" ca="1" si="26"/>
        <v>1</v>
      </c>
      <c r="X58" s="15" t="b">
        <f t="shared" ca="1" si="27"/>
        <v>1</v>
      </c>
      <c r="Y58" s="15" t="b">
        <f t="shared" ca="1" si="28"/>
        <v>1</v>
      </c>
      <c r="Z58" s="15" t="b">
        <f t="shared" ca="1" si="29"/>
        <v>1</v>
      </c>
      <c r="AA58" s="15" t="b">
        <f t="shared" ca="1" si="30"/>
        <v>1</v>
      </c>
      <c r="AB58" s="15" t="b">
        <f t="shared" ca="1" si="70"/>
        <v>1</v>
      </c>
      <c r="AC58" s="15" t="b">
        <f t="shared" ca="1" si="71"/>
        <v>1</v>
      </c>
      <c r="AD58" s="15" t="b">
        <f t="shared" ca="1" si="32"/>
        <v>1</v>
      </c>
      <c r="AE58" s="15" t="b">
        <f t="shared" ca="1" si="33"/>
        <v>1</v>
      </c>
      <c r="AF58" s="15" t="b">
        <f t="shared" ca="1" si="34"/>
        <v>1</v>
      </c>
      <c r="AG58" s="15" t="b">
        <f t="shared" ca="1" si="35"/>
        <v>1</v>
      </c>
      <c r="AH58" s="15" t="b">
        <f t="shared" ca="1" si="36"/>
        <v>1</v>
      </c>
      <c r="AI58" s="15" t="b">
        <f t="shared" ca="1" si="37"/>
        <v>1</v>
      </c>
      <c r="AJ58" s="15" t="b">
        <f t="shared" ca="1" si="38"/>
        <v>1</v>
      </c>
      <c r="AK58" s="15" t="b">
        <f t="shared" ca="1" si="72"/>
        <v>1</v>
      </c>
      <c r="AL58" s="15" t="b">
        <f t="shared" ca="1" si="73"/>
        <v>1</v>
      </c>
      <c r="AM58" s="15" t="b">
        <f t="shared" ca="1" si="40"/>
        <v>1</v>
      </c>
      <c r="AN58" s="15" t="b">
        <f t="shared" ca="1" si="41"/>
        <v>1</v>
      </c>
      <c r="AO58" s="15" t="b">
        <f t="shared" ca="1" si="42"/>
        <v>1</v>
      </c>
      <c r="AP58" s="15" t="b">
        <f t="shared" ca="1" si="60"/>
        <v>1</v>
      </c>
      <c r="AQ58" s="15" t="b">
        <f t="shared" ca="1" si="43"/>
        <v>1</v>
      </c>
      <c r="AR58" s="15" t="b">
        <f t="shared" ca="1" si="44"/>
        <v>1</v>
      </c>
      <c r="AS58" s="15" t="b">
        <f t="shared" ca="1" si="45"/>
        <v>1</v>
      </c>
      <c r="AT58" s="15" t="b">
        <f t="shared" ca="1" si="46"/>
        <v>1</v>
      </c>
      <c r="AU58" s="15" t="b">
        <f t="shared" ca="1" si="47"/>
        <v>1</v>
      </c>
      <c r="AV58" s="15" t="b">
        <f t="shared" ca="1" si="48"/>
        <v>1</v>
      </c>
      <c r="AW58" s="15" t="b">
        <f t="shared" ca="1" si="49"/>
        <v>1</v>
      </c>
      <c r="AX58" s="15" t="b">
        <f t="shared" ca="1" si="50"/>
        <v>1</v>
      </c>
      <c r="AY58" s="15" t="b">
        <f t="shared" ca="1" si="51"/>
        <v>1</v>
      </c>
      <c r="AZ58" s="15" t="b">
        <f t="shared" ca="1" si="52"/>
        <v>1</v>
      </c>
      <c r="BA58" s="15" t="b">
        <f t="shared" ca="1" si="53"/>
        <v>1</v>
      </c>
      <c r="BB58" s="15" t="b">
        <f t="shared" ca="1" si="54"/>
        <v>1</v>
      </c>
      <c r="BC58" s="15" t="b">
        <f t="shared" ca="1" si="55"/>
        <v>1</v>
      </c>
      <c r="BD58" s="15" t="b">
        <f t="shared" ca="1" si="56"/>
        <v>1</v>
      </c>
      <c r="BE58" s="15" t="b">
        <f t="shared" ca="1" si="57"/>
        <v>1</v>
      </c>
    </row>
    <row r="59" spans="3:57" x14ac:dyDescent="0.3">
      <c r="C59" t="str">
        <f>IF(Calculation!B57=0,"",Calculation!B57)</f>
        <v/>
      </c>
    </row>
    <row r="60" spans="3:57" x14ac:dyDescent="0.3">
      <c r="C60" t="str">
        <f>IF(Calculation!B58=0,"",Calculation!B58)</f>
        <v/>
      </c>
    </row>
    <row r="61" spans="3:57" x14ac:dyDescent="0.3">
      <c r="C61" t="str">
        <f>IF(Calculation!B59=0,"",Calculation!B59)</f>
        <v/>
      </c>
    </row>
    <row r="62" spans="3:57" x14ac:dyDescent="0.3">
      <c r="C62" t="str">
        <f>IF(Calculation!B60=0,"",Calculation!B60)</f>
        <v/>
      </c>
    </row>
    <row r="63" spans="3:57" x14ac:dyDescent="0.3">
      <c r="C63" t="str">
        <f>IF(Calculation!B61=0,"",Calculation!B61)</f>
        <v/>
      </c>
    </row>
    <row r="64" spans="3:57" x14ac:dyDescent="0.3">
      <c r="C64" t="str">
        <f>IF(Calculation!B62=0,"",Calculation!B62)</f>
        <v/>
      </c>
    </row>
    <row r="65" spans="3:3" x14ac:dyDescent="0.3">
      <c r="C65" t="str">
        <f>IF(Calculation!B63=0,"",Calculation!B63)</f>
        <v/>
      </c>
    </row>
    <row r="66" spans="3:3" x14ac:dyDescent="0.3">
      <c r="C66" t="str">
        <f>IF(Calculation!B64=0,"",Calculation!B64)</f>
        <v/>
      </c>
    </row>
    <row r="67" spans="3:3" x14ac:dyDescent="0.3">
      <c r="C67" t="str">
        <f>IF(Calculation!B65=0,"",Calculation!B65)</f>
        <v/>
      </c>
    </row>
    <row r="68" spans="3:3" x14ac:dyDescent="0.3">
      <c r="C68" t="str">
        <f>IF(Calculation!B66=0,"",Calculation!B66)</f>
        <v/>
      </c>
    </row>
    <row r="69" spans="3:3" x14ac:dyDescent="0.3">
      <c r="C69" t="str">
        <f>IF(Calculation!B67=0,"",Calculation!B67)</f>
        <v/>
      </c>
    </row>
    <row r="70" spans="3:3" x14ac:dyDescent="0.3">
      <c r="C70" t="str">
        <f>IF(Calculation!B68=0,"",Calculation!B68)</f>
        <v/>
      </c>
    </row>
    <row r="71" spans="3:3" x14ac:dyDescent="0.3">
      <c r="C71" t="str">
        <f>IF(Calculation!B69=0,"",Calculation!B69)</f>
        <v/>
      </c>
    </row>
    <row r="72" spans="3:3" x14ac:dyDescent="0.3">
      <c r="C72" t="str">
        <f>IF(Calculation!B70=0,"",Calculation!B70)</f>
        <v/>
      </c>
    </row>
    <row r="73" spans="3:3" x14ac:dyDescent="0.3">
      <c r="C73" t="str">
        <f>IF(Calculation!B71=0,"",Calculation!B71)</f>
        <v/>
      </c>
    </row>
    <row r="74" spans="3:3" x14ac:dyDescent="0.3">
      <c r="C74" t="str">
        <f>IF(Calculation!B72=0,"",Calculation!B72)</f>
        <v/>
      </c>
    </row>
    <row r="75" spans="3:3" x14ac:dyDescent="0.3">
      <c r="C75" t="str">
        <f>IF(Calculation!B73=0,"",Calculation!B73)</f>
        <v/>
      </c>
    </row>
    <row r="76" spans="3:3" x14ac:dyDescent="0.3">
      <c r="C76" t="str">
        <f>IF(Calculation!B74=0,"",Calculation!B74)</f>
        <v/>
      </c>
    </row>
    <row r="77" spans="3:3" x14ac:dyDescent="0.3">
      <c r="C77" t="str">
        <f>IF(Calculation!B75=0,"",Calculation!B75)</f>
        <v/>
      </c>
    </row>
    <row r="78" spans="3:3" x14ac:dyDescent="0.3">
      <c r="C78" t="str">
        <f>IF(Calculation!B76=0,"",Calculation!B76)</f>
        <v/>
      </c>
    </row>
    <row r="79" spans="3:3" x14ac:dyDescent="0.3">
      <c r="C79" t="str">
        <f>IF(Calculation!B77=0,"",Calculation!B77)</f>
        <v/>
      </c>
    </row>
    <row r="80" spans="3:3" x14ac:dyDescent="0.3">
      <c r="C80" t="str">
        <f>IF(Calculation!B78=0,"",Calculation!B78)</f>
        <v/>
      </c>
    </row>
    <row r="81" spans="3:3" x14ac:dyDescent="0.3">
      <c r="C81" t="str">
        <f>IF(Calculation!B79=0,"",Calculation!B79)</f>
        <v/>
      </c>
    </row>
    <row r="82" spans="3:3" x14ac:dyDescent="0.3">
      <c r="C82" t="str">
        <f>IF(Calculation!B80=0,"",Calculation!B80)</f>
        <v/>
      </c>
    </row>
    <row r="83" spans="3:3" x14ac:dyDescent="0.3">
      <c r="C83" t="str">
        <f>IF(Calculation!B81=0,"",Calculation!B81)</f>
        <v/>
      </c>
    </row>
    <row r="84" spans="3:3" x14ac:dyDescent="0.3">
      <c r="C84" t="str">
        <f>IF(Calculation!B82=0,"",Calculation!B82)</f>
        <v/>
      </c>
    </row>
    <row r="85" spans="3:3" x14ac:dyDescent="0.3">
      <c r="C85" t="str">
        <f>IF(Calculation!B83=0,"",Calculation!B83)</f>
        <v/>
      </c>
    </row>
    <row r="86" spans="3:3" x14ac:dyDescent="0.3">
      <c r="C86" t="str">
        <f>IF(Calculation!B84=0,"",Calculation!B84)</f>
        <v/>
      </c>
    </row>
    <row r="87" spans="3:3" x14ac:dyDescent="0.3">
      <c r="C87" t="str">
        <f>IF(Calculation!B85=0,"",Calculation!B85)</f>
        <v/>
      </c>
    </row>
    <row r="88" spans="3:3" x14ac:dyDescent="0.3">
      <c r="C88" t="str">
        <f>IF(Calculation!B86=0,"",Calculation!B86)</f>
        <v/>
      </c>
    </row>
    <row r="89" spans="3:3" x14ac:dyDescent="0.3">
      <c r="C89" t="str">
        <f>IF(Calculation!B87=0,"",Calculation!B87)</f>
        <v/>
      </c>
    </row>
    <row r="90" spans="3:3" x14ac:dyDescent="0.3">
      <c r="C90" t="str">
        <f>IF(Calculation!B88=0,"",Calculation!B88)</f>
        <v/>
      </c>
    </row>
    <row r="91" spans="3:3" x14ac:dyDescent="0.3">
      <c r="C91" t="str">
        <f>IF(Calculation!B89=0,"",Calculation!B89)</f>
        <v/>
      </c>
    </row>
    <row r="92" spans="3:3" x14ac:dyDescent="0.3">
      <c r="C92" t="str">
        <f>IF(Calculation!B90=0,"",Calculation!B90)</f>
        <v/>
      </c>
    </row>
    <row r="93" spans="3:3" x14ac:dyDescent="0.3">
      <c r="C93" t="str">
        <f>IF(Calculation!B91=0,"",Calculation!B91)</f>
        <v/>
      </c>
    </row>
    <row r="94" spans="3:3" x14ac:dyDescent="0.3">
      <c r="C94" t="str">
        <f>IF(Calculation!B92=0,"",Calculation!B92)</f>
        <v/>
      </c>
    </row>
    <row r="95" spans="3:3" x14ac:dyDescent="0.3">
      <c r="C95" t="str">
        <f>IF(Calculation!B93=0,"",Calculation!B93)</f>
        <v/>
      </c>
    </row>
    <row r="96" spans="3:3" x14ac:dyDescent="0.3">
      <c r="C96" t="str">
        <f>IF(Calculation!B94=0,"",Calculation!B94)</f>
        <v/>
      </c>
    </row>
    <row r="97" spans="3:3" x14ac:dyDescent="0.3">
      <c r="C97" t="str">
        <f>IF(Calculation!B95=0,"",Calculation!B95)</f>
        <v/>
      </c>
    </row>
    <row r="98" spans="3:3" x14ac:dyDescent="0.3">
      <c r="C98" t="str">
        <f>IF(Calculation!B96=0,"",Calculation!B96)</f>
        <v/>
      </c>
    </row>
    <row r="99" spans="3:3" x14ac:dyDescent="0.3">
      <c r="C99" t="str">
        <f>IF(Calculation!B97=0,"",Calculation!B97)</f>
        <v/>
      </c>
    </row>
    <row r="100" spans="3:3" x14ac:dyDescent="0.3">
      <c r="C100" t="str">
        <f>IF(Calculation!B98=0,"",Calculation!B98)</f>
        <v/>
      </c>
    </row>
    <row r="101" spans="3:3" x14ac:dyDescent="0.3">
      <c r="C101" t="str">
        <f>IF(Calculation!B99=0,"",Calculation!B99)</f>
        <v/>
      </c>
    </row>
    <row r="102" spans="3:3" x14ac:dyDescent="0.3">
      <c r="C102" t="str">
        <f>IF(Calculation!B100=0,"",Calculation!B100)</f>
        <v/>
      </c>
    </row>
    <row r="103" spans="3:3" x14ac:dyDescent="0.3">
      <c r="C103" t="str">
        <f>IF(Calculation!B101=0,"",Calculation!B101)</f>
        <v/>
      </c>
    </row>
    <row r="104" spans="3:3" x14ac:dyDescent="0.3">
      <c r="C104" t="str">
        <f>IF(Calculation!B102=0,"",Calculation!B102)</f>
        <v/>
      </c>
    </row>
    <row r="105" spans="3:3" x14ac:dyDescent="0.3">
      <c r="C105" t="str">
        <f>IF(Calculation!B103=0,"",Calculation!B103)</f>
        <v/>
      </c>
    </row>
    <row r="106" spans="3:3" x14ac:dyDescent="0.3">
      <c r="C106" t="str">
        <f>IF(Calculation!B104=0,"",Calculation!B104)</f>
        <v/>
      </c>
    </row>
  </sheetData>
  <conditionalFormatting sqref="K6:BE58">
    <cfRule type="cellIs" dxfId="3" priority="1" operator="equal">
      <formula>TRUE</formula>
    </cfRule>
  </conditionalFormatting>
  <conditionalFormatting sqref="K3:BE58">
    <cfRule type="expression" dxfId="2" priority="4">
      <formula>K$3=TODAY()-836</formula>
    </cfRule>
  </conditionalFormatting>
  <conditionalFormatting sqref="H7:H58">
    <cfRule type="dataBar" priority="5">
      <dataBar showValue="0">
        <cfvo type="min"/>
        <cfvo type="max"/>
        <color rgb="FF63C384"/>
      </dataBar>
      <extLst>
        <ext xmlns:x14="http://schemas.microsoft.com/office/spreadsheetml/2009/9/main" uri="{B025F937-C7B1-47D3-B67F-A62EFF666E3E}">
          <x14:id>{0D10579B-84E7-44D2-82C8-2649C78FA3EC}</x14:id>
        </ext>
      </extLst>
    </cfRule>
  </conditionalFormatting>
  <pageMargins left="0.70866141732283472" right="0.70866141732283472" top="0.74803149606299213" bottom="0.74803149606299213" header="0.31496062992125984" footer="0.31496062992125984"/>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2" id="{3BC7F11F-553F-4690-BC1D-27F3F276A4B7}">
            <x14:iconSet iconSet="3Symbols2" custom="1">
              <x14:cfvo type="percent">
                <xm:f>0</xm:f>
              </x14:cfvo>
              <x14:cfvo type="num">
                <xm:f>0</xm:f>
              </x14:cfvo>
              <x14:cfvo type="num">
                <xm:f>1</xm:f>
              </x14:cfvo>
              <x14:cfIcon iconSet="NoIcons" iconId="0"/>
              <x14:cfIcon iconSet="NoIcons" iconId="0"/>
              <x14:cfIcon iconSet="3Symbols2" iconId="2"/>
            </x14:iconSet>
          </x14:cfRule>
          <xm:sqref>I1:I58 I114:I1048576</xm:sqref>
        </x14:conditionalFormatting>
        <x14:conditionalFormatting xmlns:xm="http://schemas.microsoft.com/office/excel/2006/main">
          <x14:cfRule type="dataBar" id="{0D10579B-84E7-44D2-82C8-2649C78FA3EC}">
            <x14:dataBar minLength="0" maxLength="100" gradient="0">
              <x14:cfvo type="autoMin"/>
              <x14:cfvo type="autoMax"/>
              <x14:negativeFillColor rgb="FFFF0000"/>
              <x14:axisColor rgb="FF000000"/>
            </x14:dataBar>
          </x14:cfRule>
          <xm:sqref>H7:H58</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80C64-2504-4318-8839-CFB6E028A13F}">
  <dimension ref="A1:AE24"/>
  <sheetViews>
    <sheetView zoomScale="90" zoomScaleNormal="90" workbookViewId="0">
      <selection activeCell="M24" sqref="M24"/>
    </sheetView>
  </sheetViews>
  <sheetFormatPr defaultRowHeight="14.4" x14ac:dyDescent="0.3"/>
  <cols>
    <col min="1" max="1" width="3" customWidth="1"/>
    <col min="2" max="2" width="19.33203125" customWidth="1"/>
    <col min="3" max="3" width="8.88671875" customWidth="1"/>
  </cols>
  <sheetData>
    <row r="1" spans="1:31" ht="41.4" customHeight="1" x14ac:dyDescent="0.3">
      <c r="A1" s="17"/>
      <c r="B1" s="20" t="s">
        <v>160</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row>
    <row r="3" spans="1:31" ht="15.6" x14ac:dyDescent="0.3">
      <c r="B3" s="28" t="s">
        <v>161</v>
      </c>
      <c r="C3" s="24">
        <v>0.4</v>
      </c>
      <c r="D3" s="25">
        <f>C3</f>
        <v>0.4</v>
      </c>
      <c r="E3" s="23"/>
    </row>
    <row r="4" spans="1:31" ht="15.6" x14ac:dyDescent="0.3">
      <c r="B4" s="28"/>
      <c r="C4" s="23"/>
      <c r="D4" s="23"/>
      <c r="E4" s="23"/>
    </row>
    <row r="5" spans="1:31" ht="15.6" x14ac:dyDescent="0.3">
      <c r="B5" s="28" t="s">
        <v>162</v>
      </c>
      <c r="C5" s="26">
        <v>1</v>
      </c>
      <c r="D5" s="23"/>
      <c r="E5" s="23"/>
    </row>
    <row r="6" spans="1:31" ht="15.6" x14ac:dyDescent="0.3">
      <c r="B6" s="23"/>
      <c r="C6" s="23"/>
      <c r="D6" s="23"/>
      <c r="E6" s="23"/>
      <c r="I6" s="22"/>
      <c r="J6" s="22"/>
      <c r="K6" s="22"/>
      <c r="L6" s="22"/>
    </row>
    <row r="7" spans="1:31" ht="15.6" x14ac:dyDescent="0.3">
      <c r="B7" s="23"/>
      <c r="C7" s="23"/>
      <c r="D7" s="23"/>
      <c r="E7" s="23"/>
      <c r="I7" s="22"/>
      <c r="J7" s="22"/>
      <c r="K7" s="22"/>
      <c r="L7" s="22"/>
    </row>
    <row r="8" spans="1:31" ht="15.6" x14ac:dyDescent="0.3">
      <c r="B8" s="23"/>
      <c r="C8" s="23"/>
      <c r="D8" s="23"/>
      <c r="E8" s="23"/>
      <c r="I8" s="22"/>
      <c r="J8" s="22"/>
      <c r="K8" s="22"/>
      <c r="L8" s="22"/>
    </row>
    <row r="9" spans="1:31" ht="15.6" x14ac:dyDescent="0.3">
      <c r="B9" s="27" t="s">
        <v>163</v>
      </c>
      <c r="C9" s="27" t="s">
        <v>164</v>
      </c>
      <c r="D9" s="28" t="s">
        <v>165</v>
      </c>
      <c r="E9" s="23"/>
      <c r="I9" s="22"/>
      <c r="J9" s="22"/>
      <c r="K9" s="22"/>
      <c r="L9" s="22"/>
    </row>
    <row r="10" spans="1:31" ht="15.6" x14ac:dyDescent="0.3">
      <c r="B10" s="29">
        <v>0.6</v>
      </c>
      <c r="C10" s="29">
        <f>1-B10</f>
        <v>0.4</v>
      </c>
      <c r="D10" s="23">
        <v>1</v>
      </c>
      <c r="E10" s="23"/>
      <c r="I10" s="22"/>
      <c r="L10" s="22"/>
    </row>
    <row r="11" spans="1:31" ht="15.6" x14ac:dyDescent="0.3">
      <c r="B11" s="23"/>
      <c r="C11" s="23"/>
      <c r="D11" s="23">
        <v>1</v>
      </c>
      <c r="E11" s="23"/>
      <c r="I11" s="22"/>
      <c r="L11" s="22"/>
    </row>
    <row r="12" spans="1:31" ht="15.6" x14ac:dyDescent="0.3">
      <c r="B12" s="23"/>
      <c r="C12" s="23"/>
      <c r="D12" s="23">
        <v>1</v>
      </c>
      <c r="E12" s="23"/>
      <c r="I12" s="22"/>
    </row>
    <row r="13" spans="1:31" ht="15.6" x14ac:dyDescent="0.3">
      <c r="B13" s="23"/>
      <c r="C13" s="23"/>
      <c r="D13" s="23">
        <v>1</v>
      </c>
      <c r="E13" s="23"/>
      <c r="I13" s="22"/>
    </row>
    <row r="14" spans="1:31" ht="15.6" x14ac:dyDescent="0.3">
      <c r="B14" s="23"/>
      <c r="C14" s="23"/>
      <c r="D14" s="23">
        <v>1</v>
      </c>
      <c r="E14" s="23"/>
      <c r="I14" s="22"/>
    </row>
    <row r="15" spans="1:31" ht="15.6" x14ac:dyDescent="0.3">
      <c r="B15" s="23"/>
      <c r="C15" s="23"/>
      <c r="D15" s="23">
        <v>1</v>
      </c>
      <c r="E15" s="23"/>
      <c r="I15" s="22"/>
    </row>
    <row r="16" spans="1:31" ht="15.6" x14ac:dyDescent="0.3">
      <c r="B16" s="23"/>
      <c r="C16" s="23"/>
      <c r="D16" s="23">
        <v>1</v>
      </c>
      <c r="E16" s="23"/>
      <c r="I16" s="22"/>
    </row>
    <row r="17" spans="2:9" ht="15.6" x14ac:dyDescent="0.3">
      <c r="B17" s="23"/>
      <c r="C17" s="23"/>
      <c r="D17" s="23">
        <v>1</v>
      </c>
      <c r="E17" s="23"/>
      <c r="I17" s="22"/>
    </row>
    <row r="18" spans="2:9" ht="15.6" x14ac:dyDescent="0.3">
      <c r="B18" s="23"/>
      <c r="C18" s="23"/>
      <c r="D18" s="23">
        <v>1</v>
      </c>
      <c r="E18" s="23"/>
      <c r="I18" s="22"/>
    </row>
    <row r="19" spans="2:9" ht="15.6" x14ac:dyDescent="0.3">
      <c r="B19" s="23"/>
      <c r="C19" s="23"/>
      <c r="D19" s="23">
        <v>1</v>
      </c>
      <c r="E19" s="23"/>
    </row>
    <row r="20" spans="2:9" ht="15.6" x14ac:dyDescent="0.3">
      <c r="B20" s="23"/>
      <c r="C20" s="23"/>
      <c r="D20" s="23">
        <v>1</v>
      </c>
      <c r="E20" s="23"/>
    </row>
    <row r="21" spans="2:9" ht="15.6" x14ac:dyDescent="0.3">
      <c r="B21" s="23"/>
      <c r="C21" s="23"/>
      <c r="D21" s="23">
        <v>1</v>
      </c>
      <c r="E21" s="23"/>
    </row>
    <row r="22" spans="2:9" ht="15.6" x14ac:dyDescent="0.3">
      <c r="B22" s="23"/>
      <c r="C22" s="23"/>
      <c r="D22" s="23">
        <v>1</v>
      </c>
      <c r="E22" s="23"/>
    </row>
    <row r="23" spans="2:9" ht="15.6" x14ac:dyDescent="0.3">
      <c r="B23" s="23"/>
      <c r="C23" s="23"/>
      <c r="D23" s="23">
        <v>1</v>
      </c>
      <c r="E23" s="23"/>
    </row>
    <row r="24" spans="2:9" ht="15.6" x14ac:dyDescent="0.3">
      <c r="B24" s="23"/>
      <c r="C24" s="23"/>
      <c r="D24" s="23"/>
      <c r="E24" s="23"/>
    </row>
  </sheetData>
  <mergeCells count="1">
    <mergeCell ref="B1:AE1"/>
  </mergeCells>
  <conditionalFormatting sqref="D3">
    <cfRule type="expression" dxfId="1" priority="1">
      <formula>$D$3&lt;50%</formula>
    </cfRule>
    <cfRule type="expression" dxfId="0" priority="2">
      <formula>$D$3&lt;80%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14E0C-5EB9-4D4D-9BB4-DA9B3FD0C46A}">
  <dimension ref="B1:Q34"/>
  <sheetViews>
    <sheetView showGridLines="0" tabSelected="1" zoomScale="95" zoomScaleNormal="95" workbookViewId="0">
      <selection activeCell="E6" sqref="E6"/>
    </sheetView>
  </sheetViews>
  <sheetFormatPr defaultRowHeight="14.4" x14ac:dyDescent="0.3"/>
  <cols>
    <col min="2" max="2" width="21.6640625" customWidth="1"/>
    <col min="3" max="3" width="17.6640625" customWidth="1"/>
    <col min="4" max="4" width="11.6640625" customWidth="1"/>
    <col min="5" max="5" width="11.44140625" customWidth="1"/>
    <col min="6" max="6" width="6.88671875" customWidth="1"/>
    <col min="7" max="7" width="6.5546875" customWidth="1"/>
    <col min="9" max="9" width="8.88671875" customWidth="1"/>
    <col min="13" max="13" width="17.21875" customWidth="1"/>
    <col min="14" max="14" width="19.6640625" customWidth="1"/>
  </cols>
  <sheetData>
    <row r="1" spans="2:17" ht="19.2" customHeight="1" x14ac:dyDescent="0.3"/>
    <row r="2" spans="2:17" x14ac:dyDescent="0.3">
      <c r="B2" s="46" t="s">
        <v>181</v>
      </c>
      <c r="C2" s="46"/>
      <c r="D2" s="46"/>
      <c r="M2" s="48" t="s">
        <v>177</v>
      </c>
      <c r="N2" s="48"/>
      <c r="O2" s="11"/>
    </row>
    <row r="3" spans="2:17" ht="15.6" customHeight="1" thickBot="1" x14ac:dyDescent="0.4">
      <c r="B3" s="46"/>
      <c r="C3" s="46"/>
      <c r="D3" s="46"/>
      <c r="E3" s="42"/>
      <c r="M3" s="49" t="s">
        <v>178</v>
      </c>
      <c r="N3" s="50">
        <f ca="1">MAX(activities[End Date])-TODAY()+850</f>
        <v>53</v>
      </c>
    </row>
    <row r="4" spans="2:17" ht="15" customHeight="1" thickTop="1" thickBot="1" x14ac:dyDescent="0.55000000000000004">
      <c r="B4" s="47" t="s">
        <v>182</v>
      </c>
      <c r="C4" s="47"/>
      <c r="D4" s="47"/>
      <c r="E4" s="43"/>
      <c r="K4" s="51"/>
      <c r="M4" s="49" t="s">
        <v>179</v>
      </c>
      <c r="N4" s="21">
        <f ca="1">COUNTIFS(activities[Start Date],"&lt;="&amp;TODAY()-850, activities[% Done],"&lt;1")</f>
        <v>29</v>
      </c>
    </row>
    <row r="5" spans="2:17" ht="15" thickTop="1" x14ac:dyDescent="0.3">
      <c r="B5" s="47"/>
      <c r="C5" s="47"/>
      <c r="D5" s="47"/>
      <c r="M5" s="49" t="s">
        <v>180</v>
      </c>
      <c r="N5" s="21">
        <f>COUNTIFS(issues[Date Closed],"")</f>
        <v>23</v>
      </c>
    </row>
    <row r="6" spans="2:17" x14ac:dyDescent="0.3">
      <c r="C6" s="41" t="s">
        <v>176</v>
      </c>
      <c r="D6">
        <v>1</v>
      </c>
      <c r="F6" s="41"/>
    </row>
    <row r="7" spans="2:17" ht="21" x14ac:dyDescent="0.4">
      <c r="B7" s="30" t="s">
        <v>175</v>
      </c>
      <c r="C7" s="30"/>
      <c r="D7" s="30"/>
      <c r="E7" s="40"/>
      <c r="G7" s="30"/>
      <c r="H7" s="30" t="s">
        <v>167</v>
      </c>
      <c r="I7" s="31"/>
      <c r="J7" s="30"/>
      <c r="K7" s="31"/>
      <c r="L7" s="31"/>
      <c r="M7" s="31"/>
      <c r="N7" s="31"/>
      <c r="O7" s="31"/>
      <c r="P7" s="31"/>
      <c r="Q7" s="31"/>
    </row>
    <row r="8" spans="2:17" x14ac:dyDescent="0.3">
      <c r="F8" s="38"/>
    </row>
    <row r="9" spans="2:17" x14ac:dyDescent="0.3">
      <c r="B9" s="31" t="str" cm="1">
        <f t="array" aca="1" ref="B9:D19" ca="1">IF(D6=1,Activity_Tabel1,Issue_Table)</f>
        <v>Activity</v>
      </c>
      <c r="C9" s="31" t="str">
        <f ca="1"/>
        <v>Category</v>
      </c>
      <c r="D9" s="31" t="str">
        <f ca="1"/>
        <v>Start Date</v>
      </c>
      <c r="F9" s="38"/>
    </row>
    <row r="10" spans="2:17" x14ac:dyDescent="0.3">
      <c r="B10" s="32" t="str">
        <f ca="1"/>
        <v>Act 073</v>
      </c>
      <c r="C10" s="32" t="str">
        <f ca="1"/>
        <v>Testing</v>
      </c>
      <c r="D10" s="39">
        <f ca="1"/>
        <v>44325</v>
      </c>
    </row>
    <row r="11" spans="2:17" x14ac:dyDescent="0.3">
      <c r="B11" s="32" t="str">
        <f ca="1"/>
        <v>Act 074</v>
      </c>
      <c r="C11" s="32" t="str">
        <f ca="1"/>
        <v>Design</v>
      </c>
      <c r="D11" s="39">
        <f ca="1"/>
        <v>44326</v>
      </c>
    </row>
    <row r="12" spans="2:17" x14ac:dyDescent="0.3">
      <c r="B12" s="32" t="str">
        <f ca="1"/>
        <v>Act 075</v>
      </c>
      <c r="C12" s="32" t="str">
        <f ca="1"/>
        <v>Deployment</v>
      </c>
      <c r="D12" s="39">
        <f ca="1"/>
        <v>44327</v>
      </c>
      <c r="K12" s="45"/>
      <c r="N12" s="45"/>
    </row>
    <row r="13" spans="2:17" x14ac:dyDescent="0.3">
      <c r="B13" s="32" t="str">
        <f ca="1"/>
        <v>Act 076</v>
      </c>
      <c r="C13" s="32" t="str">
        <f ca="1"/>
        <v>Deployment</v>
      </c>
      <c r="D13" s="39">
        <f ca="1"/>
        <v>44328</v>
      </c>
    </row>
    <row r="14" spans="2:17" x14ac:dyDescent="0.3">
      <c r="B14" s="32" t="str">
        <f ca="1"/>
        <v>Act 077</v>
      </c>
      <c r="C14" s="32" t="str">
        <f ca="1"/>
        <v>Design</v>
      </c>
      <c r="D14" s="39">
        <f ca="1"/>
        <v>44329</v>
      </c>
    </row>
    <row r="15" spans="2:17" x14ac:dyDescent="0.3">
      <c r="B15" s="32" t="str">
        <f ca="1"/>
        <v>Act 078</v>
      </c>
      <c r="C15" s="32" t="str">
        <f ca="1"/>
        <v>Requirements</v>
      </c>
      <c r="D15" s="39">
        <f ca="1"/>
        <v>44329</v>
      </c>
    </row>
    <row r="16" spans="2:17" x14ac:dyDescent="0.3">
      <c r="B16" s="32" t="str">
        <f ca="1"/>
        <v>Act 079</v>
      </c>
      <c r="C16" s="32" t="str">
        <f ca="1"/>
        <v>Deployment</v>
      </c>
      <c r="D16" s="39">
        <f ca="1"/>
        <v>44330</v>
      </c>
    </row>
    <row r="17" spans="2:4" x14ac:dyDescent="0.3">
      <c r="B17" s="32" t="str">
        <f ca="1"/>
        <v>Act 080</v>
      </c>
      <c r="C17" s="32" t="str">
        <f ca="1"/>
        <v>Testing</v>
      </c>
      <c r="D17" s="39">
        <f ca="1"/>
        <v>44331</v>
      </c>
    </row>
    <row r="18" spans="2:4" x14ac:dyDescent="0.3">
      <c r="B18" s="32" t="str">
        <f ca="1"/>
        <v>Act 081</v>
      </c>
      <c r="C18" s="32" t="str">
        <f ca="1"/>
        <v>Design</v>
      </c>
      <c r="D18" s="39">
        <f ca="1"/>
        <v>44332</v>
      </c>
    </row>
    <row r="19" spans="2:4" x14ac:dyDescent="0.3">
      <c r="B19" s="32" t="str">
        <f ca="1"/>
        <v>Act 082</v>
      </c>
      <c r="C19" s="32" t="str">
        <f ca="1"/>
        <v>Design</v>
      </c>
      <c r="D19" s="39">
        <f ca="1"/>
        <v>44332</v>
      </c>
    </row>
    <row r="22" spans="2:4" ht="21" x14ac:dyDescent="0.4">
      <c r="B22" s="30" t="s">
        <v>166</v>
      </c>
      <c r="C22" s="30"/>
      <c r="D22" s="30"/>
    </row>
    <row r="24" spans="2:4" x14ac:dyDescent="0.3">
      <c r="B24" s="31" t="s">
        <v>1</v>
      </c>
      <c r="C24" s="31" t="s">
        <v>151</v>
      </c>
      <c r="D24" s="31" t="s">
        <v>170</v>
      </c>
    </row>
    <row r="25" spans="2:4" x14ac:dyDescent="0.3">
      <c r="B25" s="32" t="str">
        <f>Calculation!N4</f>
        <v>Alfred Pennyworth</v>
      </c>
      <c r="C25" s="32">
        <f>Calculation!O4</f>
        <v>2</v>
      </c>
      <c r="D25" s="32">
        <f>Calculation!P4</f>
        <v>9</v>
      </c>
    </row>
    <row r="26" spans="2:4" x14ac:dyDescent="0.3">
      <c r="B26" s="32" t="str">
        <f>Calculation!N5</f>
        <v>Bane</v>
      </c>
      <c r="C26" s="32">
        <f>Calculation!O5</f>
        <v>1</v>
      </c>
      <c r="D26" s="32">
        <f>Calculation!P5</f>
        <v>11</v>
      </c>
    </row>
    <row r="27" spans="2:4" x14ac:dyDescent="0.3">
      <c r="B27" s="32" t="str">
        <f>Calculation!N6</f>
        <v>Barbara Gordon</v>
      </c>
      <c r="C27" s="32">
        <f>Calculation!O6</f>
        <v>1</v>
      </c>
      <c r="D27" s="32">
        <f>Calculation!P6</f>
        <v>16</v>
      </c>
    </row>
    <row r="28" spans="2:4" x14ac:dyDescent="0.3">
      <c r="B28" s="32" t="str">
        <f>Calculation!N7</f>
        <v>Bruce Wayne</v>
      </c>
      <c r="C28" s="32">
        <f>Calculation!O7</f>
        <v>3</v>
      </c>
      <c r="D28" s="32">
        <f>Calculation!P7</f>
        <v>6</v>
      </c>
    </row>
    <row r="29" spans="2:4" x14ac:dyDescent="0.3">
      <c r="B29" s="32" t="str">
        <f>Calculation!N8</f>
        <v>Harley Quinn</v>
      </c>
      <c r="C29" s="32">
        <f>Calculation!O8</f>
        <v>2</v>
      </c>
      <c r="D29" s="32">
        <f>Calculation!P8</f>
        <v>6</v>
      </c>
    </row>
    <row r="30" spans="2:4" x14ac:dyDescent="0.3">
      <c r="B30" s="32" t="str">
        <f>Calculation!N9</f>
        <v>James Gordon</v>
      </c>
      <c r="C30" s="32">
        <f>Calculation!O9</f>
        <v>5</v>
      </c>
      <c r="D30" s="32">
        <f>Calculation!P9</f>
        <v>11</v>
      </c>
    </row>
    <row r="31" spans="2:4" x14ac:dyDescent="0.3">
      <c r="B31" s="32" t="str">
        <f>Calculation!N10</f>
        <v>Joker</v>
      </c>
      <c r="C31" s="32">
        <f>Calculation!O10</f>
        <v>4</v>
      </c>
      <c r="D31" s="32">
        <f>Calculation!P10</f>
        <v>8</v>
      </c>
    </row>
    <row r="32" spans="2:4" x14ac:dyDescent="0.3">
      <c r="B32" s="32" t="str">
        <f>Calculation!N11</f>
        <v>Lucius Fox</v>
      </c>
      <c r="C32" s="32">
        <f>Calculation!O11</f>
        <v>4</v>
      </c>
      <c r="D32" s="32">
        <f>Calculation!P11</f>
        <v>11</v>
      </c>
    </row>
    <row r="33" spans="2:4" x14ac:dyDescent="0.3">
      <c r="B33" s="32" t="str">
        <f>Calculation!N12</f>
        <v>Richard Grayson</v>
      </c>
      <c r="C33" s="32">
        <f>Calculation!O12</f>
        <v>2</v>
      </c>
      <c r="D33" s="32">
        <f>Calculation!P12</f>
        <v>12</v>
      </c>
    </row>
    <row r="34" spans="2:4" x14ac:dyDescent="0.3">
      <c r="B34" s="32" t="str">
        <f>Calculation!N13</f>
        <v>Selina Kyle</v>
      </c>
      <c r="C34" s="32">
        <f>Calculation!O13</f>
        <v>1</v>
      </c>
      <c r="D34" s="32">
        <f>Calculation!P13</f>
        <v>10</v>
      </c>
    </row>
  </sheetData>
  <mergeCells count="2">
    <mergeCell ref="B2:D3"/>
    <mergeCell ref="B4:D5"/>
  </mergeCells>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Data</vt:lpstr>
      <vt:lpstr>Issues</vt:lpstr>
      <vt:lpstr>Calculation</vt:lpstr>
      <vt:lpstr>Gantt Chart</vt:lpstr>
      <vt:lpstr>Progress Chart</vt:lpstr>
      <vt:lpstr>Dashboard</vt:lpstr>
      <vt:lpstr>Activity_Tabel1</vt:lpstr>
      <vt:lpstr>Activity_Table</vt:lpstr>
      <vt:lpstr>choice_table</vt:lpstr>
      <vt:lpstr>choices</vt:lpstr>
      <vt:lpstr>Issue_Table</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Yash Gajjar</cp:lastModifiedBy>
  <dcterms:created xsi:type="dcterms:W3CDTF">2021-03-14T20:21:32Z</dcterms:created>
  <dcterms:modified xsi:type="dcterms:W3CDTF">2023-08-15T17:42:59Z</dcterms:modified>
</cp:coreProperties>
</file>