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Asus\Desktop\Bootcamp\Excel\"/>
    </mc:Choice>
  </mc:AlternateContent>
  <xr:revisionPtr revIDLastSave="0" documentId="13_ncr:1_{731FA515-9415-4D12-82B9-598F51F97A8B}" xr6:coauthVersionLast="36" xr6:coauthVersionMax="36" xr10:uidLastSave="{00000000-0000-0000-0000-000000000000}"/>
  <bookViews>
    <workbookView xWindow="0" yWindow="0" windowWidth="23040" windowHeight="9060" activeTab="1" xr2:uid="{CF4CDC54-F684-4F1F-AE35-92DBE65AF2A4}"/>
  </bookViews>
  <sheets>
    <sheet name="Sheet1" sheetId="1" r:id="rId1"/>
    <sheet name="Sheet2" sheetId="2" r:id="rId2"/>
  </sheets>
  <definedNames>
    <definedName name="_xlchart.v1.0" hidden="1">Sheet1!$Q$9:$Q$189</definedName>
    <definedName name="_xlchart.v1.1" hidden="1">Sheet1!$T$8</definedName>
    <definedName name="_xlchart.v1.2" hidden="1">Sheet1!$T$9:$T$189</definedName>
    <definedName name="_xlcn.WorksheetConnection_Personal_Expenses.xlsxTable21" hidden="1">Table2[]</definedName>
    <definedName name="_xlcn.WorksheetConnection_Personal_Expenses.xlsxTable31" hidden="1">Table3[]</definedName>
    <definedName name="Slicer_Month">#N/A</definedName>
  </definedNames>
  <calcPr calcId="191029"/>
  <pivotCaches>
    <pivotCache cacheId="0" r:id="rId3"/>
    <pivotCache cacheId="1" r:id="rId4"/>
    <pivotCache cacheId="2"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Personal_Expenses.xlsx!Table2"/>
          <x15:modelTable id="Table3" name="Table3" connection="WorksheetConnection_Personal_Expenses.xlsx!Table3"/>
        </x15:modelTables>
        <x15:modelRelationships>
          <x15:modelRelationship fromTable="Table2" fromColumn="Date" toTable="Table3" toColumn="Month"/>
        </x15:modelRelationships>
      </x15:dataModel>
    </ext>
  </extLst>
</workbook>
</file>

<file path=xl/calcChain.xml><?xml version="1.0" encoding="utf-8"?>
<calcChain xmlns="http://schemas.openxmlformats.org/spreadsheetml/2006/main">
  <c r="V10" i="1" l="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9" i="1"/>
  <c r="R28" i="1" l="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20" i="1"/>
  <c r="R21" i="1"/>
  <c r="R22" i="1"/>
  <c r="R23" i="1"/>
  <c r="R24" i="1"/>
  <c r="R25" i="1"/>
  <c r="R26" i="1"/>
  <c r="R27"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AQ10" i="1"/>
  <c r="AQ11" i="1"/>
  <c r="AQ12" i="1"/>
  <c r="AQ13" i="1"/>
  <c r="AQ14" i="1"/>
  <c r="AQ15" i="1"/>
  <c r="AQ16" i="1"/>
  <c r="AQ17" i="1"/>
  <c r="AQ18" i="1"/>
  <c r="AQ19" i="1"/>
  <c r="AQ9" i="1"/>
  <c r="G9" i="1"/>
  <c r="R9" i="1" s="1"/>
  <c r="G10" i="1"/>
  <c r="R10" i="1" s="1"/>
  <c r="G11" i="1"/>
  <c r="R11" i="1" s="1"/>
  <c r="G12" i="1"/>
  <c r="R12" i="1" s="1"/>
  <c r="G13" i="1"/>
  <c r="R13" i="1" s="1"/>
  <c r="G14" i="1"/>
  <c r="R14" i="1" s="1"/>
  <c r="G15" i="1"/>
  <c r="R15" i="1" s="1"/>
  <c r="G16" i="1"/>
  <c r="R16" i="1" s="1"/>
  <c r="G17" i="1"/>
  <c r="R17" i="1" s="1"/>
  <c r="G18" i="1"/>
  <c r="R18" i="1" s="1"/>
  <c r="G19" i="1"/>
  <c r="R19" i="1" s="1"/>
  <c r="W20" i="1" l="1"/>
  <c r="W21" i="1"/>
  <c r="W9" i="1"/>
  <c r="Y10" i="1"/>
  <c r="AA11" i="1"/>
  <c r="W13" i="1"/>
  <c r="Y14" i="1"/>
  <c r="AA15" i="1"/>
  <c r="W17" i="1"/>
  <c r="Y18" i="1"/>
  <c r="AA19" i="1"/>
  <c r="Y22" i="1"/>
  <c r="AA23" i="1"/>
  <c r="W25" i="1"/>
  <c r="Y26" i="1"/>
  <c r="AA27" i="1"/>
  <c r="W29" i="1"/>
  <c r="Y30" i="1"/>
  <c r="AA31" i="1"/>
  <c r="W33" i="1"/>
  <c r="Y34" i="1"/>
  <c r="AA35" i="1"/>
  <c r="W37" i="1"/>
  <c r="Y38" i="1"/>
  <c r="AA39" i="1"/>
  <c r="W41" i="1"/>
  <c r="Y42" i="1"/>
  <c r="AA43" i="1"/>
  <c r="W45" i="1"/>
  <c r="Y46" i="1"/>
  <c r="AA47" i="1"/>
  <c r="W49" i="1"/>
  <c r="Y50" i="1"/>
  <c r="AA51" i="1"/>
  <c r="W53" i="1"/>
  <c r="Y54" i="1"/>
  <c r="AA55" i="1"/>
  <c r="W57" i="1"/>
  <c r="Y58" i="1"/>
  <c r="AA59" i="1"/>
  <c r="W61" i="1"/>
  <c r="Y62" i="1"/>
  <c r="AA63" i="1"/>
  <c r="W65" i="1"/>
  <c r="Y66" i="1"/>
  <c r="AA67" i="1"/>
  <c r="W69" i="1"/>
  <c r="Y70" i="1"/>
  <c r="AA71" i="1"/>
  <c r="W73" i="1"/>
  <c r="Y74" i="1"/>
  <c r="AA75" i="1"/>
  <c r="W77" i="1"/>
  <c r="Y78" i="1"/>
  <c r="AA79" i="1"/>
  <c r="W81" i="1"/>
  <c r="Y82" i="1"/>
  <c r="AA83" i="1"/>
  <c r="W85" i="1"/>
  <c r="Y86" i="1"/>
  <c r="AA87" i="1"/>
  <c r="W89" i="1"/>
  <c r="Y90" i="1"/>
  <c r="AA91" i="1"/>
  <c r="W93" i="1"/>
  <c r="Y94" i="1"/>
  <c r="AA95" i="1"/>
  <c r="W97" i="1"/>
  <c r="X9" i="1"/>
  <c r="Z10" i="1"/>
  <c r="X13" i="1"/>
  <c r="Z14" i="1"/>
  <c r="X17" i="1"/>
  <c r="Z18" i="1"/>
  <c r="X21" i="1"/>
  <c r="Z22" i="1"/>
  <c r="X25" i="1"/>
  <c r="Z26" i="1"/>
  <c r="X29" i="1"/>
  <c r="Z30" i="1"/>
  <c r="X33" i="1"/>
  <c r="Z34" i="1"/>
  <c r="X37" i="1"/>
  <c r="Z38" i="1"/>
  <c r="X41" i="1"/>
  <c r="Z42" i="1"/>
  <c r="X45" i="1"/>
  <c r="Z46" i="1"/>
  <c r="X49" i="1"/>
  <c r="Z50" i="1"/>
  <c r="X53" i="1"/>
  <c r="Z54" i="1"/>
  <c r="X57" i="1"/>
  <c r="Z58" i="1"/>
  <c r="X61" i="1"/>
  <c r="Z62" i="1"/>
  <c r="X65" i="1"/>
  <c r="Z66" i="1"/>
  <c r="X69" i="1"/>
  <c r="Z70" i="1"/>
  <c r="X73" i="1"/>
  <c r="Z74" i="1"/>
  <c r="X77" i="1"/>
  <c r="Z78" i="1"/>
  <c r="X81" i="1"/>
  <c r="Z82" i="1"/>
  <c r="X85" i="1"/>
  <c r="Z86" i="1"/>
  <c r="X89" i="1"/>
  <c r="Z90" i="1"/>
  <c r="X93" i="1"/>
  <c r="Z94" i="1"/>
  <c r="X97" i="1"/>
  <c r="Z98" i="1"/>
  <c r="X101" i="1"/>
  <c r="Y9" i="1"/>
  <c r="AA10" i="1"/>
  <c r="W12" i="1"/>
  <c r="Y13" i="1"/>
  <c r="AA14" i="1"/>
  <c r="W16" i="1"/>
  <c r="Y17" i="1"/>
  <c r="AA18" i="1"/>
  <c r="Y21" i="1"/>
  <c r="AA22" i="1"/>
  <c r="W24" i="1"/>
  <c r="Y25" i="1"/>
  <c r="AA26" i="1"/>
  <c r="W28" i="1"/>
  <c r="Y29" i="1"/>
  <c r="AA30" i="1"/>
  <c r="W32" i="1"/>
  <c r="Y33" i="1"/>
  <c r="AA34" i="1"/>
  <c r="W36" i="1"/>
  <c r="Y37" i="1"/>
  <c r="AA38" i="1"/>
  <c r="W40" i="1"/>
  <c r="Y41" i="1"/>
  <c r="AA42" i="1"/>
  <c r="W44" i="1"/>
  <c r="Y45" i="1"/>
  <c r="AA46" i="1"/>
  <c r="W48" i="1"/>
  <c r="Y49" i="1"/>
  <c r="AA50" i="1"/>
  <c r="W52" i="1"/>
  <c r="Y53" i="1"/>
  <c r="AA54" i="1"/>
  <c r="W56" i="1"/>
  <c r="Y57" i="1"/>
  <c r="AA58" i="1"/>
  <c r="W60" i="1"/>
  <c r="Y61" i="1"/>
  <c r="AA62" i="1"/>
  <c r="W64" i="1"/>
  <c r="Y65" i="1"/>
  <c r="AA66" i="1"/>
  <c r="W68" i="1"/>
  <c r="Y69" i="1"/>
  <c r="AA70" i="1"/>
  <c r="W72" i="1"/>
  <c r="Y73" i="1"/>
  <c r="AA74" i="1"/>
  <c r="W76" i="1"/>
  <c r="Y77" i="1"/>
  <c r="AA78" i="1"/>
  <c r="W80" i="1"/>
  <c r="Y81" i="1"/>
  <c r="Z9" i="1"/>
  <c r="X12" i="1"/>
  <c r="Z13" i="1"/>
  <c r="X16" i="1"/>
  <c r="Z17" i="1"/>
  <c r="X20" i="1"/>
  <c r="Z21" i="1"/>
  <c r="X24" i="1"/>
  <c r="Z25" i="1"/>
  <c r="X28" i="1"/>
  <c r="Z29" i="1"/>
  <c r="X32" i="1"/>
  <c r="Z33" i="1"/>
  <c r="X36" i="1"/>
  <c r="Z37" i="1"/>
  <c r="X40" i="1"/>
  <c r="Z41" i="1"/>
  <c r="X44" i="1"/>
  <c r="Z45" i="1"/>
  <c r="X48" i="1"/>
  <c r="Z49" i="1"/>
  <c r="X52" i="1"/>
  <c r="Z53" i="1"/>
  <c r="X56" i="1"/>
  <c r="Z57" i="1"/>
  <c r="X60" i="1"/>
  <c r="Z61" i="1"/>
  <c r="X64" i="1"/>
  <c r="Z65" i="1"/>
  <c r="X68" i="1"/>
  <c r="Z69" i="1"/>
  <c r="X72" i="1"/>
  <c r="Z73" i="1"/>
  <c r="X76" i="1"/>
  <c r="Z77" i="1"/>
  <c r="X80" i="1"/>
  <c r="Z81" i="1"/>
  <c r="X84" i="1"/>
  <c r="Z85" i="1"/>
  <c r="X88" i="1"/>
  <c r="Z89" i="1"/>
  <c r="X92" i="1"/>
  <c r="Z93" i="1"/>
  <c r="X96" i="1"/>
  <c r="Z97" i="1"/>
  <c r="X100" i="1"/>
  <c r="Z101" i="1"/>
  <c r="X104" i="1"/>
  <c r="Z105" i="1"/>
  <c r="X108" i="1"/>
  <c r="Z109" i="1"/>
  <c r="X112" i="1"/>
  <c r="Z113" i="1"/>
  <c r="X116" i="1"/>
  <c r="Z117" i="1"/>
  <c r="X120" i="1"/>
  <c r="Z121" i="1"/>
  <c r="AA9" i="1"/>
  <c r="W11" i="1"/>
  <c r="Y12" i="1"/>
  <c r="AA13" i="1"/>
  <c r="W15" i="1"/>
  <c r="Y16" i="1"/>
  <c r="AA17" i="1"/>
  <c r="W19" i="1"/>
  <c r="Y20" i="1"/>
  <c r="AA21" i="1"/>
  <c r="W23" i="1"/>
  <c r="Y24" i="1"/>
  <c r="AA25" i="1"/>
  <c r="W27" i="1"/>
  <c r="Y28" i="1"/>
  <c r="AA29" i="1"/>
  <c r="W31" i="1"/>
  <c r="Y32" i="1"/>
  <c r="AA33" i="1"/>
  <c r="W35" i="1"/>
  <c r="Y36" i="1"/>
  <c r="AA37" i="1"/>
  <c r="W39" i="1"/>
  <c r="Y40" i="1"/>
  <c r="AA41" i="1"/>
  <c r="W43" i="1"/>
  <c r="Y44" i="1"/>
  <c r="AA45" i="1"/>
  <c r="W47" i="1"/>
  <c r="Y48" i="1"/>
  <c r="AA49" i="1"/>
  <c r="W51" i="1"/>
  <c r="Y52" i="1"/>
  <c r="AA53" i="1"/>
  <c r="W55" i="1"/>
  <c r="Y56" i="1"/>
  <c r="AA57" i="1"/>
  <c r="W59" i="1"/>
  <c r="Y60" i="1"/>
  <c r="AA61" i="1"/>
  <c r="W63" i="1"/>
  <c r="Y64" i="1"/>
  <c r="AA65" i="1"/>
  <c r="W67" i="1"/>
  <c r="Y68" i="1"/>
  <c r="AA69" i="1"/>
  <c r="W71" i="1"/>
  <c r="Y72" i="1"/>
  <c r="AA73" i="1"/>
  <c r="W75" i="1"/>
  <c r="Y76" i="1"/>
  <c r="AA77" i="1"/>
  <c r="W79" i="1"/>
  <c r="Y80" i="1"/>
  <c r="AA81" i="1"/>
  <c r="W83" i="1"/>
  <c r="Y84" i="1"/>
  <c r="AA85" i="1"/>
  <c r="W87" i="1"/>
  <c r="Y88" i="1"/>
  <c r="AA89" i="1"/>
  <c r="W91" i="1"/>
  <c r="Y92" i="1"/>
  <c r="AA93" i="1"/>
  <c r="W95" i="1"/>
  <c r="Y96" i="1"/>
  <c r="X11" i="1"/>
  <c r="Z12" i="1"/>
  <c r="X15" i="1"/>
  <c r="Z16" i="1"/>
  <c r="X19" i="1"/>
  <c r="Z20" i="1"/>
  <c r="X23" i="1"/>
  <c r="Z24" i="1"/>
  <c r="X27" i="1"/>
  <c r="Z28" i="1"/>
  <c r="X31" i="1"/>
  <c r="Z32" i="1"/>
  <c r="X35" i="1"/>
  <c r="Z36" i="1"/>
  <c r="X39" i="1"/>
  <c r="Z40" i="1"/>
  <c r="X43" i="1"/>
  <c r="Z44" i="1"/>
  <c r="X47" i="1"/>
  <c r="Z48" i="1"/>
  <c r="X51" i="1"/>
  <c r="Z52" i="1"/>
  <c r="X55" i="1"/>
  <c r="Z56" i="1"/>
  <c r="X59" i="1"/>
  <c r="Z60" i="1"/>
  <c r="X63" i="1"/>
  <c r="Z64" i="1"/>
  <c r="X67" i="1"/>
  <c r="Z68" i="1"/>
  <c r="X71" i="1"/>
  <c r="Z72" i="1"/>
  <c r="X75" i="1"/>
  <c r="Z76" i="1"/>
  <c r="X79" i="1"/>
  <c r="Z80" i="1"/>
  <c r="X83" i="1"/>
  <c r="Z84" i="1"/>
  <c r="X87" i="1"/>
  <c r="Z88" i="1"/>
  <c r="X91" i="1"/>
  <c r="Z92" i="1"/>
  <c r="X95" i="1"/>
  <c r="X10" i="1"/>
  <c r="Z11" i="1"/>
  <c r="X14" i="1"/>
  <c r="Z15" i="1"/>
  <c r="X18" i="1"/>
  <c r="Z19" i="1"/>
  <c r="X22" i="1"/>
  <c r="Z23" i="1"/>
  <c r="X26" i="1"/>
  <c r="Z27" i="1"/>
  <c r="X30" i="1"/>
  <c r="Z31" i="1"/>
  <c r="X34" i="1"/>
  <c r="Z35" i="1"/>
  <c r="X38" i="1"/>
  <c r="Z39" i="1"/>
  <c r="X42" i="1"/>
  <c r="Z43" i="1"/>
  <c r="X46" i="1"/>
  <c r="Z47" i="1"/>
  <c r="X50" i="1"/>
  <c r="Z51" i="1"/>
  <c r="X54" i="1"/>
  <c r="Z55" i="1"/>
  <c r="X58" i="1"/>
  <c r="Z59" i="1"/>
  <c r="X62" i="1"/>
  <c r="Z63" i="1"/>
  <c r="X66" i="1"/>
  <c r="Z67" i="1"/>
  <c r="X70" i="1"/>
  <c r="Z71" i="1"/>
  <c r="X74" i="1"/>
  <c r="Z75" i="1"/>
  <c r="X78" i="1"/>
  <c r="Z79" i="1"/>
  <c r="X82" i="1"/>
  <c r="Z83" i="1"/>
  <c r="X86" i="1"/>
  <c r="Z87" i="1"/>
  <c r="X90" i="1"/>
  <c r="Z91" i="1"/>
  <c r="X94" i="1"/>
  <c r="Z95" i="1"/>
  <c r="X98" i="1"/>
  <c r="Z99" i="1"/>
  <c r="X102" i="1"/>
  <c r="Z103" i="1"/>
  <c r="X106" i="1"/>
  <c r="Z107" i="1"/>
  <c r="X110" i="1"/>
  <c r="Z111" i="1"/>
  <c r="X114" i="1"/>
  <c r="Z115" i="1"/>
  <c r="X118" i="1"/>
  <c r="Z119" i="1"/>
  <c r="X122" i="1"/>
  <c r="W10" i="1"/>
  <c r="AA20" i="1"/>
  <c r="Y31" i="1"/>
  <c r="W42" i="1"/>
  <c r="AA52" i="1"/>
  <c r="Y63" i="1"/>
  <c r="W74" i="1"/>
  <c r="Y83" i="1"/>
  <c r="AA88" i="1"/>
  <c r="W94" i="1"/>
  <c r="W100" i="1"/>
  <c r="W102" i="1"/>
  <c r="AA105" i="1"/>
  <c r="Y107" i="1"/>
  <c r="X109" i="1"/>
  <c r="W111" i="1"/>
  <c r="AA112" i="1"/>
  <c r="Z114" i="1"/>
  <c r="Y116" i="1"/>
  <c r="W118" i="1"/>
  <c r="AA121" i="1"/>
  <c r="X123" i="1"/>
  <c r="Z124" i="1"/>
  <c r="X127" i="1"/>
  <c r="Z128" i="1"/>
  <c r="X131" i="1"/>
  <c r="Z132" i="1"/>
  <c r="X135" i="1"/>
  <c r="Z136" i="1"/>
  <c r="X139" i="1"/>
  <c r="Z140" i="1"/>
  <c r="X143" i="1"/>
  <c r="Z144" i="1"/>
  <c r="X147" i="1"/>
  <c r="Z148" i="1"/>
  <c r="X151" i="1"/>
  <c r="Z152" i="1"/>
  <c r="X155" i="1"/>
  <c r="Z156" i="1"/>
  <c r="X159" i="1"/>
  <c r="Y11" i="1"/>
  <c r="W22" i="1"/>
  <c r="AA32" i="1"/>
  <c r="Y43" i="1"/>
  <c r="W54" i="1"/>
  <c r="AA64" i="1"/>
  <c r="Y75" i="1"/>
  <c r="W84" i="1"/>
  <c r="Y89" i="1"/>
  <c r="AA94" i="1"/>
  <c r="W98" i="1"/>
  <c r="Y100" i="1"/>
  <c r="Y102" i="1"/>
  <c r="W104" i="1"/>
  <c r="AA107" i="1"/>
  <c r="Y109" i="1"/>
  <c r="X111" i="1"/>
  <c r="W113" i="1"/>
  <c r="AA114" i="1"/>
  <c r="Z116" i="1"/>
  <c r="Y118" i="1"/>
  <c r="W120" i="1"/>
  <c r="Y123" i="1"/>
  <c r="AA124" i="1"/>
  <c r="W126" i="1"/>
  <c r="Y127" i="1"/>
  <c r="AA128" i="1"/>
  <c r="W130" i="1"/>
  <c r="Y131" i="1"/>
  <c r="AA132" i="1"/>
  <c r="W134" i="1"/>
  <c r="Y135" i="1"/>
  <c r="AA136" i="1"/>
  <c r="W138" i="1"/>
  <c r="Y139" i="1"/>
  <c r="AA140" i="1"/>
  <c r="W142" i="1"/>
  <c r="Y143" i="1"/>
  <c r="AA144" i="1"/>
  <c r="W146" i="1"/>
  <c r="Y147" i="1"/>
  <c r="AA148" i="1"/>
  <c r="W150" i="1"/>
  <c r="Y151" i="1"/>
  <c r="AA152" i="1"/>
  <c r="AA12" i="1"/>
  <c r="Y23" i="1"/>
  <c r="W34" i="1"/>
  <c r="AA44" i="1"/>
  <c r="Y55" i="1"/>
  <c r="W66" i="1"/>
  <c r="AA76" i="1"/>
  <c r="AA84" i="1"/>
  <c r="W90" i="1"/>
  <c r="Y95" i="1"/>
  <c r="Y98" i="1"/>
  <c r="Z100" i="1"/>
  <c r="Z102" i="1"/>
  <c r="Y104" i="1"/>
  <c r="W106" i="1"/>
  <c r="AA109" i="1"/>
  <c r="Y111" i="1"/>
  <c r="X113" i="1"/>
  <c r="W115" i="1"/>
  <c r="AA116" i="1"/>
  <c r="Z118" i="1"/>
  <c r="Y120" i="1"/>
  <c r="W122" i="1"/>
  <c r="Z123" i="1"/>
  <c r="X126" i="1"/>
  <c r="Z127" i="1"/>
  <c r="X130" i="1"/>
  <c r="Z131" i="1"/>
  <c r="X134" i="1"/>
  <c r="Z135" i="1"/>
  <c r="X138" i="1"/>
  <c r="Z139" i="1"/>
  <c r="X142" i="1"/>
  <c r="Z143" i="1"/>
  <c r="X146" i="1"/>
  <c r="Z147" i="1"/>
  <c r="X150" i="1"/>
  <c r="Z151" i="1"/>
  <c r="X154" i="1"/>
  <c r="Z155" i="1"/>
  <c r="X158" i="1"/>
  <c r="Z159" i="1"/>
  <c r="X162" i="1"/>
  <c r="Z163" i="1"/>
  <c r="X166" i="1"/>
  <c r="Z167" i="1"/>
  <c r="X170" i="1"/>
  <c r="Z171" i="1"/>
  <c r="X174" i="1"/>
  <c r="Z175" i="1"/>
  <c r="X178" i="1"/>
  <c r="Z179" i="1"/>
  <c r="X182" i="1"/>
  <c r="Z183" i="1"/>
  <c r="X186" i="1"/>
  <c r="Z187" i="1"/>
  <c r="Y138" i="1"/>
  <c r="Y142" i="1"/>
  <c r="AA143" i="1"/>
  <c r="Y146" i="1"/>
  <c r="W149" i="1"/>
  <c r="AA151" i="1"/>
  <c r="Y154" i="1"/>
  <c r="W157" i="1"/>
  <c r="AA159" i="1"/>
  <c r="Y162" i="1"/>
  <c r="W14" i="1"/>
  <c r="AA24" i="1"/>
  <c r="Y35" i="1"/>
  <c r="W46" i="1"/>
  <c r="AA56" i="1"/>
  <c r="Y67" i="1"/>
  <c r="W78" i="1"/>
  <c r="Y85" i="1"/>
  <c r="AA90" i="1"/>
  <c r="W96" i="1"/>
  <c r="AA98" i="1"/>
  <c r="AA100" i="1"/>
  <c r="AA102" i="1"/>
  <c r="Z104" i="1"/>
  <c r="Y106" i="1"/>
  <c r="W108" i="1"/>
  <c r="AA111" i="1"/>
  <c r="Y113" i="1"/>
  <c r="X115" i="1"/>
  <c r="W117" i="1"/>
  <c r="AA118" i="1"/>
  <c r="Z120" i="1"/>
  <c r="Y122" i="1"/>
  <c r="AA123" i="1"/>
  <c r="W125" i="1"/>
  <c r="Y126" i="1"/>
  <c r="AA127" i="1"/>
  <c r="W129" i="1"/>
  <c r="Y130" i="1"/>
  <c r="AA131" i="1"/>
  <c r="W133" i="1"/>
  <c r="Y134" i="1"/>
  <c r="AA135" i="1"/>
  <c r="W137" i="1"/>
  <c r="AA139" i="1"/>
  <c r="W141" i="1"/>
  <c r="W145" i="1"/>
  <c r="AA147" i="1"/>
  <c r="Y150" i="1"/>
  <c r="W153" i="1"/>
  <c r="AA155" i="1"/>
  <c r="Y158" i="1"/>
  <c r="W161" i="1"/>
  <c r="AA163" i="1"/>
  <c r="Y15" i="1"/>
  <c r="W26" i="1"/>
  <c r="AA36" i="1"/>
  <c r="Y47" i="1"/>
  <c r="W58" i="1"/>
  <c r="AA68" i="1"/>
  <c r="Y79" i="1"/>
  <c r="W86" i="1"/>
  <c r="Y91" i="1"/>
  <c r="Z96" i="1"/>
  <c r="W99" i="1"/>
  <c r="W101" i="1"/>
  <c r="W103" i="1"/>
  <c r="AA104" i="1"/>
  <c r="Z106" i="1"/>
  <c r="Y108" i="1"/>
  <c r="W110" i="1"/>
  <c r="AA113" i="1"/>
  <c r="Y115" i="1"/>
  <c r="X117" i="1"/>
  <c r="W119" i="1"/>
  <c r="AA120" i="1"/>
  <c r="Z122" i="1"/>
  <c r="X125" i="1"/>
  <c r="Z126" i="1"/>
  <c r="X129" i="1"/>
  <c r="Z130" i="1"/>
  <c r="X133" i="1"/>
  <c r="Z134" i="1"/>
  <c r="X137" i="1"/>
  <c r="Z138" i="1"/>
  <c r="X141" i="1"/>
  <c r="Z142" i="1"/>
  <c r="X145" i="1"/>
  <c r="Z146" i="1"/>
  <c r="X149" i="1"/>
  <c r="Z150" i="1"/>
  <c r="X153" i="1"/>
  <c r="Z154" i="1"/>
  <c r="X157" i="1"/>
  <c r="Z158" i="1"/>
  <c r="X161" i="1"/>
  <c r="Z162" i="1"/>
  <c r="X165" i="1"/>
  <c r="Z166" i="1"/>
  <c r="X169" i="1"/>
  <c r="Z170" i="1"/>
  <c r="X173" i="1"/>
  <c r="Z174" i="1"/>
  <c r="X177" i="1"/>
  <c r="Z178" i="1"/>
  <c r="X181" i="1"/>
  <c r="Z182" i="1"/>
  <c r="X185" i="1"/>
  <c r="Z186" i="1"/>
  <c r="X189" i="1"/>
  <c r="AA146" i="1"/>
  <c r="AA150" i="1"/>
  <c r="Y153" i="1"/>
  <c r="W156" i="1"/>
  <c r="AA16" i="1"/>
  <c r="Y27" i="1"/>
  <c r="W38" i="1"/>
  <c r="AA48" i="1"/>
  <c r="Y59" i="1"/>
  <c r="W70" i="1"/>
  <c r="AA80" i="1"/>
  <c r="AA86" i="1"/>
  <c r="W92" i="1"/>
  <c r="AA96" i="1"/>
  <c r="X99" i="1"/>
  <c r="Y101" i="1"/>
  <c r="X103" i="1"/>
  <c r="W105" i="1"/>
  <c r="AA106" i="1"/>
  <c r="Z108" i="1"/>
  <c r="Y110" i="1"/>
  <c r="W112" i="1"/>
  <c r="AA115" i="1"/>
  <c r="Y117" i="1"/>
  <c r="X119" i="1"/>
  <c r="W121" i="1"/>
  <c r="AA122" i="1"/>
  <c r="W124" i="1"/>
  <c r="Y125" i="1"/>
  <c r="AA126" i="1"/>
  <c r="W128" i="1"/>
  <c r="Y129" i="1"/>
  <c r="AA130" i="1"/>
  <c r="W132" i="1"/>
  <c r="Y133" i="1"/>
  <c r="AA134" i="1"/>
  <c r="W136" i="1"/>
  <c r="Y137" i="1"/>
  <c r="AA138" i="1"/>
  <c r="W140" i="1"/>
  <c r="Y141" i="1"/>
  <c r="AA142" i="1"/>
  <c r="W144" i="1"/>
  <c r="Y145" i="1"/>
  <c r="W148" i="1"/>
  <c r="Y149" i="1"/>
  <c r="W152" i="1"/>
  <c r="AA154" i="1"/>
  <c r="Y157" i="1"/>
  <c r="W18" i="1"/>
  <c r="AA28" i="1"/>
  <c r="Y39" i="1"/>
  <c r="W50" i="1"/>
  <c r="AA60" i="1"/>
  <c r="Y71" i="1"/>
  <c r="W82" i="1"/>
  <c r="Y87" i="1"/>
  <c r="AA92" i="1"/>
  <c r="Y97" i="1"/>
  <c r="Y99" i="1"/>
  <c r="AA101" i="1"/>
  <c r="Y103" i="1"/>
  <c r="X105" i="1"/>
  <c r="W107" i="1"/>
  <c r="AA108" i="1"/>
  <c r="Z110" i="1"/>
  <c r="Y112" i="1"/>
  <c r="W114" i="1"/>
  <c r="AA117" i="1"/>
  <c r="Y119" i="1"/>
  <c r="X121" i="1"/>
  <c r="X124" i="1"/>
  <c r="Z125" i="1"/>
  <c r="X128" i="1"/>
  <c r="Z129" i="1"/>
  <c r="X132" i="1"/>
  <c r="Z133" i="1"/>
  <c r="X136" i="1"/>
  <c r="Z137" i="1"/>
  <c r="X140" i="1"/>
  <c r="Z141" i="1"/>
  <c r="X144" i="1"/>
  <c r="Z145" i="1"/>
  <c r="X148" i="1"/>
  <c r="Z149" i="1"/>
  <c r="X152" i="1"/>
  <c r="Z153" i="1"/>
  <c r="X156" i="1"/>
  <c r="Z157" i="1"/>
  <c r="X160" i="1"/>
  <c r="Z161" i="1"/>
  <c r="X164" i="1"/>
  <c r="Z165" i="1"/>
  <c r="X168" i="1"/>
  <c r="Z169" i="1"/>
  <c r="X172" i="1"/>
  <c r="Z173" i="1"/>
  <c r="X176" i="1"/>
  <c r="Z177" i="1"/>
  <c r="X180" i="1"/>
  <c r="Z181" i="1"/>
  <c r="X184" i="1"/>
  <c r="Z185" i="1"/>
  <c r="X188" i="1"/>
  <c r="Z189" i="1"/>
  <c r="Y19" i="1"/>
  <c r="W30" i="1"/>
  <c r="AA40" i="1"/>
  <c r="Y51" i="1"/>
  <c r="W62" i="1"/>
  <c r="AA72" i="1"/>
  <c r="AA82" i="1"/>
  <c r="W88" i="1"/>
  <c r="Y93" i="1"/>
  <c r="AA97" i="1"/>
  <c r="Z112" i="1"/>
  <c r="AA125" i="1"/>
  <c r="Y136" i="1"/>
  <c r="W147" i="1"/>
  <c r="W160" i="1"/>
  <c r="W165" i="1"/>
  <c r="Y171" i="1"/>
  <c r="AA175" i="1"/>
  <c r="W182" i="1"/>
  <c r="Y186" i="1"/>
  <c r="Y148" i="1"/>
  <c r="Y167" i="1"/>
  <c r="W178" i="1"/>
  <c r="Z184" i="1"/>
  <c r="AA183" i="1"/>
  <c r="AA99" i="1"/>
  <c r="Y114" i="1"/>
  <c r="W127" i="1"/>
  <c r="AA137" i="1"/>
  <c r="Y160" i="1"/>
  <c r="Y165" i="1"/>
  <c r="AA171" i="1"/>
  <c r="Y180" i="1"/>
  <c r="AA188" i="1"/>
  <c r="W116" i="1"/>
  <c r="Y128" i="1"/>
  <c r="W139" i="1"/>
  <c r="AA149" i="1"/>
  <c r="AA156" i="1"/>
  <c r="Z160" i="1"/>
  <c r="X163" i="1"/>
  <c r="AA165" i="1"/>
  <c r="AA167" i="1"/>
  <c r="W172" i="1"/>
  <c r="W174" i="1"/>
  <c r="Y176" i="1"/>
  <c r="Y178" i="1"/>
  <c r="Z180" i="1"/>
  <c r="AA182" i="1"/>
  <c r="AA184" i="1"/>
  <c r="W187" i="1"/>
  <c r="W189" i="1"/>
  <c r="Y152" i="1"/>
  <c r="W164" i="1"/>
  <c r="W166" i="1"/>
  <c r="Z172" i="1"/>
  <c r="W179" i="1"/>
  <c r="X183" i="1"/>
  <c r="AA189" i="1"/>
  <c r="AA153" i="1"/>
  <c r="Y166" i="1"/>
  <c r="AA170" i="1"/>
  <c r="W177" i="1"/>
  <c r="AA185" i="1"/>
  <c r="W123" i="1"/>
  <c r="W154" i="1"/>
  <c r="Z164" i="1"/>
  <c r="W173" i="1"/>
  <c r="W188" i="1"/>
  <c r="AA103" i="1"/>
  <c r="AA129" i="1"/>
  <c r="Y140" i="1"/>
  <c r="W151" i="1"/>
  <c r="AA157" i="1"/>
  <c r="AA160" i="1"/>
  <c r="Y163" i="1"/>
  <c r="W168" i="1"/>
  <c r="W170" i="1"/>
  <c r="Y172" i="1"/>
  <c r="Y174" i="1"/>
  <c r="Z176" i="1"/>
  <c r="AA178" i="1"/>
  <c r="AA180" i="1"/>
  <c r="W183" i="1"/>
  <c r="W185" i="1"/>
  <c r="X187" i="1"/>
  <c r="Y189" i="1"/>
  <c r="W158" i="1"/>
  <c r="Y168" i="1"/>
  <c r="AA174" i="1"/>
  <c r="W181" i="1"/>
  <c r="Y187" i="1"/>
  <c r="Y132" i="1"/>
  <c r="AA161" i="1"/>
  <c r="Z168" i="1"/>
  <c r="X179" i="1"/>
  <c r="AA187" i="1"/>
  <c r="AA133" i="1"/>
  <c r="W159" i="1"/>
  <c r="W171" i="1"/>
  <c r="AA181" i="1"/>
  <c r="Y105" i="1"/>
  <c r="AA119" i="1"/>
  <c r="W131" i="1"/>
  <c r="AA141" i="1"/>
  <c r="Y161" i="1"/>
  <c r="Y170" i="1"/>
  <c r="AA176" i="1"/>
  <c r="Y185" i="1"/>
  <c r="W143" i="1"/>
  <c r="Y164" i="1"/>
  <c r="W175" i="1"/>
  <c r="Y183" i="1"/>
  <c r="W109" i="1"/>
  <c r="AA168" i="1"/>
  <c r="Y179" i="1"/>
  <c r="X107" i="1"/>
  <c r="Y121" i="1"/>
  <c r="AA158" i="1"/>
  <c r="AA172" i="1"/>
  <c r="Y181" i="1"/>
  <c r="Y144" i="1"/>
  <c r="AA166" i="1"/>
  <c r="Y177" i="1"/>
  <c r="AA110" i="1"/>
  <c r="Y124" i="1"/>
  <c r="W135" i="1"/>
  <c r="AA145" i="1"/>
  <c r="W155" i="1"/>
  <c r="Y159" i="1"/>
  <c r="W162" i="1"/>
  <c r="AA164" i="1"/>
  <c r="W167" i="1"/>
  <c r="W169" i="1"/>
  <c r="X171" i="1"/>
  <c r="Y173" i="1"/>
  <c r="Y175" i="1"/>
  <c r="AA177" i="1"/>
  <c r="AA179" i="1"/>
  <c r="W184" i="1"/>
  <c r="W186" i="1"/>
  <c r="Y188" i="1"/>
  <c r="Y155" i="1"/>
  <c r="AA162" i="1"/>
  <c r="X167" i="1"/>
  <c r="Y169" i="1"/>
  <c r="AA173" i="1"/>
  <c r="W180" i="1"/>
  <c r="Y184" i="1"/>
  <c r="Z188" i="1"/>
  <c r="Y156" i="1"/>
  <c r="W163" i="1"/>
  <c r="AA169" i="1"/>
  <c r="W176" i="1"/>
  <c r="Y182" i="1"/>
  <c r="AA186" i="1"/>
  <c r="X175" i="1"/>
  <c r="S31" i="1"/>
  <c r="T31" i="1" s="1"/>
  <c r="S22" i="1"/>
  <c r="T22" i="1" s="1"/>
  <c r="S9" i="1"/>
  <c r="T9" i="1" s="1"/>
  <c r="S14" i="1"/>
  <c r="T14" i="1" s="1"/>
  <c r="S12" i="1"/>
  <c r="T12" i="1" s="1"/>
  <c r="S20" i="1"/>
  <c r="T20" i="1" s="1"/>
  <c r="S27" i="1"/>
  <c r="T27" i="1" s="1"/>
  <c r="S19" i="1"/>
  <c r="T19" i="1" s="1"/>
  <c r="S11" i="1"/>
  <c r="T11" i="1" s="1"/>
  <c r="S186" i="1"/>
  <c r="T186" i="1" s="1"/>
  <c r="S182" i="1"/>
  <c r="T182" i="1" s="1"/>
  <c r="S178" i="1"/>
  <c r="T178" i="1" s="1"/>
  <c r="S174" i="1"/>
  <c r="T174" i="1" s="1"/>
  <c r="S170" i="1"/>
  <c r="T170" i="1" s="1"/>
  <c r="S166" i="1"/>
  <c r="T166" i="1" s="1"/>
  <c r="S162" i="1"/>
  <c r="T162" i="1" s="1"/>
  <c r="S158" i="1"/>
  <c r="T158" i="1" s="1"/>
  <c r="S154" i="1"/>
  <c r="T154" i="1" s="1"/>
  <c r="S150" i="1"/>
  <c r="T150" i="1" s="1"/>
  <c r="S146" i="1"/>
  <c r="T146" i="1" s="1"/>
  <c r="S142" i="1"/>
  <c r="T142" i="1" s="1"/>
  <c r="S138" i="1"/>
  <c r="T138" i="1" s="1"/>
  <c r="S134" i="1"/>
  <c r="T134" i="1" s="1"/>
  <c r="S130" i="1"/>
  <c r="T130" i="1" s="1"/>
  <c r="S126" i="1"/>
  <c r="T126" i="1" s="1"/>
  <c r="S122" i="1"/>
  <c r="T122" i="1" s="1"/>
  <c r="S118" i="1"/>
  <c r="T118" i="1" s="1"/>
  <c r="S114" i="1"/>
  <c r="T114" i="1" s="1"/>
  <c r="S110" i="1"/>
  <c r="T110" i="1" s="1"/>
  <c r="S106" i="1"/>
  <c r="T106" i="1" s="1"/>
  <c r="S102" i="1"/>
  <c r="T102" i="1" s="1"/>
  <c r="S98" i="1"/>
  <c r="T98" i="1" s="1"/>
  <c r="S94" i="1"/>
  <c r="T94" i="1" s="1"/>
  <c r="S90" i="1"/>
  <c r="T90" i="1" s="1"/>
  <c r="S86" i="1"/>
  <c r="T86" i="1" s="1"/>
  <c r="S82" i="1"/>
  <c r="T82" i="1" s="1"/>
  <c r="S78" i="1"/>
  <c r="T78" i="1" s="1"/>
  <c r="S74" i="1"/>
  <c r="T74" i="1" s="1"/>
  <c r="S70" i="1"/>
  <c r="T70" i="1" s="1"/>
  <c r="S66" i="1"/>
  <c r="T66" i="1" s="1"/>
  <c r="S62" i="1"/>
  <c r="T62" i="1" s="1"/>
  <c r="S58" i="1"/>
  <c r="T58" i="1" s="1"/>
  <c r="S54" i="1"/>
  <c r="T54" i="1" s="1"/>
  <c r="S50" i="1"/>
  <c r="T50" i="1" s="1"/>
  <c r="S46" i="1"/>
  <c r="T46" i="1" s="1"/>
  <c r="S42" i="1"/>
  <c r="T42" i="1" s="1"/>
  <c r="S38" i="1"/>
  <c r="T38" i="1" s="1"/>
  <c r="S34" i="1"/>
  <c r="T34" i="1" s="1"/>
  <c r="S30" i="1"/>
  <c r="T30" i="1" s="1"/>
  <c r="S26" i="1"/>
  <c r="T26" i="1" s="1"/>
  <c r="S18" i="1"/>
  <c r="T18" i="1" s="1"/>
  <c r="S10" i="1"/>
  <c r="T10" i="1" s="1"/>
  <c r="S25" i="1"/>
  <c r="T25" i="1" s="1"/>
  <c r="S17" i="1"/>
  <c r="T17" i="1" s="1"/>
  <c r="S189" i="1"/>
  <c r="T189" i="1" s="1"/>
  <c r="S185" i="1"/>
  <c r="T185" i="1" s="1"/>
  <c r="S181" i="1"/>
  <c r="T181" i="1" s="1"/>
  <c r="S177" i="1"/>
  <c r="T177" i="1" s="1"/>
  <c r="S173" i="1"/>
  <c r="T173" i="1" s="1"/>
  <c r="S169" i="1"/>
  <c r="T169" i="1" s="1"/>
  <c r="S165" i="1"/>
  <c r="T165" i="1" s="1"/>
  <c r="S161" i="1"/>
  <c r="T161" i="1" s="1"/>
  <c r="S157" i="1"/>
  <c r="T157" i="1" s="1"/>
  <c r="S153" i="1"/>
  <c r="T153" i="1" s="1"/>
  <c r="S149" i="1"/>
  <c r="T149" i="1" s="1"/>
  <c r="S145" i="1"/>
  <c r="T145" i="1" s="1"/>
  <c r="S141" i="1"/>
  <c r="T141" i="1" s="1"/>
  <c r="S137" i="1"/>
  <c r="T137" i="1" s="1"/>
  <c r="S133" i="1"/>
  <c r="T133" i="1" s="1"/>
  <c r="S129" i="1"/>
  <c r="T129" i="1" s="1"/>
  <c r="S125" i="1"/>
  <c r="T125" i="1" s="1"/>
  <c r="S121" i="1"/>
  <c r="T121" i="1" s="1"/>
  <c r="S117" i="1"/>
  <c r="T117" i="1" s="1"/>
  <c r="S113" i="1"/>
  <c r="T113" i="1" s="1"/>
  <c r="S109" i="1"/>
  <c r="T109" i="1" s="1"/>
  <c r="S105" i="1"/>
  <c r="T105" i="1" s="1"/>
  <c r="S101" i="1"/>
  <c r="T101" i="1" s="1"/>
  <c r="S97" i="1"/>
  <c r="T97" i="1" s="1"/>
  <c r="S93" i="1"/>
  <c r="T93" i="1" s="1"/>
  <c r="S89" i="1"/>
  <c r="T89" i="1" s="1"/>
  <c r="S85" i="1"/>
  <c r="T85" i="1" s="1"/>
  <c r="S81" i="1"/>
  <c r="T81" i="1" s="1"/>
  <c r="S77" i="1"/>
  <c r="T77" i="1" s="1"/>
  <c r="S73" i="1"/>
  <c r="T73" i="1" s="1"/>
  <c r="S69" i="1"/>
  <c r="T69" i="1" s="1"/>
  <c r="S65" i="1"/>
  <c r="T65" i="1" s="1"/>
  <c r="S61" i="1"/>
  <c r="T61" i="1" s="1"/>
  <c r="S57" i="1"/>
  <c r="T57" i="1" s="1"/>
  <c r="S53" i="1"/>
  <c r="T53" i="1" s="1"/>
  <c r="S49" i="1"/>
  <c r="T49" i="1" s="1"/>
  <c r="S45" i="1"/>
  <c r="T45" i="1" s="1"/>
  <c r="S41" i="1"/>
  <c r="T41" i="1" s="1"/>
  <c r="S37" i="1"/>
  <c r="T37" i="1" s="1"/>
  <c r="S33" i="1"/>
  <c r="T33" i="1" s="1"/>
  <c r="S29" i="1"/>
  <c r="T29" i="1" s="1"/>
  <c r="S24" i="1"/>
  <c r="T24" i="1" s="1"/>
  <c r="S16" i="1"/>
  <c r="T16" i="1" s="1"/>
  <c r="S23" i="1"/>
  <c r="T23" i="1" s="1"/>
  <c r="S15" i="1"/>
  <c r="T15" i="1" s="1"/>
  <c r="S188" i="1"/>
  <c r="T188" i="1" s="1"/>
  <c r="S184" i="1"/>
  <c r="T184" i="1" s="1"/>
  <c r="S180" i="1"/>
  <c r="T180" i="1" s="1"/>
  <c r="S176" i="1"/>
  <c r="T176" i="1" s="1"/>
  <c r="S172" i="1"/>
  <c r="T172" i="1" s="1"/>
  <c r="S168" i="1"/>
  <c r="T168" i="1" s="1"/>
  <c r="S164" i="1"/>
  <c r="T164" i="1" s="1"/>
  <c r="S160" i="1"/>
  <c r="T160" i="1" s="1"/>
  <c r="S156" i="1"/>
  <c r="T156" i="1" s="1"/>
  <c r="S152" i="1"/>
  <c r="T152" i="1" s="1"/>
  <c r="S148" i="1"/>
  <c r="T148" i="1" s="1"/>
  <c r="S144" i="1"/>
  <c r="T144" i="1" s="1"/>
  <c r="S140" i="1"/>
  <c r="T140" i="1" s="1"/>
  <c r="S136" i="1"/>
  <c r="T136" i="1" s="1"/>
  <c r="S132" i="1"/>
  <c r="T132" i="1" s="1"/>
  <c r="S128" i="1"/>
  <c r="T128" i="1" s="1"/>
  <c r="S124" i="1"/>
  <c r="T124" i="1" s="1"/>
  <c r="S120" i="1"/>
  <c r="T120" i="1" s="1"/>
  <c r="S116" i="1"/>
  <c r="T116" i="1" s="1"/>
  <c r="S112" i="1"/>
  <c r="T112" i="1" s="1"/>
  <c r="S108" i="1"/>
  <c r="T108" i="1" s="1"/>
  <c r="S104" i="1"/>
  <c r="T104" i="1" s="1"/>
  <c r="S100" i="1"/>
  <c r="T100" i="1" s="1"/>
  <c r="S96" i="1"/>
  <c r="T96" i="1" s="1"/>
  <c r="S92" i="1"/>
  <c r="T92" i="1" s="1"/>
  <c r="S88" i="1"/>
  <c r="T88" i="1" s="1"/>
  <c r="S84" i="1"/>
  <c r="T84" i="1" s="1"/>
  <c r="S80" i="1"/>
  <c r="T80" i="1" s="1"/>
  <c r="S76" i="1"/>
  <c r="T76" i="1" s="1"/>
  <c r="S72" i="1"/>
  <c r="T72" i="1" s="1"/>
  <c r="S68" i="1"/>
  <c r="T68" i="1" s="1"/>
  <c r="S64" i="1"/>
  <c r="T64" i="1" s="1"/>
  <c r="S60" i="1"/>
  <c r="T60" i="1" s="1"/>
  <c r="S56" i="1"/>
  <c r="T56" i="1" s="1"/>
  <c r="S52" i="1"/>
  <c r="T52" i="1" s="1"/>
  <c r="S48" i="1"/>
  <c r="T48" i="1" s="1"/>
  <c r="S44" i="1"/>
  <c r="T44" i="1" s="1"/>
  <c r="S40" i="1"/>
  <c r="T40" i="1" s="1"/>
  <c r="S36" i="1"/>
  <c r="T36" i="1" s="1"/>
  <c r="S32" i="1"/>
  <c r="T32" i="1" s="1"/>
  <c r="S28" i="1"/>
  <c r="T28" i="1" s="1"/>
  <c r="S21" i="1"/>
  <c r="T21" i="1" s="1"/>
  <c r="S13" i="1"/>
  <c r="T13" i="1" s="1"/>
  <c r="S187" i="1"/>
  <c r="T187" i="1" s="1"/>
  <c r="S183" i="1"/>
  <c r="T183" i="1" s="1"/>
  <c r="S179" i="1"/>
  <c r="T179" i="1" s="1"/>
  <c r="S175" i="1"/>
  <c r="T175" i="1" s="1"/>
  <c r="S171" i="1"/>
  <c r="T171" i="1" s="1"/>
  <c r="S167" i="1"/>
  <c r="T167" i="1" s="1"/>
  <c r="S163" i="1"/>
  <c r="T163" i="1" s="1"/>
  <c r="S159" i="1"/>
  <c r="T159" i="1" s="1"/>
  <c r="S155" i="1"/>
  <c r="T155" i="1" s="1"/>
  <c r="S151" i="1"/>
  <c r="T151" i="1" s="1"/>
  <c r="S147" i="1"/>
  <c r="T147" i="1" s="1"/>
  <c r="S143" i="1"/>
  <c r="T143" i="1" s="1"/>
  <c r="S139" i="1"/>
  <c r="T139" i="1" s="1"/>
  <c r="S135" i="1"/>
  <c r="T135" i="1" s="1"/>
  <c r="S131" i="1"/>
  <c r="T131" i="1" s="1"/>
  <c r="S127" i="1"/>
  <c r="T127" i="1" s="1"/>
  <c r="S123" i="1"/>
  <c r="T123" i="1" s="1"/>
  <c r="S119" i="1"/>
  <c r="T119" i="1" s="1"/>
  <c r="S115" i="1"/>
  <c r="T115" i="1" s="1"/>
  <c r="S111" i="1"/>
  <c r="T111" i="1" s="1"/>
  <c r="S107" i="1"/>
  <c r="T107" i="1" s="1"/>
  <c r="S103" i="1"/>
  <c r="T103" i="1" s="1"/>
  <c r="S99" i="1"/>
  <c r="T99" i="1" s="1"/>
  <c r="S95" i="1"/>
  <c r="T95" i="1" s="1"/>
  <c r="S91" i="1"/>
  <c r="T91" i="1" s="1"/>
  <c r="S87" i="1"/>
  <c r="T87" i="1" s="1"/>
  <c r="S83" i="1"/>
  <c r="T83" i="1" s="1"/>
  <c r="S79" i="1"/>
  <c r="T79" i="1" s="1"/>
  <c r="S75" i="1"/>
  <c r="T75" i="1" s="1"/>
  <c r="S71" i="1"/>
  <c r="T71" i="1" s="1"/>
  <c r="S67" i="1"/>
  <c r="T67" i="1" s="1"/>
  <c r="S63" i="1"/>
  <c r="T63" i="1" s="1"/>
  <c r="S59" i="1"/>
  <c r="T59" i="1" s="1"/>
  <c r="S55" i="1"/>
  <c r="T55" i="1" s="1"/>
  <c r="S51" i="1"/>
  <c r="T51" i="1" s="1"/>
  <c r="S47" i="1"/>
  <c r="T47" i="1" s="1"/>
  <c r="S43" i="1"/>
  <c r="T43" i="1" s="1"/>
  <c r="S39" i="1"/>
  <c r="T39" i="1" s="1"/>
  <c r="S35" i="1"/>
  <c r="T35" i="1" s="1"/>
  <c r="AB58" i="1" l="1"/>
  <c r="AB151" i="1"/>
  <c r="AB116" i="1"/>
  <c r="AB88" i="1"/>
  <c r="AB147" i="1"/>
  <c r="AB22" i="1"/>
  <c r="AB50" i="1"/>
  <c r="AB18" i="1"/>
  <c r="AB131" i="1"/>
  <c r="AB139" i="1"/>
  <c r="AB34" i="1"/>
  <c r="AB54" i="1"/>
  <c r="AB154" i="1"/>
  <c r="AB26" i="1"/>
  <c r="X190" i="1"/>
  <c r="AB135" i="1"/>
  <c r="AA190" i="1"/>
  <c r="Y190" i="1"/>
  <c r="AE4" i="1" s="1"/>
  <c r="Z190" i="1"/>
  <c r="W190" i="1"/>
  <c r="AE2" i="1" s="1"/>
  <c r="AB42" i="1"/>
  <c r="AB127" i="1"/>
  <c r="AB14" i="1"/>
  <c r="AB109" i="1"/>
  <c r="AB30" i="1"/>
  <c r="AB78" i="1"/>
  <c r="AB123" i="1"/>
  <c r="AB70" i="1"/>
  <c r="AB46" i="1"/>
  <c r="AB143" i="1"/>
  <c r="AB38" i="1"/>
  <c r="AB62" i="1"/>
  <c r="AB10" i="1"/>
  <c r="AB163" i="1"/>
  <c r="AB180" i="1"/>
  <c r="AB184" i="1"/>
  <c r="AB183" i="1"/>
  <c r="AB92" i="1"/>
  <c r="AB84" i="1"/>
  <c r="AB175" i="1"/>
  <c r="AB169" i="1"/>
  <c r="AB170" i="1"/>
  <c r="AB166" i="1"/>
  <c r="AB160" i="1"/>
  <c r="AB86" i="1"/>
  <c r="AB66" i="1"/>
  <c r="AB171" i="1"/>
  <c r="AB173" i="1"/>
  <c r="AB189" i="1"/>
  <c r="AB172" i="1"/>
  <c r="AB148" i="1"/>
  <c r="AB136" i="1"/>
  <c r="AB119" i="1"/>
  <c r="AB103" i="1"/>
  <c r="AB125" i="1"/>
  <c r="AB115" i="1"/>
  <c r="AB146" i="1"/>
  <c r="AB111" i="1"/>
  <c r="AB91" i="1"/>
  <c r="AB59" i="1"/>
  <c r="AB27" i="1"/>
  <c r="AB80" i="1"/>
  <c r="AB48" i="1"/>
  <c r="AB16" i="1"/>
  <c r="AB93" i="1"/>
  <c r="AB61" i="1"/>
  <c r="AB29" i="1"/>
  <c r="AB162" i="1"/>
  <c r="AB159" i="1"/>
  <c r="AB181" i="1"/>
  <c r="AB187" i="1"/>
  <c r="AB182" i="1"/>
  <c r="AB114" i="1"/>
  <c r="AB124" i="1"/>
  <c r="AB156" i="1"/>
  <c r="AB101" i="1"/>
  <c r="AB153" i="1"/>
  <c r="AB108" i="1"/>
  <c r="AB134" i="1"/>
  <c r="AB74" i="1"/>
  <c r="AB79" i="1"/>
  <c r="AB47" i="1"/>
  <c r="AB15" i="1"/>
  <c r="AB68" i="1"/>
  <c r="AB36" i="1"/>
  <c r="AB81" i="1"/>
  <c r="AB49" i="1"/>
  <c r="AB17" i="1"/>
  <c r="AB176" i="1"/>
  <c r="AB144" i="1"/>
  <c r="AB99" i="1"/>
  <c r="AB133" i="1"/>
  <c r="AB90" i="1"/>
  <c r="AB120" i="1"/>
  <c r="AB104" i="1"/>
  <c r="AB67" i="1"/>
  <c r="AB35" i="1"/>
  <c r="AB56" i="1"/>
  <c r="AB24" i="1"/>
  <c r="AB69" i="1"/>
  <c r="AB37" i="1"/>
  <c r="AB155" i="1"/>
  <c r="AB179" i="1"/>
  <c r="AB132" i="1"/>
  <c r="AB121" i="1"/>
  <c r="AB105" i="1"/>
  <c r="AB157" i="1"/>
  <c r="AB142" i="1"/>
  <c r="AB87" i="1"/>
  <c r="AB55" i="1"/>
  <c r="AB23" i="1"/>
  <c r="AB76" i="1"/>
  <c r="AB44" i="1"/>
  <c r="AB12" i="1"/>
  <c r="AB89" i="1"/>
  <c r="AB57" i="1"/>
  <c r="AB25" i="1"/>
  <c r="AB158" i="1"/>
  <c r="AB165" i="1"/>
  <c r="AB110" i="1"/>
  <c r="AB145" i="1"/>
  <c r="AB122" i="1"/>
  <c r="AB106" i="1"/>
  <c r="AB130" i="1"/>
  <c r="AB118" i="1"/>
  <c r="AB102" i="1"/>
  <c r="AB75" i="1"/>
  <c r="AB43" i="1"/>
  <c r="AB11" i="1"/>
  <c r="AB64" i="1"/>
  <c r="AB32" i="1"/>
  <c r="AB77" i="1"/>
  <c r="AB45" i="1"/>
  <c r="AB13" i="1"/>
  <c r="AB177" i="1"/>
  <c r="AB178" i="1"/>
  <c r="AB107" i="1"/>
  <c r="AB82" i="1"/>
  <c r="AB140" i="1"/>
  <c r="AB141" i="1"/>
  <c r="AB129" i="1"/>
  <c r="AB117" i="1"/>
  <c r="AB150" i="1"/>
  <c r="AB98" i="1"/>
  <c r="AB100" i="1"/>
  <c r="AB95" i="1"/>
  <c r="AB63" i="1"/>
  <c r="AB31" i="1"/>
  <c r="AB52" i="1"/>
  <c r="AB20" i="1"/>
  <c r="AB97" i="1"/>
  <c r="AB65" i="1"/>
  <c r="AB33" i="1"/>
  <c r="AB164" i="1"/>
  <c r="AB152" i="1"/>
  <c r="AB128" i="1"/>
  <c r="AB161" i="1"/>
  <c r="AB149" i="1"/>
  <c r="AB138" i="1"/>
  <c r="AB113" i="1"/>
  <c r="AB94" i="1"/>
  <c r="AB83" i="1"/>
  <c r="AB51" i="1"/>
  <c r="AB19" i="1"/>
  <c r="AB72" i="1"/>
  <c r="AB40" i="1"/>
  <c r="AB85" i="1"/>
  <c r="AB53" i="1"/>
  <c r="AB21" i="1"/>
  <c r="AB186" i="1"/>
  <c r="AB167" i="1"/>
  <c r="AB185" i="1"/>
  <c r="AB168" i="1"/>
  <c r="AB188" i="1"/>
  <c r="AB174" i="1"/>
  <c r="AB112" i="1"/>
  <c r="AB137" i="1"/>
  <c r="AB96" i="1"/>
  <c r="AB126" i="1"/>
  <c r="AB71" i="1"/>
  <c r="AB39" i="1"/>
  <c r="AB60" i="1"/>
  <c r="AB28" i="1"/>
  <c r="AB73" i="1"/>
  <c r="AB41" i="1"/>
  <c r="AB9" i="1"/>
  <c r="AE3" i="1" l="1"/>
  <c r="AB19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3F28E0-2039-4885-8D19-3D485477794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7FE8DBE-E184-40A8-A110-72744E17C880}" name="WorksheetConnection_Personal_Expenses.xlsx!Table2" type="102" refreshedVersion="6" minRefreshableVersion="5">
    <extLst>
      <ext xmlns:x15="http://schemas.microsoft.com/office/spreadsheetml/2010/11/main" uri="{DE250136-89BD-433C-8126-D09CA5730AF9}">
        <x15:connection id="Table2">
          <x15:rangePr sourceName="_xlcn.WorksheetConnection_Personal_Expenses.xlsxTable21"/>
        </x15:connection>
      </ext>
    </extLst>
  </connection>
  <connection id="3" xr16:uid="{AED014E4-069A-448F-A276-E6521829D0BE}" name="WorksheetConnection_Personal_Expenses.xlsx!Table3" type="102" refreshedVersion="6" minRefreshableVersion="5">
    <extLst>
      <ext xmlns:x15="http://schemas.microsoft.com/office/spreadsheetml/2010/11/main" uri="{DE250136-89BD-433C-8126-D09CA5730AF9}">
        <x15:connection id="Table3">
          <x15:rangePr sourceName="_xlcn.WorksheetConnection_Personal_Expenses.xlsxTable31"/>
        </x15:connection>
      </ext>
    </extLst>
  </connection>
</connections>
</file>

<file path=xl/sharedStrings.xml><?xml version="1.0" encoding="utf-8"?>
<sst xmlns="http://schemas.openxmlformats.org/spreadsheetml/2006/main" count="222" uniqueCount="64">
  <si>
    <t>Personal Income and Expense Tracker</t>
  </si>
  <si>
    <t>Income</t>
  </si>
  <si>
    <t>Salary</t>
  </si>
  <si>
    <t>Claim</t>
  </si>
  <si>
    <t>Stocks</t>
  </si>
  <si>
    <t>Total Income</t>
  </si>
  <si>
    <t>Expenses</t>
  </si>
  <si>
    <t>Month</t>
  </si>
  <si>
    <t>Expense</t>
  </si>
  <si>
    <t>Item</t>
  </si>
  <si>
    <t>Date</t>
  </si>
  <si>
    <t>Category</t>
  </si>
  <si>
    <t>home expenses to mother</t>
  </si>
  <si>
    <t>Food</t>
  </si>
  <si>
    <t>sweet</t>
  </si>
  <si>
    <t>somosa</t>
  </si>
  <si>
    <t>give money to sister</t>
  </si>
  <si>
    <t>snacks</t>
  </si>
  <si>
    <t>Bill</t>
  </si>
  <si>
    <t>mobile bill for family</t>
  </si>
  <si>
    <t>Tv</t>
  </si>
  <si>
    <t>Electricity Bill and water</t>
  </si>
  <si>
    <t>water and electricty</t>
  </si>
  <si>
    <t>router</t>
  </si>
  <si>
    <t>cloth</t>
  </si>
  <si>
    <t>Clothes</t>
  </si>
  <si>
    <t>for me</t>
  </si>
  <si>
    <t>House</t>
  </si>
  <si>
    <t>sofa</t>
  </si>
  <si>
    <t>house</t>
  </si>
  <si>
    <t>rakhi and birthday</t>
  </si>
  <si>
    <t>kkajol birthday</t>
  </si>
  <si>
    <t>Things</t>
  </si>
  <si>
    <t>laptop</t>
  </si>
  <si>
    <t>mobile</t>
  </si>
  <si>
    <t>cream and mobile acces</t>
  </si>
  <si>
    <t>Sum of Expense</t>
  </si>
  <si>
    <t>Row Labels</t>
  </si>
  <si>
    <t>Grand Total</t>
  </si>
  <si>
    <t>2023</t>
  </si>
  <si>
    <t>Qtr2</t>
  </si>
  <si>
    <t>Apr</t>
  </si>
  <si>
    <t>Jun</t>
  </si>
  <si>
    <t>Qtr3</t>
  </si>
  <si>
    <t>Aug</t>
  </si>
  <si>
    <t>Qtr1</t>
  </si>
  <si>
    <t>Jan</t>
  </si>
  <si>
    <t>Mar</t>
  </si>
  <si>
    <t>2022</t>
  </si>
  <si>
    <t>Qtr4</t>
  </si>
  <si>
    <t>Oct</t>
  </si>
  <si>
    <t>Nov</t>
  </si>
  <si>
    <t>Dec</t>
  </si>
  <si>
    <t>Feb</t>
  </si>
  <si>
    <t>May</t>
  </si>
  <si>
    <t>Jul</t>
  </si>
  <si>
    <t>Total Savings</t>
  </si>
  <si>
    <t>Savings</t>
  </si>
  <si>
    <t>Sum of Income</t>
  </si>
  <si>
    <t>Sum of Savings</t>
  </si>
  <si>
    <t>Saving</t>
  </si>
  <si>
    <t>Personal Finance Report</t>
  </si>
  <si>
    <t>Total Expense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</si>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</sst>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0,&quot;K&quot;"/>
    <numFmt numFmtId="165" formatCode="#,##0.0"/>
  </numFmts>
  <fonts count="8"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9C5700"/>
      <name val="Calibri"/>
      <family val="2"/>
      <scheme val="minor"/>
    </font>
    <font>
      <b/>
      <sz val="11"/>
      <color theme="0"/>
      <name val="Calibri"/>
      <family val="2"/>
      <scheme val="minor"/>
    </font>
    <font>
      <b/>
      <u/>
      <sz val="16"/>
      <color rgb="FFFF0000"/>
      <name val="Calibri"/>
      <family val="2"/>
      <scheme val="minor"/>
    </font>
    <font>
      <b/>
      <u/>
      <sz val="20"/>
      <color rgb="FFFF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79998168889431442"/>
        <bgColor theme="5" tint="0.79998168889431442"/>
      </patternFill>
    </fill>
    <fill>
      <patternFill patternType="solid">
        <fgColor theme="5"/>
        <bgColor theme="5"/>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5" tint="0.39997558519241921"/>
      </top>
      <bottom style="thin">
        <color theme="5" tint="0.3999755851924192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6">
    <xf numFmtId="0" fontId="0" fillId="0" borderId="0" xfId="0"/>
    <xf numFmtId="17"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7" fontId="0" fillId="0" borderId="0" xfId="0" applyNumberFormat="1" applyAlignment="1">
      <alignment horizontal="left" indent="2"/>
    </xf>
    <xf numFmtId="0" fontId="2" fillId="3" borderId="0" xfId="2"/>
    <xf numFmtId="0" fontId="1" fillId="2" borderId="0" xfId="0" applyFont="1" applyFill="1"/>
    <xf numFmtId="164" fontId="1" fillId="2" borderId="0" xfId="0" applyNumberFormat="1" applyFont="1" applyFill="1"/>
    <xf numFmtId="0" fontId="1" fillId="2" borderId="0" xfId="0" applyFont="1" applyFill="1" applyAlignment="1">
      <alignment horizontal="left"/>
    </xf>
    <xf numFmtId="0" fontId="2" fillId="3" borderId="0" xfId="0" applyFont="1" applyFill="1"/>
    <xf numFmtId="164" fontId="2" fillId="3" borderId="0" xfId="0" applyNumberFormat="1" applyFont="1" applyFill="1"/>
    <xf numFmtId="0" fontId="2" fillId="3" borderId="0" xfId="0" applyFont="1" applyFill="1" applyAlignment="1">
      <alignment horizontal="left"/>
    </xf>
    <xf numFmtId="0" fontId="4" fillId="4" borderId="0" xfId="3" applyFont="1" applyAlignment="1">
      <alignment horizontal="center"/>
    </xf>
    <xf numFmtId="164" fontId="4" fillId="4" borderId="0" xfId="3" applyNumberFormat="1" applyFont="1" applyAlignment="1">
      <alignment horizontal="center"/>
    </xf>
    <xf numFmtId="0" fontId="0" fillId="0" borderId="0" xfId="0" quotePrefix="1"/>
    <xf numFmtId="17" fontId="0" fillId="0" borderId="0" xfId="0" quotePrefix="1" applyNumberFormat="1"/>
    <xf numFmtId="17" fontId="1" fillId="2" borderId="0" xfId="0" applyNumberFormat="1" applyFont="1" applyFill="1" applyAlignment="1">
      <alignment horizontal="left" indent="1"/>
    </xf>
    <xf numFmtId="15" fontId="2" fillId="3" borderId="0" xfId="0" applyNumberFormat="1" applyFont="1" applyFill="1" applyAlignment="1">
      <alignment horizontal="left" indent="1"/>
    </xf>
    <xf numFmtId="165" fontId="0" fillId="0" borderId="0" xfId="0" applyNumberFormat="1"/>
    <xf numFmtId="0" fontId="1" fillId="2" borderId="0" xfId="1"/>
    <xf numFmtId="164" fontId="1" fillId="2" borderId="0" xfId="1" applyNumberFormat="1"/>
    <xf numFmtId="164" fontId="2" fillId="3" borderId="0" xfId="2" applyNumberFormat="1"/>
    <xf numFmtId="0" fontId="0" fillId="5" borderId="2" xfId="0" applyFont="1" applyFill="1" applyBorder="1"/>
    <xf numFmtId="0" fontId="0" fillId="0" borderId="2" xfId="0" applyFont="1" applyBorder="1"/>
    <xf numFmtId="0" fontId="5" fillId="6" borderId="2" xfId="0" applyFont="1" applyFill="1" applyBorder="1"/>
    <xf numFmtId="0" fontId="6" fillId="0" borderId="0" xfId="0" applyFont="1" applyAlignment="1"/>
    <xf numFmtId="0" fontId="0" fillId="0" borderId="0" xfId="0" applyNumberFormat="1"/>
    <xf numFmtId="0" fontId="2" fillId="3" borderId="1" xfId="2" applyBorder="1" applyAlignment="1">
      <alignment horizontal="center"/>
    </xf>
    <xf numFmtId="0" fontId="0" fillId="0" borderId="0" xfId="0" applyAlignment="1">
      <alignment horizontal="center"/>
    </xf>
    <xf numFmtId="0" fontId="4" fillId="4" borderId="0" xfId="3" applyFont="1" applyAlignment="1">
      <alignment horizontal="center"/>
    </xf>
    <xf numFmtId="0" fontId="1" fillId="2" borderId="1" xfId="1" applyBorder="1" applyAlignment="1">
      <alignment horizontal="center"/>
    </xf>
    <xf numFmtId="0" fontId="7" fillId="0" borderId="0" xfId="0" applyFont="1" applyAlignment="1"/>
  </cellXfs>
  <cellStyles count="4">
    <cellStyle name="Bad" xfId="2" builtinId="27"/>
    <cellStyle name="Good" xfId="1" builtinId="26"/>
    <cellStyle name="Neutral" xfId="3" builtinId="28"/>
    <cellStyle name="Normal" xfId="0" builtinId="0"/>
  </cellStyles>
  <dxfs count="4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4" formatCode="\₹\ #,##0.0,&quot;K&quot;"/>
    </dxf>
    <dxf>
      <numFmt numFmtId="164" formatCode="\₹\ #,##0.0,&quot;K&quot;"/>
    </dxf>
    <dxf>
      <numFmt numFmtId="164" formatCode="\₹\ #,##0.0,&quot;K&quot;"/>
    </dxf>
    <dxf>
      <numFmt numFmtId="164" formatCode="\₹\ #,##0.0,&quot;K&quot;"/>
    </dxf>
    <dxf>
      <numFmt numFmtId="164" formatCode="\₹\ #,##0.0,&quot;K&quot;"/>
    </dxf>
    <dxf>
      <numFmt numFmtId="164" formatCode="\₹\ #,##0.0,&quot;K&quot;"/>
    </dxf>
    <dxf>
      <numFmt numFmtId="164" formatCode="\₹\ #,##0.0,&quot;K&quot;"/>
    </dxf>
    <dxf>
      <numFmt numFmtId="164" formatCode="\₹\ #,##0.0,&quot;K&quot;"/>
    </dxf>
    <dxf>
      <numFmt numFmtId="164" formatCode="\₹\ #,##0.0,&quot;K&quot;"/>
    </dxf>
    <dxf>
      <numFmt numFmtId="164" formatCode="\₹\ #,##0.0,&quot;K&quot;"/>
    </dxf>
    <dxf>
      <numFmt numFmtId="164" formatCode="\₹\ #,##0.0,&quot;K&quot;"/>
    </dxf>
    <dxf>
      <numFmt numFmtId="164" formatCode="\₹\ #,##0.0,&quot;K&quot;"/>
    </dxf>
    <dxf>
      <numFmt numFmtId="22" formatCode="mmm/yy"/>
    </dxf>
    <dxf>
      <numFmt numFmtId="164" formatCode="\₹\ #,##0.0,&quot;K&quot;"/>
    </dxf>
    <dxf>
      <numFmt numFmtId="164" formatCode="\₹\ #,##0.0,&quot;K&quot;"/>
    </dxf>
    <dxf>
      <numFmt numFmtId="164" formatCode="\₹\ #,##0.0,&quot;K&quot;"/>
    </dxf>
    <dxf>
      <numFmt numFmtId="22" formatCode="mmm/yy"/>
    </dxf>
    <dxf>
      <numFmt numFmtId="164" formatCode="\₹\ #,##0.0,&quot;K&quot;"/>
    </dxf>
    <dxf>
      <numFmt numFmtId="164" formatCode="\₹\ #,##0.0,&quot;K&quot;"/>
    </dxf>
    <dxf>
      <numFmt numFmtId="164" formatCode="\₹\ #,##0.0,&quot;K&quot;"/>
    </dxf>
    <dxf>
      <numFmt numFmtId="164" formatCode="\₹\ #,##0.0,&quot;K&quot;"/>
    </dxf>
    <dxf>
      <numFmt numFmtId="22" formatCode="mmm/yy"/>
    </dxf>
    <dxf>
      <numFmt numFmtId="164" formatCode="\₹\ #,##0.0,&quot;K&quot;"/>
    </dxf>
    <dxf>
      <numFmt numFmtId="0" formatCode="General"/>
    </dxf>
    <dxf>
      <numFmt numFmtId="22" formatCode="mmm/yy"/>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4" formatCode="\₹\ #,##0.0,&quot;K&quot;"/>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numFmt numFmtId="164" formatCode="\₹\ #,##0.0,&quot;K&quot;"/>
    </dxf>
    <dxf>
      <numFmt numFmtId="164" formatCode="\₹\ #,##0.0,&quot;K&quot;"/>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 #,##0.0,&quot;K&quot;"/>
    </dxf>
    <dxf>
      <numFmt numFmtId="164" formatCode="\₹\ #,##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3.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Sheet1!$AO$8</c:f>
              <c:strCache>
                <c:ptCount val="1"/>
                <c:pt idx="0">
                  <c:v>Income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Sheet1!$AN$9:$AN$19</c:f>
              <c:numCache>
                <c:formatCode>mmm\-yy</c:formatCode>
                <c:ptCount val="11"/>
                <c:pt idx="0">
                  <c:v>44835</c:v>
                </c:pt>
                <c:pt idx="1">
                  <c:v>44866</c:v>
                </c:pt>
                <c:pt idx="2">
                  <c:v>44896</c:v>
                </c:pt>
                <c:pt idx="3">
                  <c:v>44927</c:v>
                </c:pt>
                <c:pt idx="4">
                  <c:v>44958</c:v>
                </c:pt>
                <c:pt idx="5">
                  <c:v>44986</c:v>
                </c:pt>
                <c:pt idx="6">
                  <c:v>45017</c:v>
                </c:pt>
                <c:pt idx="7">
                  <c:v>45047</c:v>
                </c:pt>
                <c:pt idx="8">
                  <c:v>45078</c:v>
                </c:pt>
                <c:pt idx="9">
                  <c:v>45108</c:v>
                </c:pt>
                <c:pt idx="10">
                  <c:v>45139</c:v>
                </c:pt>
              </c:numCache>
            </c:numRef>
          </c:xVal>
          <c:yVal>
            <c:numRef>
              <c:f>Sheet1!$AO$9:$AO$19</c:f>
              <c:numCache>
                <c:formatCode>\₹\ #,##0.0,"K"</c:formatCode>
                <c:ptCount val="11"/>
                <c:pt idx="0">
                  <c:v>30000</c:v>
                </c:pt>
                <c:pt idx="1">
                  <c:v>63000</c:v>
                </c:pt>
                <c:pt idx="2">
                  <c:v>59530</c:v>
                </c:pt>
                <c:pt idx="3">
                  <c:v>59530</c:v>
                </c:pt>
                <c:pt idx="4">
                  <c:v>59530</c:v>
                </c:pt>
                <c:pt idx="5">
                  <c:v>59530</c:v>
                </c:pt>
                <c:pt idx="6">
                  <c:v>59530</c:v>
                </c:pt>
                <c:pt idx="7">
                  <c:v>59530</c:v>
                </c:pt>
                <c:pt idx="8">
                  <c:v>59530</c:v>
                </c:pt>
                <c:pt idx="9">
                  <c:v>59530</c:v>
                </c:pt>
                <c:pt idx="10">
                  <c:v>59530</c:v>
                </c:pt>
              </c:numCache>
            </c:numRef>
          </c:yVal>
          <c:smooth val="0"/>
          <c:extLst>
            <c:ext xmlns:c16="http://schemas.microsoft.com/office/drawing/2014/chart" uri="{C3380CC4-5D6E-409C-BE32-E72D297353CC}">
              <c16:uniqueId val="{00000000-06C3-49CD-92D8-88704E7075AE}"/>
            </c:ext>
          </c:extLst>
        </c:ser>
        <c:ser>
          <c:idx val="1"/>
          <c:order val="1"/>
          <c:tx>
            <c:strRef>
              <c:f>Sheet1!$AP$8</c:f>
              <c:strCache>
                <c:ptCount val="1"/>
                <c:pt idx="0">
                  <c:v>Expense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Sheet1!$AN$9:$AN$19</c:f>
              <c:numCache>
                <c:formatCode>mmm\-yy</c:formatCode>
                <c:ptCount val="11"/>
                <c:pt idx="0">
                  <c:v>44835</c:v>
                </c:pt>
                <c:pt idx="1">
                  <c:v>44866</c:v>
                </c:pt>
                <c:pt idx="2">
                  <c:v>44896</c:v>
                </c:pt>
                <c:pt idx="3">
                  <c:v>44927</c:v>
                </c:pt>
                <c:pt idx="4">
                  <c:v>44958</c:v>
                </c:pt>
                <c:pt idx="5">
                  <c:v>44986</c:v>
                </c:pt>
                <c:pt idx="6">
                  <c:v>45017</c:v>
                </c:pt>
                <c:pt idx="7">
                  <c:v>45047</c:v>
                </c:pt>
                <c:pt idx="8">
                  <c:v>45078</c:v>
                </c:pt>
                <c:pt idx="9">
                  <c:v>45108</c:v>
                </c:pt>
                <c:pt idx="10">
                  <c:v>45139</c:v>
                </c:pt>
              </c:numCache>
            </c:numRef>
          </c:xVal>
          <c:yVal>
            <c:numRef>
              <c:f>Sheet1!$AP$9:$AP$19</c:f>
              <c:numCache>
                <c:formatCode>\₹\ #,##0.0,"K"</c:formatCode>
                <c:ptCount val="11"/>
                <c:pt idx="0">
                  <c:v>40380</c:v>
                </c:pt>
                <c:pt idx="1">
                  <c:v>12300</c:v>
                </c:pt>
                <c:pt idx="2">
                  <c:v>10500</c:v>
                </c:pt>
                <c:pt idx="3">
                  <c:v>13280</c:v>
                </c:pt>
                <c:pt idx="4">
                  <c:v>14700</c:v>
                </c:pt>
                <c:pt idx="5">
                  <c:v>12400</c:v>
                </c:pt>
                <c:pt idx="6">
                  <c:v>57900</c:v>
                </c:pt>
                <c:pt idx="7">
                  <c:v>32400</c:v>
                </c:pt>
                <c:pt idx="8">
                  <c:v>14800</c:v>
                </c:pt>
                <c:pt idx="9">
                  <c:v>16000</c:v>
                </c:pt>
                <c:pt idx="10">
                  <c:v>19000</c:v>
                </c:pt>
              </c:numCache>
            </c:numRef>
          </c:yVal>
          <c:smooth val="0"/>
          <c:extLst>
            <c:ext xmlns:c16="http://schemas.microsoft.com/office/drawing/2014/chart" uri="{C3380CC4-5D6E-409C-BE32-E72D297353CC}">
              <c16:uniqueId val="{00000001-06C3-49CD-92D8-88704E7075AE}"/>
            </c:ext>
          </c:extLst>
        </c:ser>
        <c:dLbls>
          <c:showLegendKey val="0"/>
          <c:showVal val="0"/>
          <c:showCatName val="0"/>
          <c:showSerName val="0"/>
          <c:showPercent val="0"/>
          <c:showBubbleSize val="0"/>
        </c:dLbls>
        <c:axId val="1570864463"/>
        <c:axId val="403174335"/>
      </c:scatterChart>
      <c:valAx>
        <c:axId val="157086446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74335"/>
        <c:crosses val="autoZero"/>
        <c:crossBetween val="midCat"/>
      </c:valAx>
      <c:valAx>
        <c:axId val="403174335"/>
        <c:scaling>
          <c:orientation val="minMax"/>
        </c:scaling>
        <c:delete val="0"/>
        <c:axPos val="l"/>
        <c:majorGridlines>
          <c:spPr>
            <a:ln w="9525" cap="flat" cmpd="sng" algn="ctr">
              <a:solidFill>
                <a:schemeClr val="tx1">
                  <a:lumMod val="15000"/>
                  <a:lumOff val="85000"/>
                </a:schemeClr>
              </a:solidFill>
              <a:round/>
            </a:ln>
            <a:effectLst/>
          </c:spPr>
        </c:majorGridlines>
        <c:numFmt formatCode="\₹\ #,##0.0,&quot;K&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864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Income</a:t>
            </a:r>
            <a:r>
              <a:rPr lang="en-IN" b="1" baseline="0">
                <a:solidFill>
                  <a:sysClr val="windowText" lastClr="000000"/>
                </a:solidFill>
              </a:rPr>
              <a:t> &amp; Expenses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Sheet1!$R$8</c:f>
              <c:strCache>
                <c:ptCount val="1"/>
                <c:pt idx="0">
                  <c:v>Income</c:v>
                </c:pt>
              </c:strCache>
            </c:strRef>
          </c:tx>
          <c:spPr>
            <a:ln w="28575" cap="rnd">
              <a:solidFill>
                <a:schemeClr val="accent6"/>
              </a:solidFill>
              <a:round/>
            </a:ln>
            <a:effectLst/>
          </c:spPr>
          <c:marker>
            <c:symbol val="circle"/>
            <c:size val="5"/>
            <c:spPr>
              <a:solidFill>
                <a:schemeClr val="accent6"/>
              </a:solidFill>
              <a:ln w="9525">
                <a:solidFill>
                  <a:schemeClr val="accent1"/>
                </a:solidFill>
              </a:ln>
              <a:effectLst/>
            </c:spPr>
          </c:marker>
          <c:cat>
            <c:numRef>
              <c:f>Sheet1!$Q$9:$Q$189</c:f>
              <c:numCache>
                <c:formatCode>mmm\-yy</c:formatCode>
                <c:ptCount val="11"/>
                <c:pt idx="0">
                  <c:v>44835</c:v>
                </c:pt>
                <c:pt idx="1">
                  <c:v>44866</c:v>
                </c:pt>
                <c:pt idx="2">
                  <c:v>44896</c:v>
                </c:pt>
                <c:pt idx="3">
                  <c:v>44927</c:v>
                </c:pt>
                <c:pt idx="4">
                  <c:v>44958</c:v>
                </c:pt>
                <c:pt idx="5">
                  <c:v>44986</c:v>
                </c:pt>
                <c:pt idx="6">
                  <c:v>45017</c:v>
                </c:pt>
                <c:pt idx="7">
                  <c:v>45047</c:v>
                </c:pt>
                <c:pt idx="8">
                  <c:v>45078</c:v>
                </c:pt>
                <c:pt idx="9">
                  <c:v>45108</c:v>
                </c:pt>
                <c:pt idx="10">
                  <c:v>45139</c:v>
                </c:pt>
              </c:numCache>
            </c:numRef>
          </c:cat>
          <c:val>
            <c:numRef>
              <c:f>Sheet1!$R$9:$R$189</c:f>
              <c:numCache>
                <c:formatCode>\₹\ #,##0.0,"K"</c:formatCode>
                <c:ptCount val="11"/>
                <c:pt idx="0">
                  <c:v>30000</c:v>
                </c:pt>
                <c:pt idx="1">
                  <c:v>63000</c:v>
                </c:pt>
                <c:pt idx="2">
                  <c:v>60530</c:v>
                </c:pt>
                <c:pt idx="3">
                  <c:v>59530</c:v>
                </c:pt>
                <c:pt idx="4">
                  <c:v>57530</c:v>
                </c:pt>
                <c:pt idx="5">
                  <c:v>59530</c:v>
                </c:pt>
                <c:pt idx="6">
                  <c:v>59530</c:v>
                </c:pt>
                <c:pt idx="7">
                  <c:v>59680</c:v>
                </c:pt>
                <c:pt idx="8">
                  <c:v>59530</c:v>
                </c:pt>
                <c:pt idx="9">
                  <c:v>59530</c:v>
                </c:pt>
                <c:pt idx="10">
                  <c:v>60180</c:v>
                </c:pt>
              </c:numCache>
            </c:numRef>
          </c:val>
          <c:smooth val="0"/>
          <c:extLst>
            <c:ext xmlns:c16="http://schemas.microsoft.com/office/drawing/2014/chart" uri="{C3380CC4-5D6E-409C-BE32-E72D297353CC}">
              <c16:uniqueId val="{00000000-3F2E-4907-963B-767A5F1450AA}"/>
            </c:ext>
          </c:extLst>
        </c:ser>
        <c:ser>
          <c:idx val="1"/>
          <c:order val="1"/>
          <c:tx>
            <c:strRef>
              <c:f>Sheet1!$S$8</c:f>
              <c:strCache>
                <c:ptCount val="1"/>
                <c:pt idx="0">
                  <c:v>Expense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Sheet1!$Q$9:$Q$189</c:f>
              <c:numCache>
                <c:formatCode>mmm\-yy</c:formatCode>
                <c:ptCount val="11"/>
                <c:pt idx="0">
                  <c:v>44835</c:v>
                </c:pt>
                <c:pt idx="1">
                  <c:v>44866</c:v>
                </c:pt>
                <c:pt idx="2">
                  <c:v>44896</c:v>
                </c:pt>
                <c:pt idx="3">
                  <c:v>44927</c:v>
                </c:pt>
                <c:pt idx="4">
                  <c:v>44958</c:v>
                </c:pt>
                <c:pt idx="5">
                  <c:v>44986</c:v>
                </c:pt>
                <c:pt idx="6">
                  <c:v>45017</c:v>
                </c:pt>
                <c:pt idx="7">
                  <c:v>45047</c:v>
                </c:pt>
                <c:pt idx="8">
                  <c:v>45078</c:v>
                </c:pt>
                <c:pt idx="9">
                  <c:v>45108</c:v>
                </c:pt>
                <c:pt idx="10">
                  <c:v>45139</c:v>
                </c:pt>
              </c:numCache>
            </c:numRef>
          </c:cat>
          <c:val>
            <c:numRef>
              <c:f>Sheet1!$S$9:$S$189</c:f>
              <c:numCache>
                <c:formatCode>\₹\ #,##0.0,"K"</c:formatCode>
                <c:ptCount val="11"/>
                <c:pt idx="0">
                  <c:v>40380</c:v>
                </c:pt>
                <c:pt idx="1">
                  <c:v>12300</c:v>
                </c:pt>
                <c:pt idx="2">
                  <c:v>10500</c:v>
                </c:pt>
                <c:pt idx="3">
                  <c:v>13280</c:v>
                </c:pt>
                <c:pt idx="4">
                  <c:v>14700</c:v>
                </c:pt>
                <c:pt idx="5">
                  <c:v>12400</c:v>
                </c:pt>
                <c:pt idx="6">
                  <c:v>57900</c:v>
                </c:pt>
                <c:pt idx="7">
                  <c:v>32400</c:v>
                </c:pt>
                <c:pt idx="8">
                  <c:v>14800</c:v>
                </c:pt>
                <c:pt idx="9">
                  <c:v>16000</c:v>
                </c:pt>
                <c:pt idx="10">
                  <c:v>19000</c:v>
                </c:pt>
              </c:numCache>
            </c:numRef>
          </c:val>
          <c:smooth val="0"/>
          <c:extLst>
            <c:ext xmlns:c16="http://schemas.microsoft.com/office/drawing/2014/chart" uri="{C3380CC4-5D6E-409C-BE32-E72D297353CC}">
              <c16:uniqueId val="{00000001-3F2E-4907-963B-767A5F1450AA}"/>
            </c:ext>
          </c:extLst>
        </c:ser>
        <c:dLbls>
          <c:showLegendKey val="0"/>
          <c:showVal val="0"/>
          <c:showCatName val="0"/>
          <c:showSerName val="0"/>
          <c:showPercent val="0"/>
          <c:showBubbleSize val="0"/>
        </c:dLbls>
        <c:marker val="1"/>
        <c:smooth val="0"/>
        <c:axId val="1507304255"/>
        <c:axId val="1583652351"/>
      </c:lineChart>
      <c:dateAx>
        <c:axId val="1507304255"/>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652351"/>
        <c:crosses val="autoZero"/>
        <c:auto val="1"/>
        <c:lblOffset val="100"/>
        <c:baseTimeUnit val="months"/>
      </c:dateAx>
      <c:valAx>
        <c:axId val="1583652351"/>
        <c:scaling>
          <c:orientation val="minMax"/>
        </c:scaling>
        <c:delete val="0"/>
        <c:axPos val="l"/>
        <c:majorGridlines>
          <c:spPr>
            <a:ln w="9525" cap="flat" cmpd="sng" algn="ctr">
              <a:solidFill>
                <a:schemeClr val="tx1">
                  <a:lumMod val="15000"/>
                  <a:lumOff val="85000"/>
                </a:schemeClr>
              </a:solidFill>
              <a:round/>
            </a:ln>
            <a:effectLst/>
          </c:spPr>
        </c:majorGridlines>
        <c:numFmt formatCode="\₹\ #,##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3042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Expenses by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Sheet1!$AE$1</c:f>
              <c:strCache>
                <c:ptCount val="1"/>
                <c:pt idx="0">
                  <c:v>Expenses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63-4CE9-8F4D-357F813FD21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63-4CE9-8F4D-357F813FD21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63-4CE9-8F4D-357F813FD2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Sheet1!$AD$2:$AD$4</c:f>
              <c:strCache>
                <c:ptCount val="3"/>
                <c:pt idx="0">
                  <c:v>House</c:v>
                </c:pt>
                <c:pt idx="1">
                  <c:v>Food</c:v>
                </c:pt>
                <c:pt idx="2">
                  <c:v>Bill</c:v>
                </c:pt>
              </c:strCache>
            </c:strRef>
          </c:cat>
          <c:val>
            <c:numRef>
              <c:f>Sheet1!$AE$2:$AE$4</c:f>
              <c:numCache>
                <c:formatCode>\₹\ #,##0.0,"K"</c:formatCode>
                <c:ptCount val="3"/>
                <c:pt idx="0">
                  <c:v>187300</c:v>
                </c:pt>
                <c:pt idx="1">
                  <c:v>32640</c:v>
                </c:pt>
                <c:pt idx="2">
                  <c:v>23720</c:v>
                </c:pt>
              </c:numCache>
            </c:numRef>
          </c:val>
          <c:extLst>
            <c:ext xmlns:c16="http://schemas.microsoft.com/office/drawing/2014/chart" uri="{C3380CC4-5D6E-409C-BE32-E72D297353CC}">
              <c16:uniqueId val="{00000006-3F63-4CE9-8F4D-357F813FD21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Saving</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Saving</a:t>
          </a:r>
        </a:p>
      </cx:txPr>
    </cx:title>
    <cx:plotArea>
      <cx:plotAreaRegion>
        <cx:series layoutId="waterfall" uniqueId="{1D007313-3DA3-4538-B810-CB91B0DAE404}">
          <cx:tx>
            <cx:txData>
              <cx:f>_xlchart.v1.1</cx:f>
              <cx:v>Saving</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spPr>
    <a:ln>
      <a:solidFill>
        <a:schemeClr val="tx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33</xdr:col>
      <xdr:colOff>731520</xdr:colOff>
      <xdr:row>23</xdr:row>
      <xdr:rowOff>0</xdr:rowOff>
    </xdr:from>
    <xdr:to>
      <xdr:col>42</xdr:col>
      <xdr:colOff>15240</xdr:colOff>
      <xdr:row>39</xdr:row>
      <xdr:rowOff>0</xdr:rowOff>
    </xdr:to>
    <xdr:graphicFrame macro="">
      <xdr:nvGraphicFramePr>
        <xdr:cNvPr id="6" name="Chart 5">
          <a:extLst>
            <a:ext uri="{FF2B5EF4-FFF2-40B4-BE49-F238E27FC236}">
              <a16:creationId xmlns:a16="http://schemas.microsoft.com/office/drawing/2014/main" id="{7F3DEB72-4A3F-4352-B707-FC80535E7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533038</xdr:colOff>
      <xdr:row>193</xdr:row>
      <xdr:rowOff>175623</xdr:rowOff>
    </xdr:from>
    <xdr:to>
      <xdr:col>15</xdr:col>
      <xdr:colOff>159658</xdr:colOff>
      <xdr:row>207</xdr:row>
      <xdr:rowOff>83730</xdr:rowOff>
    </xdr:to>
    <mc:AlternateContent xmlns:mc="http://schemas.openxmlformats.org/markup-compatibility/2006" xmlns:sle15="http://schemas.microsoft.com/office/drawing/2012/slicer">
      <mc:Choice Requires="sle15">
        <xdr:graphicFrame macro="">
          <xdr:nvGraphicFramePr>
            <xdr:cNvPr id="8" name="Month 1">
              <a:extLst>
                <a:ext uri="{FF2B5EF4-FFF2-40B4-BE49-F238E27FC236}">
                  <a16:creationId xmlns:a16="http://schemas.microsoft.com/office/drawing/2014/main" id="{24359BFE-4AB4-42A1-B65C-3A61E628C02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901681" y="4348480"/>
              <a:ext cx="1830977" cy="244810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7</xdr:row>
      <xdr:rowOff>94863</xdr:rowOff>
    </xdr:from>
    <xdr:to>
      <xdr:col>12</xdr:col>
      <xdr:colOff>434340</xdr:colOff>
      <xdr:row>32</xdr:row>
      <xdr:rowOff>15240</xdr:rowOff>
    </xdr:to>
    <xdr:grpSp>
      <xdr:nvGrpSpPr>
        <xdr:cNvPr id="5" name="Group 4">
          <a:extLst>
            <a:ext uri="{FF2B5EF4-FFF2-40B4-BE49-F238E27FC236}">
              <a16:creationId xmlns:a16="http://schemas.microsoft.com/office/drawing/2014/main" id="{8CC1EFE5-8032-4961-A7DE-8B5E8089CE4D}"/>
            </a:ext>
          </a:extLst>
        </xdr:cNvPr>
        <xdr:cNvGrpSpPr/>
      </xdr:nvGrpSpPr>
      <xdr:grpSpPr>
        <a:xfrm>
          <a:off x="121920" y="1519803"/>
          <a:ext cx="7993380" cy="4492377"/>
          <a:chOff x="2766844" y="950181"/>
          <a:chExt cx="13005053" cy="6573866"/>
        </a:xfrm>
      </xdr:grpSpPr>
      <mc:AlternateContent xmlns:mc="http://schemas.openxmlformats.org/markup-compatibility/2006">
        <mc:Choice xmlns:sle15="http://schemas.microsoft.com/office/drawing/2012/slicer" Requires="sle15">
          <xdr:graphicFrame macro="">
            <xdr:nvGraphicFramePr>
              <xdr:cNvPr id="2" name="Month">
                <a:extLst>
                  <a:ext uri="{FF2B5EF4-FFF2-40B4-BE49-F238E27FC236}">
                    <a16:creationId xmlns:a16="http://schemas.microsoft.com/office/drawing/2014/main" id="{80162BD7-04D3-4344-9438-FE7738307BFA}"/>
                  </a:ext>
                </a:extLst>
              </xdr:cNvPr>
              <xdr:cNvGraphicFramePr/>
            </xdr:nvGraphicFramePr>
            <xdr:xfrm>
              <a:off x="13850415" y="4132251"/>
              <a:ext cx="1921482" cy="3391796"/>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34287" y="3694331"/>
                <a:ext cx="1181013" cy="23178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D2557A6-2FAF-4A1E-AE76-AFEDBD8BE9A0}"/>
                  </a:ext>
                </a:extLst>
              </xdr:cNvPr>
              <xdr:cNvGraphicFramePr/>
            </xdr:nvGraphicFramePr>
            <xdr:xfrm>
              <a:off x="2766844" y="950181"/>
              <a:ext cx="6443961" cy="652390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66844" y="950181"/>
                <a:ext cx="6443961" cy="6523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4" name="Chart 3">
            <a:extLst>
              <a:ext uri="{FF2B5EF4-FFF2-40B4-BE49-F238E27FC236}">
                <a16:creationId xmlns:a16="http://schemas.microsoft.com/office/drawing/2014/main" id="{14247CA3-D79A-485B-B55D-67363495D102}"/>
              </a:ext>
            </a:extLst>
          </xdr:cNvPr>
          <xdr:cNvGraphicFramePr>
            <a:graphicFrameLocks/>
          </xdr:cNvGraphicFramePr>
        </xdr:nvGraphicFramePr>
        <xdr:xfrm>
          <a:off x="9306051" y="967545"/>
          <a:ext cx="6440858" cy="305228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05236D9E-75B4-4CB2-A766-B90A992132D9}"/>
              </a:ext>
            </a:extLst>
          </xdr:cNvPr>
          <xdr:cNvGraphicFramePr>
            <a:graphicFrameLocks/>
          </xdr:cNvGraphicFramePr>
        </xdr:nvGraphicFramePr>
        <xdr:xfrm>
          <a:off x="9323231" y="4119761"/>
          <a:ext cx="4426624" cy="336681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86.499478703707" createdVersion="6" refreshedVersion="6" minRefreshableVersion="3" recordCount="11" xr:uid="{1EE72748-A541-42BB-BFC8-E8460447D936}">
  <cacheSource type="worksheet">
    <worksheetSource ref="AN8:AQ19" sheet="Sheet1"/>
  </cacheSource>
  <cacheFields count="6">
    <cacheField name="Date" numFmtId="17">
      <sharedItems containsSemiMixedTypes="0" containsNonDate="0" containsDate="1" containsString="0" minDate="2022-10-01T00:00:00" maxDate="2023-08-02T00:00:00" count="11">
        <d v="2022-10-01T00:00:00"/>
        <d v="2022-11-01T00:00:00"/>
        <d v="2022-12-01T00:00:00"/>
        <d v="2023-01-01T00:00:00"/>
        <d v="2023-02-01T00:00:00"/>
        <d v="2023-03-01T00:00:00"/>
        <d v="2023-04-01T00:00:00"/>
        <d v="2023-05-01T00:00:00"/>
        <d v="2023-06-01T00:00:00"/>
        <d v="2023-07-01T00:00:00"/>
        <d v="2023-08-01T00:00:00"/>
      </sharedItems>
      <fieldGroup par="5" base="0">
        <rangePr groupBy="months" startDate="2022-10-01T00:00:00" endDate="2023-08-02T00:00:00"/>
        <groupItems count="14">
          <s v="&lt;01-10-2022"/>
          <s v="Jan"/>
          <s v="Feb"/>
          <s v="Mar"/>
          <s v="Apr"/>
          <s v="May"/>
          <s v="Jun"/>
          <s v="Jul"/>
          <s v="Aug"/>
          <s v="Sep"/>
          <s v="Oct"/>
          <s v="Nov"/>
          <s v="Dec"/>
          <s v="&gt;02-08-2023"/>
        </groupItems>
      </fieldGroup>
    </cacheField>
    <cacheField name="Income" numFmtId="164">
      <sharedItems containsSemiMixedTypes="0" containsString="0" containsNumber="1" containsInteger="1" minValue="30000" maxValue="63000"/>
    </cacheField>
    <cacheField name="Expense" numFmtId="164">
      <sharedItems containsSemiMixedTypes="0" containsString="0" containsNumber="1" containsInteger="1" minValue="10500" maxValue="57900"/>
    </cacheField>
    <cacheField name="Savings" numFmtId="165">
      <sharedItems containsSemiMixedTypes="0" containsString="0" containsNumber="1" containsInteger="1" minValue="-10380" maxValue="50700"/>
    </cacheField>
    <cacheField name="Quarters" numFmtId="0" databaseField="0">
      <fieldGroup base="0">
        <rangePr groupBy="quarters" startDate="2022-10-01T00:00:00" endDate="2023-08-02T00:00:00"/>
        <groupItems count="6">
          <s v="&lt;01-10-2022"/>
          <s v="Qtr1"/>
          <s v="Qtr2"/>
          <s v="Qtr3"/>
          <s v="Qtr4"/>
          <s v="&gt;02-08-2023"/>
        </groupItems>
      </fieldGroup>
    </cacheField>
    <cacheField name="Years" numFmtId="0" databaseField="0">
      <fieldGroup base="0">
        <rangePr groupBy="years" startDate="2022-10-01T00:00:00" endDate="2023-08-02T00:00:00"/>
        <groupItems count="4">
          <s v="&lt;01-10-2022"/>
          <s v="2022"/>
          <s v="2023"/>
          <s v="&gt;02-08-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86.499478935184" createdVersion="6" refreshedVersion="6" minRefreshableVersion="3" recordCount="62" xr:uid="{A02A4FFE-D811-4248-9F7A-0D76FC3CCB8B}">
  <cacheSource type="worksheet">
    <worksheetSource name="Table2"/>
  </cacheSource>
  <cacheFields count="6">
    <cacheField name="Date" numFmtId="15">
      <sharedItems containsSemiMixedTypes="0" containsNonDate="0" containsDate="1" containsString="0" minDate="2022-10-14T00:00:00" maxDate="2023-08-22T00:00:00" count="59">
        <d v="2022-10-14T00:00:00"/>
        <d v="2022-10-15T00:00:00"/>
        <d v="2022-10-16T00:00:00"/>
        <d v="2022-10-17T00:00:00"/>
        <d v="2022-10-18T00:00:00"/>
        <d v="2022-11-14T00:00:00"/>
        <d v="2022-11-15T00:00:00"/>
        <d v="2022-11-16T00:00:00"/>
        <d v="2022-12-14T00:00:00"/>
        <d v="2022-12-15T00:00:00"/>
        <d v="2022-12-16T00:00:00"/>
        <d v="2023-01-14T00:00:00"/>
        <d v="2023-01-15T00:00:00"/>
        <d v="2023-01-16T00:00:00"/>
        <d v="2023-01-17T00:00:00"/>
        <d v="2023-01-18T00:00:00"/>
        <d v="2023-01-19T00:00:00"/>
        <d v="2023-02-14T00:00:00"/>
        <d v="2023-02-15T00:00:00"/>
        <d v="2023-02-16T00:00:00"/>
        <d v="2023-02-17T00:00:00"/>
        <d v="2023-02-18T00:00:00"/>
        <d v="2023-03-14T00:00:00"/>
        <d v="2023-03-15T00:00:00"/>
        <d v="2023-03-16T00:00:00"/>
        <d v="2023-03-17T00:00:00"/>
        <d v="2023-03-18T00:00:00"/>
        <d v="2023-03-19T00:00:00"/>
        <d v="2023-03-20T00:00:00"/>
        <d v="2023-04-14T00:00:00"/>
        <d v="2023-04-15T00:00:00"/>
        <d v="2023-04-16T00:00:00"/>
        <d v="2023-04-17T00:00:00"/>
        <d v="2023-04-18T00:00:00"/>
        <d v="2023-04-19T00:00:00"/>
        <d v="2023-04-20T00:00:00"/>
        <d v="2023-05-14T00:00:00"/>
        <d v="2023-05-15T00:00:00"/>
        <d v="2023-05-16T00:00:00"/>
        <d v="2023-05-17T00:00:00"/>
        <d v="2023-05-18T00:00:00"/>
        <d v="2023-06-14T00:00:00"/>
        <d v="2023-06-15T00:00:00"/>
        <d v="2023-06-16T00:00:00"/>
        <d v="2023-06-17T00:00:00"/>
        <d v="2023-06-18T00:00:00"/>
        <d v="2023-07-14T00:00:00"/>
        <d v="2023-07-15T00:00:00"/>
        <d v="2023-07-16T00:00:00"/>
        <d v="2023-07-17T00:00:00"/>
        <d v="2023-07-18T00:00:00"/>
        <d v="2023-08-14T00:00:00"/>
        <d v="2023-08-15T00:00:00"/>
        <d v="2023-08-16T00:00:00"/>
        <d v="2023-08-17T00:00:00"/>
        <d v="2023-08-18T00:00:00"/>
        <d v="2023-08-19T00:00:00"/>
        <d v="2023-08-20T00:00:00"/>
        <d v="2023-08-21T00:00:00"/>
      </sharedItems>
      <fieldGroup par="5" base="0">
        <rangePr groupBy="months" startDate="2022-10-14T00:00:00" endDate="2023-08-22T00:00:00"/>
        <groupItems count="14">
          <s v="&lt;14-10-2022"/>
          <s v="Jan"/>
          <s v="Feb"/>
          <s v="Mar"/>
          <s v="Apr"/>
          <s v="May"/>
          <s v="Jun"/>
          <s v="Jul"/>
          <s v="Aug"/>
          <s v="Sep"/>
          <s v="Oct"/>
          <s v="Nov"/>
          <s v="Dec"/>
          <s v="&gt;22-08-2023"/>
        </groupItems>
      </fieldGroup>
    </cacheField>
    <cacheField name="Category" numFmtId="0">
      <sharedItems/>
    </cacheField>
    <cacheField name="Item" numFmtId="0">
      <sharedItems/>
    </cacheField>
    <cacheField name="Expense" numFmtId="164">
      <sharedItems containsSemiMixedTypes="0" containsString="0" containsNumber="1" containsInteger="1" minValue="80" maxValue="40000"/>
    </cacheField>
    <cacheField name="Quarters" numFmtId="0" databaseField="0">
      <fieldGroup base="0">
        <rangePr groupBy="quarters" startDate="2022-10-14T00:00:00" endDate="2023-08-22T00:00:00"/>
        <groupItems count="6">
          <s v="&lt;14-10-2022"/>
          <s v="Qtr1"/>
          <s v="Qtr2"/>
          <s v="Qtr3"/>
          <s v="Qtr4"/>
          <s v="&gt;22-08-2023"/>
        </groupItems>
      </fieldGroup>
    </cacheField>
    <cacheField name="Years" numFmtId="0" databaseField="0">
      <fieldGroup base="0">
        <rangePr groupBy="years" startDate="2022-10-14T00:00:00" endDate="2023-08-22T00:00:00"/>
        <groupItems count="4">
          <s v="&lt;14-10-2022"/>
          <s v="2022"/>
          <s v="2023"/>
          <s v="&gt;22-08-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86.500950925925" createdVersion="6" refreshedVersion="6" minRefreshableVersion="3" recordCount="11" xr:uid="{401A4B31-1141-4CB1-8848-061EAE698810}">
  <cacheSource type="worksheet">
    <worksheetSource name="Table3"/>
  </cacheSource>
  <cacheFields count="7">
    <cacheField name="Month" numFmtId="17">
      <sharedItems containsSemiMixedTypes="0" containsNonDate="0" containsDate="1" containsString="0" minDate="2022-10-01T00:00:00" maxDate="2023-08-02T00:00:00" count="11">
        <d v="2022-10-01T00:00:00"/>
        <d v="2022-11-01T00:00:00"/>
        <d v="2022-12-01T00:00:00"/>
        <d v="2023-01-01T00:00:00"/>
        <d v="2023-02-01T00:00:00"/>
        <d v="2023-03-01T00:00:00"/>
        <d v="2023-04-01T00:00:00"/>
        <d v="2023-05-01T00:00:00"/>
        <d v="2023-06-01T00:00:00"/>
        <d v="2023-07-01T00:00:00"/>
        <d v="2023-08-01T00:00:00"/>
      </sharedItems>
      <fieldGroup par="6" base="0">
        <rangePr groupBy="months" startDate="2022-10-01T00:00:00" endDate="2023-08-02T00:00:00"/>
        <groupItems count="14">
          <s v="&lt;01-10-2022"/>
          <s v="Jan"/>
          <s v="Feb"/>
          <s v="Mar"/>
          <s v="Apr"/>
          <s v="May"/>
          <s v="Jun"/>
          <s v="Jul"/>
          <s v="Aug"/>
          <s v="Sep"/>
          <s v="Oct"/>
          <s v="Nov"/>
          <s v="Dec"/>
          <s v="&gt;02-08-2023"/>
        </groupItems>
      </fieldGroup>
    </cacheField>
    <cacheField name="Salary" numFmtId="164">
      <sharedItems containsSemiMixedTypes="0" containsString="0" containsNumber="1" containsInteger="1" minValue="30000" maxValue="63000"/>
    </cacheField>
    <cacheField name="Claim" numFmtId="164">
      <sharedItems containsSemiMixedTypes="0" containsString="0" containsNumber="1" containsInteger="1" minValue="0" maxValue="1000"/>
    </cacheField>
    <cacheField name="Stocks" numFmtId="164">
      <sharedItems containsSemiMixedTypes="0" containsString="0" containsNumber="1" containsInteger="1" minValue="-2000" maxValue="150"/>
    </cacheField>
    <cacheField name="Total Income" numFmtId="164">
      <sharedItems containsSemiMixedTypes="0" containsString="0" containsNumber="1" containsInteger="1" minValue="30000" maxValue="63000"/>
    </cacheField>
    <cacheField name="Quarters" numFmtId="0" databaseField="0">
      <fieldGroup base="0">
        <rangePr groupBy="quarters" startDate="2022-10-01T00:00:00" endDate="2023-08-02T00:00:00"/>
        <groupItems count="6">
          <s v="&lt;01-10-2022"/>
          <s v="Qtr1"/>
          <s v="Qtr2"/>
          <s v="Qtr3"/>
          <s v="Qtr4"/>
          <s v="&gt;02-08-2023"/>
        </groupItems>
      </fieldGroup>
    </cacheField>
    <cacheField name="Years" numFmtId="0" databaseField="0">
      <fieldGroup base="0">
        <rangePr groupBy="years" startDate="2022-10-01T00:00:00" endDate="2023-08-02T00:00:00"/>
        <groupItems count="4">
          <s v="&lt;01-10-2022"/>
          <s v="2022"/>
          <s v="2023"/>
          <s v="&gt;02-08-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30000"/>
    <n v="40380"/>
    <n v="-10380"/>
  </r>
  <r>
    <x v="1"/>
    <n v="63000"/>
    <n v="12300"/>
    <n v="50700"/>
  </r>
  <r>
    <x v="2"/>
    <n v="59530"/>
    <n v="10500"/>
    <n v="49030"/>
  </r>
  <r>
    <x v="3"/>
    <n v="59530"/>
    <n v="13280"/>
    <n v="46250"/>
  </r>
  <r>
    <x v="4"/>
    <n v="59530"/>
    <n v="14700"/>
    <n v="44830"/>
  </r>
  <r>
    <x v="5"/>
    <n v="59530"/>
    <n v="12400"/>
    <n v="47130"/>
  </r>
  <r>
    <x v="6"/>
    <n v="59530"/>
    <n v="57900"/>
    <n v="1630"/>
  </r>
  <r>
    <x v="7"/>
    <n v="59530"/>
    <n v="32400"/>
    <n v="27130"/>
  </r>
  <r>
    <x v="8"/>
    <n v="59530"/>
    <n v="14800"/>
    <n v="44730"/>
  </r>
  <r>
    <x v="9"/>
    <n v="59530"/>
    <n v="16000"/>
    <n v="43530"/>
  </r>
  <r>
    <x v="10"/>
    <n v="59530"/>
    <n v="19000"/>
    <n v="405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s v="Mother"/>
    <s v="home expenses to mother"/>
    <n v="30000"/>
  </r>
  <r>
    <x v="1"/>
    <s v="Food"/>
    <s v="sweet"/>
    <n v="300"/>
  </r>
  <r>
    <x v="2"/>
    <s v="Food"/>
    <s v="somosa"/>
    <n v="80"/>
  </r>
  <r>
    <x v="3"/>
    <s v="Other 1"/>
    <s v="give money to sister"/>
    <n v="5000"/>
  </r>
  <r>
    <x v="4"/>
    <s v="Other 1"/>
    <s v="give money to sister"/>
    <n v="5000"/>
  </r>
  <r>
    <x v="5"/>
    <s v="Mother"/>
    <s v="home expenses to mother"/>
    <n v="10000"/>
  </r>
  <r>
    <x v="6"/>
    <s v="Food"/>
    <s v="snacks"/>
    <n v="300"/>
  </r>
  <r>
    <x v="7"/>
    <s v="Bill"/>
    <s v="mobile bill for family"/>
    <n v="2000"/>
  </r>
  <r>
    <x v="8"/>
    <s v="Mother"/>
    <s v="home expenses to mother"/>
    <n v="10000"/>
  </r>
  <r>
    <x v="9"/>
    <s v="Food"/>
    <s v="snacks"/>
    <n v="400"/>
  </r>
  <r>
    <x v="10"/>
    <s v="Bill"/>
    <s v="mobile bill for family"/>
    <n v="100"/>
  </r>
  <r>
    <x v="11"/>
    <s v="Mother"/>
    <s v="home expenses to mother"/>
    <n v="10000"/>
  </r>
  <r>
    <x v="12"/>
    <s v="Bill"/>
    <s v="Tv"/>
    <n v="720"/>
  </r>
  <r>
    <x v="13"/>
    <s v="Bill"/>
    <s v="mobile bill for family"/>
    <n v="100"/>
  </r>
  <r>
    <x v="14"/>
    <s v="Bill"/>
    <s v="Electricity Bill and water"/>
    <n v="2000"/>
  </r>
  <r>
    <x v="15"/>
    <s v="House"/>
    <s v="house"/>
    <n v="300"/>
  </r>
  <r>
    <x v="16"/>
    <s v="Food"/>
    <s v="snacks"/>
    <n v="160"/>
  </r>
  <r>
    <x v="17"/>
    <s v="Mother"/>
    <s v="home expenses to mother"/>
    <n v="10000"/>
  </r>
  <r>
    <x v="18"/>
    <s v="Bill"/>
    <s v="water and electricty"/>
    <n v="1500"/>
  </r>
  <r>
    <x v="19"/>
    <s v="Bill"/>
    <s v="mobile bill for family"/>
    <n v="100"/>
  </r>
  <r>
    <x v="20"/>
    <s v="Bill"/>
    <s v="router"/>
    <n v="2800"/>
  </r>
  <r>
    <x v="21"/>
    <s v="House"/>
    <s v="house"/>
    <n v="300"/>
  </r>
  <r>
    <x v="22"/>
    <s v="Food"/>
    <s v="snacks"/>
    <n v="200"/>
  </r>
  <r>
    <x v="23"/>
    <s v="Mother"/>
    <s v="home expenses to mother"/>
    <n v="10000"/>
  </r>
  <r>
    <x v="24"/>
    <s v="Bill"/>
    <s v="water and electricty"/>
    <n v="1500"/>
  </r>
  <r>
    <x v="25"/>
    <s v="Bill"/>
    <s v="mobile bill for family"/>
    <n v="100"/>
  </r>
  <r>
    <x v="26"/>
    <s v="House"/>
    <s v="house"/>
    <n v="300"/>
  </r>
  <r>
    <x v="27"/>
    <s v="Food"/>
    <s v="snacks"/>
    <n v="100"/>
  </r>
  <r>
    <x v="28"/>
    <s v="Clothes"/>
    <s v="for me"/>
    <n v="200"/>
  </r>
  <r>
    <x v="29"/>
    <s v="Mother"/>
    <s v="home expenses to mother"/>
    <n v="10000"/>
  </r>
  <r>
    <x v="30"/>
    <s v="Bill"/>
    <s v="water and electricty"/>
    <n v="1500"/>
  </r>
  <r>
    <x v="31"/>
    <s v="Bill"/>
    <s v="mobile bill for family"/>
    <n v="100"/>
  </r>
  <r>
    <x v="32"/>
    <s v="Food"/>
    <s v="snacks"/>
    <n v="300"/>
  </r>
  <r>
    <x v="33"/>
    <s v="other 2"/>
    <s v="cloth"/>
    <n v="3000"/>
  </r>
  <r>
    <x v="34"/>
    <s v="Clothes"/>
    <s v="for me"/>
    <n v="3000"/>
  </r>
  <r>
    <x v="35"/>
    <s v="House"/>
    <s v="sofa"/>
    <n v="40000"/>
  </r>
  <r>
    <x v="36"/>
    <s v="Mother"/>
    <s v="home expenses to mother"/>
    <n v="10000"/>
  </r>
  <r>
    <x v="37"/>
    <s v="Bill"/>
    <s v="water and electricty"/>
    <n v="1500"/>
  </r>
  <r>
    <x v="38"/>
    <s v="Bill"/>
    <s v="mobile bill for family"/>
    <n v="100"/>
  </r>
  <r>
    <x v="39"/>
    <s v="Food"/>
    <s v="snacks"/>
    <n v="300"/>
  </r>
  <r>
    <x v="40"/>
    <s v="Things"/>
    <s v="mobile"/>
    <n v="20000"/>
  </r>
  <r>
    <x v="40"/>
    <s v="House"/>
    <s v="house"/>
    <n v="500"/>
  </r>
  <r>
    <x v="41"/>
    <s v="Mother"/>
    <s v="home expenses to mother"/>
    <n v="10000"/>
  </r>
  <r>
    <x v="42"/>
    <s v="Bill"/>
    <s v="water and electricty"/>
    <n v="2000"/>
  </r>
  <r>
    <x v="43"/>
    <s v="Bill"/>
    <s v="mobile bill for family"/>
    <n v="1200"/>
  </r>
  <r>
    <x v="44"/>
    <s v="Things"/>
    <s v="cream and mobile acces"/>
    <n v="800"/>
  </r>
  <r>
    <x v="44"/>
    <s v="Food"/>
    <s v="snacks"/>
    <n v="300"/>
  </r>
  <r>
    <x v="45"/>
    <s v="House"/>
    <s v="house"/>
    <n v="500"/>
  </r>
  <r>
    <x v="46"/>
    <s v="Mother"/>
    <s v="home expenses to mother"/>
    <n v="10000"/>
  </r>
  <r>
    <x v="47"/>
    <s v="Bill"/>
    <s v="water and electricty"/>
    <n v="2000"/>
  </r>
  <r>
    <x v="48"/>
    <s v="Bill"/>
    <s v="mobile bill for family"/>
    <n v="1200"/>
  </r>
  <r>
    <x v="49"/>
    <s v="Food"/>
    <s v="snacks"/>
    <n v="300"/>
  </r>
  <r>
    <x v="50"/>
    <s v="Things"/>
    <s v="laptop"/>
    <n v="2000"/>
  </r>
  <r>
    <x v="50"/>
    <s v="House"/>
    <s v="house"/>
    <n v="500"/>
  </r>
  <r>
    <x v="51"/>
    <s v="Mother"/>
    <s v="home expenses to mother"/>
    <n v="10000"/>
  </r>
  <r>
    <x v="52"/>
    <s v="Bill"/>
    <s v="water and electricty"/>
    <n v="2000"/>
  </r>
  <r>
    <x v="53"/>
    <s v="Bill"/>
    <s v="mobile bill for family"/>
    <n v="1200"/>
  </r>
  <r>
    <x v="54"/>
    <s v="Food"/>
    <s v="snacks"/>
    <n v="500"/>
  </r>
  <r>
    <x v="55"/>
    <s v="House"/>
    <s v="house"/>
    <n v="500"/>
  </r>
  <r>
    <x v="56"/>
    <s v="Other 1"/>
    <s v="rakhi and birthday"/>
    <n v="4000"/>
  </r>
  <r>
    <x v="57"/>
    <s v="Other 1"/>
    <s v="kkajol birthday"/>
    <n v="400"/>
  </r>
  <r>
    <x v="58"/>
    <s v="Things"/>
    <s v="cream and mobile acces"/>
    <n v="4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30000"/>
    <n v="0"/>
    <n v="0"/>
    <n v="30000"/>
  </r>
  <r>
    <x v="1"/>
    <n v="63000"/>
    <n v="0"/>
    <n v="0"/>
    <n v="63000"/>
  </r>
  <r>
    <x v="2"/>
    <n v="59530"/>
    <n v="1000"/>
    <n v="0"/>
    <n v="60530"/>
  </r>
  <r>
    <x v="3"/>
    <n v="59530"/>
    <n v="0"/>
    <n v="0"/>
    <n v="59530"/>
  </r>
  <r>
    <x v="4"/>
    <n v="59530"/>
    <n v="0"/>
    <n v="-2000"/>
    <n v="57530"/>
  </r>
  <r>
    <x v="5"/>
    <n v="59530"/>
    <n v="0"/>
    <n v="0"/>
    <n v="59530"/>
  </r>
  <r>
    <x v="6"/>
    <n v="59530"/>
    <n v="0"/>
    <n v="0"/>
    <n v="59530"/>
  </r>
  <r>
    <x v="7"/>
    <n v="59530"/>
    <n v="0"/>
    <n v="150"/>
    <n v="59680"/>
  </r>
  <r>
    <x v="8"/>
    <n v="59530"/>
    <n v="0"/>
    <n v="0"/>
    <n v="59530"/>
  </r>
  <r>
    <x v="9"/>
    <n v="59530"/>
    <n v="0"/>
    <n v="0"/>
    <n v="59530"/>
  </r>
  <r>
    <x v="10"/>
    <n v="59530"/>
    <n v="650"/>
    <n v="0"/>
    <n v="60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2CE8F-588C-40D5-8995-52570384F36C}" name="PivotTable5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S8:AV26" firstHeaderRow="0" firstDataRow="1" firstDataCol="1"/>
  <pivotFields count="6">
    <pivotField axis="axisRow" numFmtId="17" showAll="0">
      <items count="15">
        <item x="0"/>
        <item x="1"/>
        <item x="2"/>
        <item x="3"/>
        <item x="4"/>
        <item x="5"/>
        <item x="6"/>
        <item x="7"/>
        <item x="8"/>
        <item x="9"/>
        <item x="10"/>
        <item x="11"/>
        <item x="12"/>
        <item x="13"/>
        <item t="default"/>
      </items>
    </pivotField>
    <pivotField dataField="1" numFmtId="164" showAll="0"/>
    <pivotField dataField="1" numFmtId="164" showAll="0"/>
    <pivotField dataField="1" numFmtId="165" showAll="0"/>
    <pivotField axis="axisRow" showAll="0">
      <items count="7">
        <item sd="0" x="0"/>
        <item x="1"/>
        <item x="2"/>
        <item x="3"/>
        <item x="4"/>
        <item sd="0" x="5"/>
        <item t="default"/>
      </items>
    </pivotField>
    <pivotField axis="axisRow" showAll="0">
      <items count="5">
        <item sd="0" x="0"/>
        <item x="1"/>
        <item x="2"/>
        <item sd="0" x="3"/>
        <item t="default"/>
      </items>
    </pivotField>
  </pivotFields>
  <rowFields count="3">
    <field x="5"/>
    <field x="4"/>
    <field x="0"/>
  </rowFields>
  <rowItems count="18">
    <i>
      <x v="1"/>
    </i>
    <i r="1">
      <x v="4"/>
    </i>
    <i r="2">
      <x v="10"/>
    </i>
    <i r="2">
      <x v="11"/>
    </i>
    <i r="2">
      <x v="12"/>
    </i>
    <i>
      <x v="2"/>
    </i>
    <i r="1">
      <x v="1"/>
    </i>
    <i r="2">
      <x v="1"/>
    </i>
    <i r="2">
      <x v="2"/>
    </i>
    <i r="2">
      <x v="3"/>
    </i>
    <i r="1">
      <x v="2"/>
    </i>
    <i r="2">
      <x v="4"/>
    </i>
    <i r="2">
      <x v="5"/>
    </i>
    <i r="2">
      <x v="6"/>
    </i>
    <i r="1">
      <x v="3"/>
    </i>
    <i r="2">
      <x v="7"/>
    </i>
    <i r="2">
      <x v="8"/>
    </i>
    <i t="grand">
      <x/>
    </i>
  </rowItems>
  <colFields count="1">
    <field x="-2"/>
  </colFields>
  <colItems count="3">
    <i>
      <x/>
    </i>
    <i i="1">
      <x v="1"/>
    </i>
    <i i="2">
      <x v="2"/>
    </i>
  </colItems>
  <dataFields count="3">
    <dataField name="Sum of Income" fld="1" baseField="0" baseItem="0"/>
    <dataField name="Sum of Expense" fld="2" baseField="0" baseItem="0"/>
    <dataField name="Sum of Savings" fld="3" baseField="0" baseItem="0"/>
  </dataFields>
  <formats count="3">
    <format dxfId="34">
      <pivotArea outline="0" collapsedLevelsAreSubtotals="1" fieldPosition="0"/>
    </format>
    <format dxfId="33">
      <pivotArea outline="0" collapsedLevelsAreSubtotals="1" fieldPosition="0">
        <references count="1">
          <reference field="4294967294" count="1" selected="0">
            <x v="0"/>
          </reference>
        </references>
      </pivotArea>
    </format>
    <format dxfId="32">
      <pivotArea outline="0" collapsedLevelsAreSubtotals="1" fieldPosition="0">
        <references count="1">
          <reference field="4294967294" count="1" selected="0">
            <x v="1"/>
          </reference>
        </references>
      </pivotArea>
    </format>
  </formats>
  <conditionalFormats count="2">
    <conditionalFormat priority="6">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663FD-92A4-4B87-81FD-1FE4E0BF0BC3}" name="PT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Date">
  <location ref="AH8:AI22" firstHeaderRow="1" firstDataRow="1" firstDataCol="1"/>
  <pivotFields count="7">
    <pivotField axis="axisRow" numFmtId="17" showAll="0">
      <items count="15">
        <item x="0"/>
        <item x="1"/>
        <item x="2"/>
        <item x="3"/>
        <item x="4"/>
        <item x="5"/>
        <item x="6"/>
        <item x="7"/>
        <item x="8"/>
        <item x="9"/>
        <item x="10"/>
        <item x="11"/>
        <item x="12"/>
        <item x="13"/>
        <item t="default"/>
      </items>
    </pivotField>
    <pivotField dataField="1" numFmtId="164" showAll="0"/>
    <pivotField numFmtId="164" showAll="0"/>
    <pivotField numFmtId="164" showAll="0"/>
    <pivotField numFmtId="164" showAll="0"/>
    <pivotField showAll="0">
      <items count="7">
        <item sd="0" x="0"/>
        <item x="1"/>
        <item x="2"/>
        <item x="3"/>
        <item x="4"/>
        <item sd="0" x="5"/>
        <item t="default" sd="0"/>
      </items>
    </pivotField>
    <pivotField axis="axisRow" showAll="0">
      <items count="5">
        <item x="0"/>
        <item x="1"/>
        <item x="2"/>
        <item x="3"/>
        <item t="default"/>
      </items>
    </pivotField>
  </pivotFields>
  <rowFields count="2">
    <field x="6"/>
    <field x="0"/>
  </rowFields>
  <rowItems count="14">
    <i>
      <x v="1"/>
    </i>
    <i r="1">
      <x v="10"/>
    </i>
    <i r="1">
      <x v="11"/>
    </i>
    <i r="1">
      <x v="12"/>
    </i>
    <i>
      <x v="2"/>
    </i>
    <i r="1">
      <x v="1"/>
    </i>
    <i r="1">
      <x v="2"/>
    </i>
    <i r="1">
      <x v="3"/>
    </i>
    <i r="1">
      <x v="4"/>
    </i>
    <i r="1">
      <x v="5"/>
    </i>
    <i r="1">
      <x v="6"/>
    </i>
    <i r="1">
      <x v="7"/>
    </i>
    <i r="1">
      <x v="8"/>
    </i>
    <i t="grand">
      <x/>
    </i>
  </rowItems>
  <colItems count="1">
    <i/>
  </colItems>
  <dataFields count="1">
    <dataField name="Income" fld="1" baseField="0" baseItem="0" numFmtId="164"/>
  </dataFields>
  <formats count="7">
    <format dxfId="41">
      <pivotArea outline="0" collapsedLevelsAreSubtotals="1"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6" type="button" dataOnly="0" labelOnly="1" outline="0" axis="axisRow" fieldPosition="0"/>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BB0953-BEDD-43E1-8AF7-362E07D13AF4}" name="PT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te">
  <location ref="AK8:AL22" firstHeaderRow="1" firstDataRow="1" firstDataCol="1"/>
  <pivotFields count="6">
    <pivotField axis="axisRow" numFmtId="15" showAll="0">
      <items count="15">
        <item x="0"/>
        <item x="1"/>
        <item x="2"/>
        <item x="3"/>
        <item x="4"/>
        <item x="5"/>
        <item x="6"/>
        <item x="7"/>
        <item x="8"/>
        <item x="9"/>
        <item x="10"/>
        <item x="11"/>
        <item x="12"/>
        <item x="13"/>
        <item t="default"/>
      </items>
    </pivotField>
    <pivotField showAll="0"/>
    <pivotField showAll="0"/>
    <pivotField dataField="1" numFmtId="164"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5"/>
    <field x="0"/>
  </rowFields>
  <rowItems count="14">
    <i>
      <x v="1"/>
    </i>
    <i r="1">
      <x v="10"/>
    </i>
    <i r="1">
      <x v="11"/>
    </i>
    <i r="1">
      <x v="12"/>
    </i>
    <i>
      <x v="2"/>
    </i>
    <i r="1">
      <x v="1"/>
    </i>
    <i r="1">
      <x v="2"/>
    </i>
    <i r="1">
      <x v="3"/>
    </i>
    <i r="1">
      <x v="4"/>
    </i>
    <i r="1">
      <x v="5"/>
    </i>
    <i r="1">
      <x v="6"/>
    </i>
    <i r="1">
      <x v="7"/>
    </i>
    <i r="1">
      <x v="8"/>
    </i>
    <i t="grand">
      <x/>
    </i>
  </rowItems>
  <colItems count="1">
    <i/>
  </colItems>
  <dataFields count="1">
    <dataField name="Expenses" fld="3" baseField="0" baseItem="0" numFmtId="164"/>
  </dataFields>
  <formats count="7">
    <format dxfId="48">
      <pivotArea outline="0" collapsedLevelsAreSubtotals="1"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5" type="button" dataOnly="0" labelOnly="1" outline="0" axis="axisRow" fieldPosition="0"/>
    </format>
    <format dxfId="43">
      <pivotArea dataOnly="0" labelOnly="1" grandRow="1" outline="0"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78DD21D-33BC-43AC-9219-88FEC843FE58}" sourceName="Month">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9E85A93-CE54-4525-A817-31D2092260E5}"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F100195-990D-44CD-932F-A2CA2EF3F7D4}" cache="Slicer_Month" caption="Month" startItem="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20295C-60B2-4A1E-97B0-4B6D766D32D6}" name="Table2" displayName="Table2" ref="I8:M70">
  <autoFilter ref="I8:M70" xr:uid="{5270C6E3-94D3-4942-9C4E-6EBE7BBE4AB7}"/>
  <tableColumns count="5">
    <tableColumn id="1" xr3:uid="{B2C36E28-D9A7-4944-AF69-C3C0DA72BA08}" name="Date" totalsRowLabel="Total" dataDxfId="31"/>
    <tableColumn id="2" xr3:uid="{793FBBBC-DF3D-40C3-874B-F0D4597D7A5B}" name="Category"/>
    <tableColumn id="3" xr3:uid="{7BA71D6B-79E6-458E-B32D-7DFC1513D612}" name="Item"/>
    <tableColumn id="5" xr3:uid="{68DB0305-D461-4FB6-B187-3FC00BA2D1A6}" name="Month" dataDxfId="30">
      <calculatedColumnFormula>TEXT(Table2[[#This Row],[Date]],"mmm-yy")</calculatedColumnFormula>
    </tableColumn>
    <tableColumn id="4" xr3:uid="{0838F69D-D684-469D-AF13-B8ED6D23BABB}" name="Expense" totalsRowFunction="sum" dataDxfId="29"/>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66AB16-FF8C-4295-89A8-FE8A7A585D2F}" name="Table3" displayName="Table3" ref="C8:G19" totalsRowShown="0">
  <autoFilter ref="C8:G19" xr:uid="{4C8C898F-082F-4FF9-80D4-AD2B810C009C}"/>
  <tableColumns count="5">
    <tableColumn id="1" xr3:uid="{46CBE819-5E7F-4476-BDF9-413CDB3480A6}" name="Month" dataDxfId="28"/>
    <tableColumn id="2" xr3:uid="{99C76310-FE5D-40D9-8083-DF895EEB49E9}" name="Salary" dataDxfId="27"/>
    <tableColumn id="3" xr3:uid="{EDFBB762-3318-4DEE-9AD3-A7B999E2B580}" name="Claim" dataDxfId="26"/>
    <tableColumn id="4" xr3:uid="{3F799457-3D9C-4BE7-AB33-B29BB6DE3916}" name="Stocks" dataDxfId="25"/>
    <tableColumn id="5" xr3:uid="{1343924C-1EC3-4575-9090-C23F333B8A01}" name="Total Income" dataDxfId="24">
      <calculatedColumnFormula>SUM(D9:F9)</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A7E92A8-AF2A-4ED8-BC66-986C5011CECB}" name="Table7" displayName="Table7" ref="Q8:T189" totalsRowShown="0">
  <autoFilter ref="Q8:T189" xr:uid="{1A40CB8C-66C8-470D-B1EA-A6367189A2E6}">
    <filterColumn colId="0">
      <filters>
        <dateGroupItem year="2023" month="1" day="1" dateTimeGrouping="day"/>
        <dateGroupItem year="2023" month="2" day="1" dateTimeGrouping="day"/>
        <dateGroupItem year="2023" month="3" day="1" dateTimeGrouping="day"/>
        <dateGroupItem year="2023" month="4" day="1" dateTimeGrouping="day"/>
        <dateGroupItem year="2023" month="5" day="1" dateTimeGrouping="day"/>
        <dateGroupItem year="2023" month="6" day="1" dateTimeGrouping="day"/>
        <dateGroupItem year="2023" month="7" day="1" dateTimeGrouping="day"/>
        <dateGroupItem year="2023" month="8" day="1" dateTimeGrouping="day"/>
        <dateGroupItem year="2022" month="10" day="1" dateTimeGrouping="day"/>
        <dateGroupItem year="2022" month="11" day="1" dateTimeGrouping="day"/>
        <dateGroupItem year="2022" month="12" day="1" dateTimeGrouping="day"/>
      </filters>
    </filterColumn>
  </autoFilter>
  <tableColumns count="4">
    <tableColumn id="1" xr3:uid="{600C3E43-A1EA-4915-9000-03685C032D37}" name="Month" dataDxfId="23"/>
    <tableColumn id="2" xr3:uid="{22C684DB-03F2-4028-8EE8-30138776AA99}" name="Income" dataDxfId="22" dataCellStyle="Good">
      <calculatedColumnFormula>SUMIF(Table3[Month], Q9, Table3[Total Income])</calculatedColumnFormula>
    </tableColumn>
    <tableColumn id="3" xr3:uid="{87B65956-C7FD-40D3-8D05-9773DEE19792}" name="Expense" dataDxfId="21" dataCellStyle="Bad">
      <calculatedColumnFormula>SUMIF(Table2[Month], Q9, Table2[Expense])</calculatedColumnFormula>
    </tableColumn>
    <tableColumn id="4" xr3:uid="{1F266531-CF1E-4CDD-B4DD-938475B28374}" name="Saving" dataDxfId="20">
      <calculatedColumnFormula>Table7[[#This Row],[Income]]-Table7[[#This Row],[Expense]]</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0CFC89-E66A-4E80-A148-3F6959BC993B}" name="Table1" displayName="Table1" ref="V8:AB190" totalsRowCount="1">
  <autoFilter ref="V8:AB189" xr:uid="{FCA2EEDB-2A80-4AB1-B155-0D42A76A44C8}"/>
  <tableColumns count="7">
    <tableColumn id="1" xr3:uid="{E190E8A8-5249-44AA-BAD3-B717E3EAB132}" name="Month" totalsRowLabel="Total" dataDxfId="19">
      <calculatedColumnFormula>Table7[Month]</calculatedColumnFormula>
    </tableColumn>
    <tableColumn id="2" xr3:uid="{153CCD88-D64F-4278-AAE6-662F92B4FC53}" name="House" totalsRowFunction="sum" dataDxfId="18" totalsRowDxfId="17">
      <calculatedColumnFormula>SUMIFS(Table2[Expense],Table2[Month],V9,Table2[Category],$W$8)</calculatedColumnFormula>
    </tableColumn>
    <tableColumn id="3" xr3:uid="{21417A61-1D64-4E44-8A61-F6F759CCFE16}" name="Food" totalsRowFunction="sum" dataDxfId="16" totalsRowDxfId="15">
      <calculatedColumnFormula>SUMIFS(Table2[Expense],Table2[Month],V9,Table2[Category],$X$8)</calculatedColumnFormula>
    </tableColumn>
    <tableColumn id="4" xr3:uid="{CC137736-AE2B-469B-8689-AB0A4207A6AF}" name="Bill" totalsRowFunction="sum" dataDxfId="14" totalsRowDxfId="13">
      <calculatedColumnFormula>SUMIFS(Table2[Expense],Table2[Month],V9,Table2[Category],$Y$8)</calculatedColumnFormula>
    </tableColumn>
    <tableColumn id="5" xr3:uid="{65DC4721-66CA-40D8-9279-861EB71CCFB2}" name="Clothes" totalsRowFunction="sum" dataDxfId="12" totalsRowDxfId="11">
      <calculatedColumnFormula>SUMIFS(Table2[Expense],Table2[Month],V9,Table2[Category],$Z$8)</calculatedColumnFormula>
    </tableColumn>
    <tableColumn id="6" xr3:uid="{9CFB1D31-B225-4724-A9C9-210D3CAFB26F}" name="Things" totalsRowFunction="sum" dataDxfId="10" totalsRowDxfId="9">
      <calculatedColumnFormula>SUMIFS(Table2[Expense],Table2[Month],V9,Table2[Category],$AA$8)</calculatedColumnFormula>
    </tableColumn>
    <tableColumn id="7" xr3:uid="{179E2B55-C274-412F-BC59-A8C2202E525A}" name="Total Expense" totalsRowFunction="sum" dataDxfId="8" totalsRowDxfId="7">
      <calculatedColumnFormula>SUM(W9:AA9)</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E4B6-F9D4-4814-8ACE-81295AC6F08C}">
  <dimension ref="C1:AV190"/>
  <sheetViews>
    <sheetView zoomScale="84" workbookViewId="0">
      <selection activeCell="K82" sqref="K82"/>
    </sheetView>
  </sheetViews>
  <sheetFormatPr defaultRowHeight="14.4" x14ac:dyDescent="0.3"/>
  <cols>
    <col min="3" max="3" width="12.5546875" bestFit="1" customWidth="1"/>
    <col min="4" max="4" width="18.6640625" bestFit="1" customWidth="1"/>
    <col min="5" max="6" width="12.5546875" bestFit="1" customWidth="1"/>
    <col min="7" max="7" width="14.44140625" bestFit="1" customWidth="1"/>
    <col min="9" max="9" width="9.88671875" bestFit="1" customWidth="1"/>
    <col min="10" max="10" width="10.88671875" customWidth="1"/>
    <col min="11" max="11" width="23.21875" customWidth="1"/>
    <col min="12" max="14" width="9.77734375" customWidth="1"/>
    <col min="15" max="15" width="12.5546875" bestFit="1" customWidth="1"/>
    <col min="16" max="16" width="12.5546875" customWidth="1"/>
    <col min="17" max="17" width="12.5546875" bestFit="1" customWidth="1"/>
    <col min="18" max="18" width="14.44140625" bestFit="1" customWidth="1"/>
    <col min="19" max="26" width="9.77734375" customWidth="1"/>
    <col min="27" max="27" width="10.44140625" bestFit="1" customWidth="1"/>
    <col min="28" max="31" width="14.44140625" customWidth="1"/>
    <col min="32" max="32" width="13" customWidth="1"/>
    <col min="33" max="33" width="10.77734375" bestFit="1" customWidth="1"/>
    <col min="34" max="34" width="8.109375" bestFit="1" customWidth="1"/>
    <col min="36" max="36" width="10.77734375" bestFit="1" customWidth="1"/>
    <col min="37" max="37" width="8.6640625" bestFit="1" customWidth="1"/>
    <col min="44" max="44" width="12.5546875" bestFit="1" customWidth="1"/>
    <col min="45" max="45" width="13.88671875" bestFit="1" customWidth="1"/>
    <col min="46" max="46" width="14.44140625" bestFit="1" customWidth="1"/>
    <col min="47" max="47" width="13.88671875" bestFit="1" customWidth="1"/>
  </cols>
  <sheetData>
    <row r="1" spans="3:48" x14ac:dyDescent="0.3">
      <c r="C1" s="32" t="s">
        <v>0</v>
      </c>
      <c r="D1" s="32"/>
      <c r="E1" s="32"/>
      <c r="F1" s="32"/>
      <c r="G1" s="32"/>
      <c r="AD1" t="s">
        <v>11</v>
      </c>
      <c r="AE1" t="s">
        <v>6</v>
      </c>
    </row>
    <row r="2" spans="3:48" x14ac:dyDescent="0.3">
      <c r="C2" s="3"/>
      <c r="D2" s="3"/>
      <c r="E2" s="3"/>
      <c r="F2" s="3"/>
      <c r="G2" s="3"/>
      <c r="Q2" s="3"/>
      <c r="R2" s="3"/>
      <c r="AD2" t="s">
        <v>27</v>
      </c>
      <c r="AE2" s="2">
        <f>Table1[[#Totals],[House]]</f>
        <v>187300</v>
      </c>
    </row>
    <row r="3" spans="3:48" x14ac:dyDescent="0.3">
      <c r="C3" s="3"/>
      <c r="D3" s="33" t="s">
        <v>56</v>
      </c>
      <c r="E3" s="33"/>
      <c r="F3" s="17"/>
      <c r="G3" s="3"/>
      <c r="Q3" s="3"/>
      <c r="R3" s="3"/>
      <c r="AD3" t="s">
        <v>13</v>
      </c>
      <c r="AE3" s="2">
        <f>Table1[[#Totals],[Food]] + Table1[[#Totals],[Clothes]] + Table1[[#Totals],[Things]]</f>
        <v>32640</v>
      </c>
    </row>
    <row r="4" spans="3:48" x14ac:dyDescent="0.3">
      <c r="C4" s="4"/>
      <c r="D4" s="16"/>
      <c r="E4" s="16"/>
      <c r="F4" s="17"/>
      <c r="G4" s="4"/>
      <c r="Q4" s="4"/>
      <c r="R4" s="4"/>
      <c r="AD4" t="s">
        <v>18</v>
      </c>
      <c r="AE4" s="2">
        <f>Table1[[#Totals],[Bill]]</f>
        <v>23720</v>
      </c>
    </row>
    <row r="5" spans="3:48" x14ac:dyDescent="0.3">
      <c r="C5" s="4"/>
      <c r="D5" s="16"/>
      <c r="E5" s="16"/>
      <c r="F5" s="17"/>
      <c r="G5" s="4"/>
      <c r="Q5" s="4"/>
      <c r="R5" s="4"/>
      <c r="AE5" s="2"/>
    </row>
    <row r="6" spans="3:48" x14ac:dyDescent="0.3">
      <c r="AE6" s="2"/>
    </row>
    <row r="7" spans="3:48" x14ac:dyDescent="0.3">
      <c r="D7" s="32" t="s">
        <v>1</v>
      </c>
      <c r="E7" s="32"/>
      <c r="F7" s="32"/>
      <c r="G7" s="32"/>
      <c r="I7" s="32" t="s">
        <v>8</v>
      </c>
      <c r="J7" s="32"/>
      <c r="K7" s="32"/>
      <c r="L7" s="32"/>
      <c r="M7" s="3"/>
      <c r="N7" s="3"/>
      <c r="O7" s="3"/>
      <c r="P7" s="3"/>
      <c r="R7" s="3"/>
      <c r="S7" s="3"/>
      <c r="T7" s="3"/>
      <c r="U7" s="3"/>
      <c r="AG7" s="34" t="s">
        <v>1</v>
      </c>
      <c r="AH7" s="34"/>
      <c r="AJ7" s="31" t="s">
        <v>8</v>
      </c>
      <c r="AK7" s="31"/>
    </row>
    <row r="8" spans="3:48" x14ac:dyDescent="0.3">
      <c r="C8" t="s">
        <v>7</v>
      </c>
      <c r="D8" t="s">
        <v>2</v>
      </c>
      <c r="E8" t="s">
        <v>3</v>
      </c>
      <c r="F8" t="s">
        <v>4</v>
      </c>
      <c r="G8" t="s">
        <v>5</v>
      </c>
      <c r="I8" t="s">
        <v>10</v>
      </c>
      <c r="J8" t="s">
        <v>11</v>
      </c>
      <c r="K8" t="s">
        <v>9</v>
      </c>
      <c r="L8" t="s">
        <v>7</v>
      </c>
      <c r="M8" s="2" t="s">
        <v>8</v>
      </c>
      <c r="N8" s="2"/>
      <c r="O8" s="28" t="s">
        <v>11</v>
      </c>
      <c r="P8" s="2"/>
      <c r="Q8" t="s">
        <v>7</v>
      </c>
      <c r="R8" s="23" t="s">
        <v>1</v>
      </c>
      <c r="S8" s="9" t="s">
        <v>8</v>
      </c>
      <c r="T8" s="2" t="s">
        <v>60</v>
      </c>
      <c r="U8" s="2"/>
      <c r="V8" t="s">
        <v>7</v>
      </c>
      <c r="W8" t="s">
        <v>27</v>
      </c>
      <c r="X8" t="s">
        <v>13</v>
      </c>
      <c r="Y8" t="s">
        <v>18</v>
      </c>
      <c r="Z8" t="s">
        <v>25</v>
      </c>
      <c r="AA8" t="s">
        <v>32</v>
      </c>
      <c r="AB8" s="2" t="s">
        <v>62</v>
      </c>
      <c r="AC8" s="2"/>
      <c r="AF8" s="2"/>
      <c r="AH8" s="10" t="s">
        <v>10</v>
      </c>
      <c r="AI8" s="11" t="s">
        <v>1</v>
      </c>
      <c r="AK8" s="13" t="s">
        <v>10</v>
      </c>
      <c r="AL8" s="14" t="s">
        <v>6</v>
      </c>
      <c r="AN8" t="s">
        <v>10</v>
      </c>
      <c r="AO8" t="s">
        <v>1</v>
      </c>
      <c r="AP8" t="s">
        <v>8</v>
      </c>
      <c r="AQ8" t="s">
        <v>57</v>
      </c>
      <c r="AS8" s="5" t="s">
        <v>37</v>
      </c>
      <c r="AT8" t="s">
        <v>58</v>
      </c>
      <c r="AU8" t="s">
        <v>36</v>
      </c>
      <c r="AV8" t="s">
        <v>59</v>
      </c>
    </row>
    <row r="9" spans="3:48" x14ac:dyDescent="0.3">
      <c r="C9" s="1">
        <v>44835</v>
      </c>
      <c r="D9" s="2">
        <v>30000</v>
      </c>
      <c r="E9" s="2">
        <v>0</v>
      </c>
      <c r="F9" s="2">
        <v>0</v>
      </c>
      <c r="G9" s="2">
        <f>SUM(D9:F9)</f>
        <v>30000</v>
      </c>
      <c r="I9" s="1">
        <v>44848</v>
      </c>
      <c r="J9" t="s">
        <v>27</v>
      </c>
      <c r="K9" t="s">
        <v>12</v>
      </c>
      <c r="L9" t="str">
        <f>TEXT(Table2[[#This Row],[Date]],"mmm-yy")</f>
        <v>Oct-22</v>
      </c>
      <c r="M9" s="2">
        <v>30000</v>
      </c>
      <c r="N9" s="2"/>
      <c r="O9" s="26" t="s">
        <v>27</v>
      </c>
      <c r="P9" s="2"/>
      <c r="Q9" s="1">
        <v>44835</v>
      </c>
      <c r="R9" s="24">
        <f>SUMIF(Table3[Month], Q9, Table3[Total Income])</f>
        <v>30000</v>
      </c>
      <c r="S9" s="25">
        <f>SUMIF(Table2[Month], Q9, Table2[Expense])</f>
        <v>40380</v>
      </c>
      <c r="T9" s="2">
        <f>Table7[[#This Row],[Income]]-Table7[[#This Row],[Expense]]</f>
        <v>-10380</v>
      </c>
      <c r="U9" s="2"/>
      <c r="V9" s="1">
        <f>Table7[Month]</f>
        <v>44835</v>
      </c>
      <c r="W9" s="2">
        <f>SUMIFS(Table2[Expense],Table2[Month],V9,Table2[Category],$W$8)</f>
        <v>40000</v>
      </c>
      <c r="X9" s="2">
        <f>SUMIFS(Table2[Expense],Table2[Month],V9,Table2[Category],$X$8)</f>
        <v>380</v>
      </c>
      <c r="Y9" s="2">
        <f>SUMIFS(Table2[Expense],Table2[Month],V9,Table2[Category],$Y$8)</f>
        <v>0</v>
      </c>
      <c r="Z9" s="2">
        <f>SUMIFS(Table2[Expense],Table2[Month],V9,Table2[Category],$Z$8)</f>
        <v>0</v>
      </c>
      <c r="AA9" s="2">
        <f>SUMIFS(Table2[Expense],Table2[Month],V9,Table2[Category],$AA$8)</f>
        <v>0</v>
      </c>
      <c r="AB9" s="2">
        <f>SUM(W9:AA9)</f>
        <v>40380</v>
      </c>
      <c r="AC9" s="2"/>
      <c r="AF9" s="2"/>
      <c r="AH9" s="12" t="s">
        <v>48</v>
      </c>
      <c r="AI9" s="11">
        <v>152530</v>
      </c>
      <c r="AK9" s="15" t="s">
        <v>48</v>
      </c>
      <c r="AL9" s="14">
        <v>63180</v>
      </c>
      <c r="AN9" s="19">
        <v>44835</v>
      </c>
      <c r="AO9" s="11">
        <v>30000</v>
      </c>
      <c r="AP9" s="14">
        <v>40380</v>
      </c>
      <c r="AQ9" s="22">
        <f t="shared" ref="AQ9:AQ19" si="0">AO9-AP9</f>
        <v>-10380</v>
      </c>
      <c r="AS9" s="6" t="s">
        <v>48</v>
      </c>
      <c r="AT9" s="11">
        <v>152530</v>
      </c>
      <c r="AU9" s="14">
        <v>63180</v>
      </c>
      <c r="AV9" s="2">
        <v>89350</v>
      </c>
    </row>
    <row r="10" spans="3:48" x14ac:dyDescent="0.3">
      <c r="C10" s="1">
        <v>44866</v>
      </c>
      <c r="D10" s="2">
        <v>63000</v>
      </c>
      <c r="E10" s="2">
        <v>0</v>
      </c>
      <c r="F10" s="2">
        <v>0</v>
      </c>
      <c r="G10" s="2">
        <f t="shared" ref="G10:G19" si="1">SUM(D10:F10)</f>
        <v>63000</v>
      </c>
      <c r="I10" s="1">
        <v>44849</v>
      </c>
      <c r="J10" t="s">
        <v>13</v>
      </c>
      <c r="K10" t="s">
        <v>14</v>
      </c>
      <c r="L10" t="str">
        <f>TEXT(Table2[[#This Row],[Date]],"mmm-yy")</f>
        <v>Oct-22</v>
      </c>
      <c r="M10" s="2">
        <v>300</v>
      </c>
      <c r="N10" s="2"/>
      <c r="O10" s="27" t="s">
        <v>13</v>
      </c>
      <c r="P10" s="2"/>
      <c r="Q10" s="1">
        <v>44866</v>
      </c>
      <c r="R10" s="24">
        <f>SUMIF(Table3[Month], Q10, Table3[Total Income])</f>
        <v>63000</v>
      </c>
      <c r="S10" s="25">
        <f>SUMIF(Table2[Month], Q10, Table2[Expense])</f>
        <v>12300</v>
      </c>
      <c r="T10" s="2">
        <f>Table7[[#This Row],[Income]]-Table7[[#This Row],[Expense]]</f>
        <v>50700</v>
      </c>
      <c r="U10" s="2"/>
      <c r="V10" s="1">
        <f>Table7[Month]</f>
        <v>44866</v>
      </c>
      <c r="W10" s="2">
        <f>SUMIFS(Table2[Expense],Table2[Month],V10,Table2[Category],$W$8)</f>
        <v>10000</v>
      </c>
      <c r="X10" s="2">
        <f>SUMIFS(Table2[Expense],Table2[Month],V10,Table2[Category],$X$8)</f>
        <v>300</v>
      </c>
      <c r="Y10" s="2">
        <f>SUMIFS(Table2[Expense],Table2[Month],V10,Table2[Category],$Y$8)</f>
        <v>2000</v>
      </c>
      <c r="Z10" s="2">
        <f>SUMIFS(Table2[Expense],Table2[Month],V10,Table2[Category],$Z$8)</f>
        <v>0</v>
      </c>
      <c r="AA10" s="2">
        <f>SUMIFS(Table2[Expense],Table2[Month],V10,Table2[Category],$AA$8)</f>
        <v>0</v>
      </c>
      <c r="AB10" s="2">
        <f t="shared" ref="AB10:AB20" si="2">SUM(W10:AA10)</f>
        <v>12300</v>
      </c>
      <c r="AC10" s="2"/>
      <c r="AF10" s="2"/>
      <c r="AH10" s="20" t="s">
        <v>50</v>
      </c>
      <c r="AI10" s="11">
        <v>30000</v>
      </c>
      <c r="AK10" s="21" t="s">
        <v>50</v>
      </c>
      <c r="AL10" s="14">
        <v>40380</v>
      </c>
      <c r="AN10" s="19">
        <v>44866</v>
      </c>
      <c r="AO10" s="11">
        <v>63000</v>
      </c>
      <c r="AP10" s="14">
        <v>12300</v>
      </c>
      <c r="AQ10" s="22">
        <f t="shared" si="0"/>
        <v>50700</v>
      </c>
      <c r="AS10" s="7" t="s">
        <v>49</v>
      </c>
      <c r="AT10" s="11">
        <v>152530</v>
      </c>
      <c r="AU10" s="14">
        <v>63180</v>
      </c>
      <c r="AV10" s="2">
        <v>89350</v>
      </c>
    </row>
    <row r="11" spans="3:48" x14ac:dyDescent="0.3">
      <c r="C11" s="1">
        <v>44896</v>
      </c>
      <c r="D11" s="2">
        <v>59530</v>
      </c>
      <c r="E11" s="2">
        <v>1000</v>
      </c>
      <c r="F11" s="2">
        <v>0</v>
      </c>
      <c r="G11" s="2">
        <f t="shared" si="1"/>
        <v>60530</v>
      </c>
      <c r="I11" s="1">
        <v>44850</v>
      </c>
      <c r="J11" t="s">
        <v>13</v>
      </c>
      <c r="K11" t="s">
        <v>15</v>
      </c>
      <c r="L11" t="str">
        <f>TEXT(Table2[[#This Row],[Date]],"mmm-yy")</f>
        <v>Oct-22</v>
      </c>
      <c r="M11" s="2">
        <v>80</v>
      </c>
      <c r="N11" s="2"/>
      <c r="O11" s="27" t="s">
        <v>18</v>
      </c>
      <c r="P11" s="2"/>
      <c r="Q11" s="1">
        <v>44896</v>
      </c>
      <c r="R11" s="24">
        <f>SUMIF(Table3[Month], Q11, Table3[Total Income])</f>
        <v>60530</v>
      </c>
      <c r="S11" s="25">
        <f>SUMIF(Table2[Month], Q11, Table2[Expense])</f>
        <v>10500</v>
      </c>
      <c r="T11" s="2">
        <f>Table7[[#This Row],[Income]]-Table7[[#This Row],[Expense]]</f>
        <v>50030</v>
      </c>
      <c r="U11" s="2"/>
      <c r="V11" s="1">
        <f>Table7[Month]</f>
        <v>44896</v>
      </c>
      <c r="W11" s="2">
        <f>SUMIFS(Table2[Expense],Table2[Month],V11,Table2[Category],$W$8)</f>
        <v>10000</v>
      </c>
      <c r="X11" s="2">
        <f>SUMIFS(Table2[Expense],Table2[Month],V11,Table2[Category],$X$8)</f>
        <v>400</v>
      </c>
      <c r="Y11" s="2">
        <f>SUMIFS(Table2[Expense],Table2[Month],V11,Table2[Category],$Y$8)</f>
        <v>100</v>
      </c>
      <c r="Z11" s="2">
        <f>SUMIFS(Table2[Expense],Table2[Month],V11,Table2[Category],$Z$8)</f>
        <v>0</v>
      </c>
      <c r="AA11" s="2">
        <f>SUMIFS(Table2[Expense],Table2[Month],V11,Table2[Category],$AA$8)</f>
        <v>0</v>
      </c>
      <c r="AB11" s="2">
        <f t="shared" si="2"/>
        <v>10500</v>
      </c>
      <c r="AC11" s="2"/>
      <c r="AF11" s="2"/>
      <c r="AH11" s="20" t="s">
        <v>51</v>
      </c>
      <c r="AI11" s="11">
        <v>63000</v>
      </c>
      <c r="AK11" s="21" t="s">
        <v>51</v>
      </c>
      <c r="AL11" s="14">
        <v>12300</v>
      </c>
      <c r="AN11" s="19">
        <v>44896</v>
      </c>
      <c r="AO11" s="11">
        <v>59530</v>
      </c>
      <c r="AP11" s="14">
        <v>10500</v>
      </c>
      <c r="AQ11" s="22">
        <f t="shared" si="0"/>
        <v>49030</v>
      </c>
      <c r="AS11" s="8" t="s">
        <v>50</v>
      </c>
      <c r="AT11" s="11">
        <v>30000</v>
      </c>
      <c r="AU11" s="14">
        <v>40380</v>
      </c>
      <c r="AV11" s="2">
        <v>-10380</v>
      </c>
    </row>
    <row r="12" spans="3:48" x14ac:dyDescent="0.3">
      <c r="C12" s="1">
        <v>44927</v>
      </c>
      <c r="D12" s="2">
        <v>59530</v>
      </c>
      <c r="E12" s="2">
        <v>0</v>
      </c>
      <c r="F12" s="2">
        <v>0</v>
      </c>
      <c r="G12" s="2">
        <f t="shared" si="1"/>
        <v>59530</v>
      </c>
      <c r="I12" s="1">
        <v>44851</v>
      </c>
      <c r="J12" t="s">
        <v>27</v>
      </c>
      <c r="K12" t="s">
        <v>16</v>
      </c>
      <c r="L12" t="str">
        <f>TEXT(Table2[[#This Row],[Date]],"mmm-yy")</f>
        <v>Oct-22</v>
      </c>
      <c r="M12" s="2">
        <v>5000</v>
      </c>
      <c r="N12" s="2"/>
      <c r="O12" s="26" t="s">
        <v>25</v>
      </c>
      <c r="P12" s="2"/>
      <c r="Q12" s="1">
        <v>44927</v>
      </c>
      <c r="R12" s="24">
        <f>SUMIF(Table3[Month], Q12, Table3[Total Income])</f>
        <v>59530</v>
      </c>
      <c r="S12" s="25">
        <f>SUMIF(Table2[Month], Q12, Table2[Expense])</f>
        <v>13280</v>
      </c>
      <c r="T12" s="2">
        <f>Table7[[#This Row],[Income]]-Table7[[#This Row],[Expense]]</f>
        <v>46250</v>
      </c>
      <c r="U12" s="2"/>
      <c r="V12" s="1">
        <f>Table7[Month]</f>
        <v>44927</v>
      </c>
      <c r="W12" s="2">
        <f>SUMIFS(Table2[Expense],Table2[Month],V12,Table2[Category],$W$8)</f>
        <v>10300</v>
      </c>
      <c r="X12" s="2">
        <f>SUMIFS(Table2[Expense],Table2[Month],V12,Table2[Category],$X$8)</f>
        <v>160</v>
      </c>
      <c r="Y12" s="2">
        <f>SUMIFS(Table2[Expense],Table2[Month],V12,Table2[Category],$Y$8)</f>
        <v>2820</v>
      </c>
      <c r="Z12" s="2">
        <f>SUMIFS(Table2[Expense],Table2[Month],V12,Table2[Category],$Z$8)</f>
        <v>0</v>
      </c>
      <c r="AA12" s="2">
        <f>SUMIFS(Table2[Expense],Table2[Month],V12,Table2[Category],$AA$8)</f>
        <v>0</v>
      </c>
      <c r="AB12" s="2">
        <f t="shared" si="2"/>
        <v>13280</v>
      </c>
      <c r="AC12" s="2"/>
      <c r="AF12" s="2"/>
      <c r="AH12" s="20" t="s">
        <v>52</v>
      </c>
      <c r="AI12" s="11">
        <v>59530</v>
      </c>
      <c r="AK12" s="21" t="s">
        <v>52</v>
      </c>
      <c r="AL12" s="14">
        <v>10500</v>
      </c>
      <c r="AN12" s="19">
        <v>44927</v>
      </c>
      <c r="AO12" s="11">
        <v>59530</v>
      </c>
      <c r="AP12" s="14">
        <v>13280</v>
      </c>
      <c r="AQ12" s="22">
        <f t="shared" si="0"/>
        <v>46250</v>
      </c>
      <c r="AS12" s="8" t="s">
        <v>51</v>
      </c>
      <c r="AT12" s="11">
        <v>63000</v>
      </c>
      <c r="AU12" s="14">
        <v>12300</v>
      </c>
      <c r="AV12" s="2">
        <v>50700</v>
      </c>
    </row>
    <row r="13" spans="3:48" x14ac:dyDescent="0.3">
      <c r="C13" s="1">
        <v>44958</v>
      </c>
      <c r="D13" s="2">
        <v>59530</v>
      </c>
      <c r="E13" s="2">
        <v>0</v>
      </c>
      <c r="F13" s="2">
        <v>-2000</v>
      </c>
      <c r="G13" s="2">
        <f t="shared" si="1"/>
        <v>57530</v>
      </c>
      <c r="I13" s="1">
        <v>44852</v>
      </c>
      <c r="J13" t="s">
        <v>27</v>
      </c>
      <c r="K13" t="s">
        <v>16</v>
      </c>
      <c r="L13" t="str">
        <f>TEXT(Table2[[#This Row],[Date]],"mmm-yy")</f>
        <v>Oct-22</v>
      </c>
      <c r="M13" s="2">
        <v>5000</v>
      </c>
      <c r="N13" s="2"/>
      <c r="O13" s="26" t="s">
        <v>32</v>
      </c>
      <c r="P13" s="2"/>
      <c r="Q13" s="1">
        <v>44958</v>
      </c>
      <c r="R13" s="24">
        <f>SUMIF(Table3[Month], Q13, Table3[Total Income])</f>
        <v>57530</v>
      </c>
      <c r="S13" s="25">
        <f>SUMIF(Table2[Month], Q13, Table2[Expense])</f>
        <v>14700</v>
      </c>
      <c r="T13" s="2">
        <f>Table7[[#This Row],[Income]]-Table7[[#This Row],[Expense]]</f>
        <v>42830</v>
      </c>
      <c r="U13" s="2"/>
      <c r="V13" s="1">
        <f>Table7[Month]</f>
        <v>44958</v>
      </c>
      <c r="W13" s="2">
        <f>SUMIFS(Table2[Expense],Table2[Month],V13,Table2[Category],$W$8)</f>
        <v>10300</v>
      </c>
      <c r="X13" s="2">
        <f>SUMIFS(Table2[Expense],Table2[Month],V13,Table2[Category],$X$8)</f>
        <v>0</v>
      </c>
      <c r="Y13" s="2">
        <f>SUMIFS(Table2[Expense],Table2[Month],V13,Table2[Category],$Y$8)</f>
        <v>4400</v>
      </c>
      <c r="Z13" s="2">
        <f>SUMIFS(Table2[Expense],Table2[Month],V13,Table2[Category],$Z$8)</f>
        <v>0</v>
      </c>
      <c r="AA13" s="2">
        <f>SUMIFS(Table2[Expense],Table2[Month],V13,Table2[Category],$AA$8)</f>
        <v>0</v>
      </c>
      <c r="AB13" s="2">
        <f t="shared" si="2"/>
        <v>14700</v>
      </c>
      <c r="AC13" s="2"/>
      <c r="AF13" s="2"/>
      <c r="AH13" s="12" t="s">
        <v>39</v>
      </c>
      <c r="AI13" s="11">
        <v>476240</v>
      </c>
      <c r="AK13" s="15" t="s">
        <v>39</v>
      </c>
      <c r="AL13" s="14">
        <v>180480</v>
      </c>
      <c r="AN13" s="19">
        <v>44958</v>
      </c>
      <c r="AO13" s="11">
        <v>59530</v>
      </c>
      <c r="AP13" s="14">
        <v>14700</v>
      </c>
      <c r="AQ13" s="22">
        <f t="shared" si="0"/>
        <v>44830</v>
      </c>
      <c r="AS13" s="8" t="s">
        <v>52</v>
      </c>
      <c r="AT13" s="11">
        <v>59530</v>
      </c>
      <c r="AU13" s="14">
        <v>10500</v>
      </c>
      <c r="AV13" s="2">
        <v>49030</v>
      </c>
    </row>
    <row r="14" spans="3:48" x14ac:dyDescent="0.3">
      <c r="C14" s="1">
        <v>44986</v>
      </c>
      <c r="D14" s="2">
        <v>59530</v>
      </c>
      <c r="E14" s="2">
        <v>0</v>
      </c>
      <c r="F14" s="2">
        <v>0</v>
      </c>
      <c r="G14" s="2">
        <f t="shared" si="1"/>
        <v>59530</v>
      </c>
      <c r="I14" s="1">
        <v>44879</v>
      </c>
      <c r="J14" t="s">
        <v>27</v>
      </c>
      <c r="K14" t="s">
        <v>12</v>
      </c>
      <c r="L14" t="str">
        <f>TEXT(Table2[[#This Row],[Date]],"mmm-yy")</f>
        <v>Nov-22</v>
      </c>
      <c r="M14" s="2">
        <v>10000</v>
      </c>
      <c r="N14" s="2"/>
      <c r="P14" s="2"/>
      <c r="Q14" s="1">
        <v>44986</v>
      </c>
      <c r="R14" s="24">
        <f>SUMIF(Table3[Month], Q14, Table3[Total Income])</f>
        <v>59530</v>
      </c>
      <c r="S14" s="25">
        <f>SUMIF(Table2[Month], Q14, Table2[Expense])</f>
        <v>12400</v>
      </c>
      <c r="T14" s="2">
        <f>Table7[[#This Row],[Income]]-Table7[[#This Row],[Expense]]</f>
        <v>47130</v>
      </c>
      <c r="U14" s="2"/>
      <c r="V14" s="1">
        <f>Table7[Month]</f>
        <v>44986</v>
      </c>
      <c r="W14" s="2">
        <f>SUMIFS(Table2[Expense],Table2[Month],V14,Table2[Category],$W$8)</f>
        <v>10300</v>
      </c>
      <c r="X14" s="2">
        <f>SUMIFS(Table2[Expense],Table2[Month],V14,Table2[Category],$X$8)</f>
        <v>300</v>
      </c>
      <c r="Y14" s="2">
        <f>SUMIFS(Table2[Expense],Table2[Month],V14,Table2[Category],$Y$8)</f>
        <v>1600</v>
      </c>
      <c r="Z14" s="2">
        <f>SUMIFS(Table2[Expense],Table2[Month],V14,Table2[Category],$Z$8)</f>
        <v>200</v>
      </c>
      <c r="AA14" s="2">
        <f>SUMIFS(Table2[Expense],Table2[Month],V14,Table2[Category],$AA$8)</f>
        <v>0</v>
      </c>
      <c r="AB14" s="2">
        <f t="shared" si="2"/>
        <v>12400</v>
      </c>
      <c r="AC14" s="2"/>
      <c r="AF14" s="2"/>
      <c r="AH14" s="20" t="s">
        <v>46</v>
      </c>
      <c r="AI14" s="11">
        <v>59530</v>
      </c>
      <c r="AK14" s="21" t="s">
        <v>46</v>
      </c>
      <c r="AL14" s="14">
        <v>13280</v>
      </c>
      <c r="AN14" s="19">
        <v>44986</v>
      </c>
      <c r="AO14" s="11">
        <v>59530</v>
      </c>
      <c r="AP14" s="14">
        <v>12400</v>
      </c>
      <c r="AQ14" s="22">
        <f t="shared" si="0"/>
        <v>47130</v>
      </c>
      <c r="AS14" s="6" t="s">
        <v>39</v>
      </c>
      <c r="AT14" s="11">
        <v>476240</v>
      </c>
      <c r="AU14" s="14">
        <v>180480</v>
      </c>
      <c r="AV14" s="2">
        <v>295760</v>
      </c>
    </row>
    <row r="15" spans="3:48" x14ac:dyDescent="0.3">
      <c r="C15" s="1">
        <v>45017</v>
      </c>
      <c r="D15" s="2">
        <v>59530</v>
      </c>
      <c r="E15" s="2">
        <v>0</v>
      </c>
      <c r="F15" s="2">
        <v>0</v>
      </c>
      <c r="G15" s="2">
        <f t="shared" si="1"/>
        <v>59530</v>
      </c>
      <c r="I15" s="1">
        <v>44880</v>
      </c>
      <c r="J15" t="s">
        <v>13</v>
      </c>
      <c r="K15" t="s">
        <v>17</v>
      </c>
      <c r="L15" t="str">
        <f>TEXT(Table2[[#This Row],[Date]],"mmm-yy")</f>
        <v>Nov-22</v>
      </c>
      <c r="M15" s="2">
        <v>300</v>
      </c>
      <c r="N15" s="2"/>
      <c r="P15" s="2"/>
      <c r="Q15" s="1">
        <v>45017</v>
      </c>
      <c r="R15" s="24">
        <f>SUMIF(Table3[Month], Q15, Table3[Total Income])</f>
        <v>59530</v>
      </c>
      <c r="S15" s="25">
        <f>SUMIF(Table2[Month], Q15, Table2[Expense])</f>
        <v>57900</v>
      </c>
      <c r="T15" s="2">
        <f>Table7[[#This Row],[Income]]-Table7[[#This Row],[Expense]]</f>
        <v>1630</v>
      </c>
      <c r="U15" s="2"/>
      <c r="V15" s="1">
        <f>Table7[Month]</f>
        <v>45017</v>
      </c>
      <c r="W15" s="2">
        <f>SUMIFS(Table2[Expense],Table2[Month],V15,Table2[Category],$W$8)</f>
        <v>50000</v>
      </c>
      <c r="X15" s="2">
        <f>SUMIFS(Table2[Expense],Table2[Month],V15,Table2[Category],$X$8)</f>
        <v>300</v>
      </c>
      <c r="Y15" s="2">
        <f>SUMIFS(Table2[Expense],Table2[Month],V15,Table2[Category],$Y$8)</f>
        <v>1600</v>
      </c>
      <c r="Z15" s="2">
        <f>SUMIFS(Table2[Expense],Table2[Month],V15,Table2[Category],$Z$8)</f>
        <v>6000</v>
      </c>
      <c r="AA15" s="2">
        <f>SUMIFS(Table2[Expense],Table2[Month],V15,Table2[Category],$AA$8)</f>
        <v>0</v>
      </c>
      <c r="AB15" s="2">
        <f t="shared" si="2"/>
        <v>57900</v>
      </c>
      <c r="AC15" s="2"/>
      <c r="AF15" s="2"/>
      <c r="AH15" s="20" t="s">
        <v>53</v>
      </c>
      <c r="AI15" s="11">
        <v>59530</v>
      </c>
      <c r="AK15" s="21" t="s">
        <v>53</v>
      </c>
      <c r="AL15" s="14">
        <v>14700</v>
      </c>
      <c r="AN15" s="19">
        <v>45017</v>
      </c>
      <c r="AO15" s="11">
        <v>59530</v>
      </c>
      <c r="AP15" s="14">
        <v>57900</v>
      </c>
      <c r="AQ15" s="22">
        <f t="shared" si="0"/>
        <v>1630</v>
      </c>
      <c r="AS15" s="7" t="s">
        <v>45</v>
      </c>
      <c r="AT15" s="11">
        <v>178590</v>
      </c>
      <c r="AU15" s="14">
        <v>40380</v>
      </c>
      <c r="AV15" s="2">
        <v>138210</v>
      </c>
    </row>
    <row r="16" spans="3:48" x14ac:dyDescent="0.3">
      <c r="C16" s="1">
        <v>45047</v>
      </c>
      <c r="D16" s="2">
        <v>59530</v>
      </c>
      <c r="E16" s="2">
        <v>0</v>
      </c>
      <c r="F16" s="2">
        <v>150</v>
      </c>
      <c r="G16" s="2">
        <f t="shared" si="1"/>
        <v>59680</v>
      </c>
      <c r="I16" s="1">
        <v>44881</v>
      </c>
      <c r="J16" t="s">
        <v>18</v>
      </c>
      <c r="K16" t="s">
        <v>19</v>
      </c>
      <c r="L16" t="str">
        <f>TEXT(Table2[[#This Row],[Date]],"mmm-yy")</f>
        <v>Nov-22</v>
      </c>
      <c r="M16" s="2">
        <v>2000</v>
      </c>
      <c r="N16" s="2"/>
      <c r="P16" s="2"/>
      <c r="Q16" s="1">
        <v>45047</v>
      </c>
      <c r="R16" s="24">
        <f>SUMIF(Table3[Month], Q16, Table3[Total Income])</f>
        <v>59680</v>
      </c>
      <c r="S16" s="25">
        <f>SUMIF(Table2[Month], Q16, Table2[Expense])</f>
        <v>32400</v>
      </c>
      <c r="T16" s="2">
        <f>Table7[[#This Row],[Income]]-Table7[[#This Row],[Expense]]</f>
        <v>27280</v>
      </c>
      <c r="U16" s="2"/>
      <c r="V16" s="1">
        <f>Table7[Month]</f>
        <v>45047</v>
      </c>
      <c r="W16" s="2">
        <f>SUMIFS(Table2[Expense],Table2[Month],V16,Table2[Category],$W$8)</f>
        <v>10500</v>
      </c>
      <c r="X16" s="2">
        <f>SUMIFS(Table2[Expense],Table2[Month],V16,Table2[Category],$X$8)</f>
        <v>300</v>
      </c>
      <c r="Y16" s="2">
        <f>SUMIFS(Table2[Expense],Table2[Month],V16,Table2[Category],$Y$8)</f>
        <v>1600</v>
      </c>
      <c r="Z16" s="2">
        <f>SUMIFS(Table2[Expense],Table2[Month],V16,Table2[Category],$Z$8)</f>
        <v>0</v>
      </c>
      <c r="AA16" s="2">
        <f>SUMIFS(Table2[Expense],Table2[Month],V16,Table2[Category],$AA$8)</f>
        <v>20000</v>
      </c>
      <c r="AB16" s="2">
        <f t="shared" si="2"/>
        <v>32400</v>
      </c>
      <c r="AC16" s="2"/>
      <c r="AF16" s="2"/>
      <c r="AH16" s="20" t="s">
        <v>47</v>
      </c>
      <c r="AI16" s="11">
        <v>59530</v>
      </c>
      <c r="AK16" s="21" t="s">
        <v>47</v>
      </c>
      <c r="AL16" s="14">
        <v>12400</v>
      </c>
      <c r="AN16" s="19">
        <v>45047</v>
      </c>
      <c r="AO16" s="11">
        <v>59530</v>
      </c>
      <c r="AP16" s="14">
        <v>32400</v>
      </c>
      <c r="AQ16" s="22">
        <f t="shared" si="0"/>
        <v>27130</v>
      </c>
      <c r="AS16" s="8" t="s">
        <v>46</v>
      </c>
      <c r="AT16" s="11">
        <v>59530</v>
      </c>
      <c r="AU16" s="14">
        <v>13280</v>
      </c>
      <c r="AV16" s="2">
        <v>46250</v>
      </c>
    </row>
    <row r="17" spans="3:48" x14ac:dyDescent="0.3">
      <c r="C17" s="1">
        <v>45078</v>
      </c>
      <c r="D17" s="2">
        <v>59530</v>
      </c>
      <c r="E17" s="2">
        <v>0</v>
      </c>
      <c r="F17" s="2">
        <v>0</v>
      </c>
      <c r="G17" s="2">
        <f t="shared" si="1"/>
        <v>59530</v>
      </c>
      <c r="I17" s="1">
        <v>44909</v>
      </c>
      <c r="J17" t="s">
        <v>27</v>
      </c>
      <c r="K17" t="s">
        <v>12</v>
      </c>
      <c r="L17" t="str">
        <f>TEXT(Table2[[#This Row],[Date]],"mmm-yy")</f>
        <v>Dec-22</v>
      </c>
      <c r="M17" s="2">
        <v>10000</v>
      </c>
      <c r="N17" s="2"/>
      <c r="P17" s="2"/>
      <c r="Q17" s="1">
        <v>45078</v>
      </c>
      <c r="R17" s="24">
        <f>SUMIF(Table3[Month], Q17, Table3[Total Income])</f>
        <v>59530</v>
      </c>
      <c r="S17" s="25">
        <f>SUMIF(Table2[Month], Q17, Table2[Expense])</f>
        <v>14800</v>
      </c>
      <c r="T17" s="2">
        <f>Table7[[#This Row],[Income]]-Table7[[#This Row],[Expense]]</f>
        <v>44730</v>
      </c>
      <c r="U17" s="2"/>
      <c r="V17" s="1">
        <f>Table7[Month]</f>
        <v>45078</v>
      </c>
      <c r="W17" s="2">
        <f>SUMIFS(Table2[Expense],Table2[Month],V17,Table2[Category],$W$8)</f>
        <v>10500</v>
      </c>
      <c r="X17" s="2">
        <f>SUMIFS(Table2[Expense],Table2[Month],V17,Table2[Category],$X$8)</f>
        <v>300</v>
      </c>
      <c r="Y17" s="2">
        <f>SUMIFS(Table2[Expense],Table2[Month],V17,Table2[Category],$Y$8)</f>
        <v>3200</v>
      </c>
      <c r="Z17" s="2">
        <f>SUMIFS(Table2[Expense],Table2[Month],V17,Table2[Category],$Z$8)</f>
        <v>0</v>
      </c>
      <c r="AA17" s="2">
        <f>SUMIFS(Table2[Expense],Table2[Month],V17,Table2[Category],$AA$8)</f>
        <v>800</v>
      </c>
      <c r="AB17" s="2">
        <f t="shared" si="2"/>
        <v>14800</v>
      </c>
      <c r="AC17" s="2"/>
      <c r="AF17" s="2"/>
      <c r="AH17" s="20" t="s">
        <v>41</v>
      </c>
      <c r="AI17" s="11">
        <v>59530</v>
      </c>
      <c r="AK17" s="21" t="s">
        <v>41</v>
      </c>
      <c r="AL17" s="14">
        <v>57900</v>
      </c>
      <c r="AN17" s="19">
        <v>45078</v>
      </c>
      <c r="AO17" s="11">
        <v>59530</v>
      </c>
      <c r="AP17" s="14">
        <v>14800</v>
      </c>
      <c r="AQ17" s="22">
        <f t="shared" si="0"/>
        <v>44730</v>
      </c>
      <c r="AS17" s="8" t="s">
        <v>53</v>
      </c>
      <c r="AT17" s="11">
        <v>59530</v>
      </c>
      <c r="AU17" s="14">
        <v>14700</v>
      </c>
      <c r="AV17" s="2">
        <v>44830</v>
      </c>
    </row>
    <row r="18" spans="3:48" x14ac:dyDescent="0.3">
      <c r="C18" s="1">
        <v>45108</v>
      </c>
      <c r="D18" s="2">
        <v>59530</v>
      </c>
      <c r="E18" s="2">
        <v>0</v>
      </c>
      <c r="F18" s="2">
        <v>0</v>
      </c>
      <c r="G18" s="2">
        <f t="shared" si="1"/>
        <v>59530</v>
      </c>
      <c r="I18" s="1">
        <v>44910</v>
      </c>
      <c r="J18" t="s">
        <v>13</v>
      </c>
      <c r="K18" t="s">
        <v>17</v>
      </c>
      <c r="L18" t="str">
        <f>TEXT(Table2[[#This Row],[Date]],"mmm-yy")</f>
        <v>Dec-22</v>
      </c>
      <c r="M18" s="2">
        <v>400</v>
      </c>
      <c r="N18" s="2"/>
      <c r="P18" s="2"/>
      <c r="Q18" s="1">
        <v>45108</v>
      </c>
      <c r="R18" s="24">
        <f>SUMIF(Table3[Month], Q18, Table3[Total Income])</f>
        <v>59530</v>
      </c>
      <c r="S18" s="25">
        <f>SUMIF(Table2[Month], Q18, Table2[Expense])</f>
        <v>16000</v>
      </c>
      <c r="T18" s="2">
        <f>Table7[[#This Row],[Income]]-Table7[[#This Row],[Expense]]</f>
        <v>43530</v>
      </c>
      <c r="U18" s="2"/>
      <c r="V18" s="1">
        <f>Table7[Month]</f>
        <v>45108</v>
      </c>
      <c r="W18" s="2">
        <f>SUMIFS(Table2[Expense],Table2[Month],V18,Table2[Category],$W$8)</f>
        <v>10500</v>
      </c>
      <c r="X18" s="2">
        <f>SUMIFS(Table2[Expense],Table2[Month],V18,Table2[Category],$X$8)</f>
        <v>300</v>
      </c>
      <c r="Y18" s="2">
        <f>SUMIFS(Table2[Expense],Table2[Month],V18,Table2[Category],$Y$8)</f>
        <v>3200</v>
      </c>
      <c r="Z18" s="2">
        <f>SUMIFS(Table2[Expense],Table2[Month],V18,Table2[Category],$Z$8)</f>
        <v>0</v>
      </c>
      <c r="AA18" s="2">
        <f>SUMIFS(Table2[Expense],Table2[Month],V18,Table2[Category],$AA$8)</f>
        <v>2000</v>
      </c>
      <c r="AB18" s="2">
        <f t="shared" si="2"/>
        <v>16000</v>
      </c>
      <c r="AC18" s="2"/>
      <c r="AF18" s="2"/>
      <c r="AH18" s="20" t="s">
        <v>54</v>
      </c>
      <c r="AI18" s="11">
        <v>59530</v>
      </c>
      <c r="AK18" s="21" t="s">
        <v>54</v>
      </c>
      <c r="AL18" s="14">
        <v>32400</v>
      </c>
      <c r="AN18" s="19">
        <v>45108</v>
      </c>
      <c r="AO18" s="11">
        <v>59530</v>
      </c>
      <c r="AP18" s="14">
        <v>16000</v>
      </c>
      <c r="AQ18" s="22">
        <f t="shared" si="0"/>
        <v>43530</v>
      </c>
      <c r="AS18" s="8" t="s">
        <v>47</v>
      </c>
      <c r="AT18" s="11">
        <v>59530</v>
      </c>
      <c r="AU18" s="14">
        <v>12400</v>
      </c>
      <c r="AV18" s="2">
        <v>47130</v>
      </c>
    </row>
    <row r="19" spans="3:48" x14ac:dyDescent="0.3">
      <c r="C19" s="1">
        <v>45139</v>
      </c>
      <c r="D19" s="2">
        <v>59530</v>
      </c>
      <c r="E19" s="2">
        <v>650</v>
      </c>
      <c r="F19" s="2">
        <v>0</v>
      </c>
      <c r="G19" s="2">
        <f t="shared" si="1"/>
        <v>60180</v>
      </c>
      <c r="I19" s="1">
        <v>44911</v>
      </c>
      <c r="J19" t="s">
        <v>18</v>
      </c>
      <c r="K19" t="s">
        <v>19</v>
      </c>
      <c r="L19" t="str">
        <f>TEXT(Table2[[#This Row],[Date]],"mmm-yy")</f>
        <v>Dec-22</v>
      </c>
      <c r="M19" s="2">
        <v>100</v>
      </c>
      <c r="N19" s="2"/>
      <c r="P19" s="2"/>
      <c r="Q19" s="1">
        <v>45139</v>
      </c>
      <c r="R19" s="24">
        <f>SUMIF(Table3[Month], Q19, Table3[Total Income])</f>
        <v>60180</v>
      </c>
      <c r="S19" s="25">
        <f>SUMIF(Table2[Month], Q19, Table2[Expense])</f>
        <v>19000</v>
      </c>
      <c r="T19" s="2">
        <f>Table7[[#This Row],[Income]]-Table7[[#This Row],[Expense]]</f>
        <v>41180</v>
      </c>
      <c r="U19" s="2"/>
      <c r="V19" s="1">
        <f>Table7[Month]</f>
        <v>45139</v>
      </c>
      <c r="W19" s="2">
        <f>SUMIFS(Table2[Expense],Table2[Month],V19,Table2[Category],$W$8)</f>
        <v>14900</v>
      </c>
      <c r="X19" s="2">
        <f>SUMIFS(Table2[Expense],Table2[Month],V19,Table2[Category],$X$8)</f>
        <v>500</v>
      </c>
      <c r="Y19" s="2">
        <f>SUMIFS(Table2[Expense],Table2[Month],V19,Table2[Category],$Y$8)</f>
        <v>3200</v>
      </c>
      <c r="Z19" s="2">
        <f>SUMIFS(Table2[Expense],Table2[Month],V19,Table2[Category],$Z$8)</f>
        <v>0</v>
      </c>
      <c r="AA19" s="2">
        <f>SUMIFS(Table2[Expense],Table2[Month],V19,Table2[Category],$AA$8)</f>
        <v>400</v>
      </c>
      <c r="AB19" s="2">
        <f t="shared" si="2"/>
        <v>19000</v>
      </c>
      <c r="AC19" s="2"/>
      <c r="AF19" s="2"/>
      <c r="AH19" s="20" t="s">
        <v>42</v>
      </c>
      <c r="AI19" s="11">
        <v>59530</v>
      </c>
      <c r="AK19" s="21" t="s">
        <v>42</v>
      </c>
      <c r="AL19" s="14">
        <v>14800</v>
      </c>
      <c r="AN19" s="19">
        <v>45139</v>
      </c>
      <c r="AO19" s="11">
        <v>59530</v>
      </c>
      <c r="AP19" s="14">
        <v>19000</v>
      </c>
      <c r="AQ19" s="22">
        <f t="shared" si="0"/>
        <v>40530</v>
      </c>
      <c r="AS19" s="7" t="s">
        <v>40</v>
      </c>
      <c r="AT19" s="11">
        <v>178590</v>
      </c>
      <c r="AU19" s="14">
        <v>105100</v>
      </c>
      <c r="AV19" s="2">
        <v>73490</v>
      </c>
    </row>
    <row r="20" spans="3:48" hidden="1" x14ac:dyDescent="0.3">
      <c r="C20" s="1"/>
      <c r="D20" s="2"/>
      <c r="E20" s="2"/>
      <c r="F20" s="2"/>
      <c r="G20" s="2"/>
      <c r="I20" s="1">
        <v>44940</v>
      </c>
      <c r="J20" t="s">
        <v>27</v>
      </c>
      <c r="K20" t="s">
        <v>12</v>
      </c>
      <c r="L20" t="str">
        <f>TEXT(Table2[[#This Row],[Date]],"mmm-yy")</f>
        <v>Jan-23</v>
      </c>
      <c r="M20" s="2">
        <v>10000</v>
      </c>
      <c r="N20" s="2"/>
      <c r="P20" s="2"/>
      <c r="Q20" s="1">
        <v>45170</v>
      </c>
      <c r="R20" s="24">
        <f>SUMIF(Table3[Month], Q20, Table3[Total Income])</f>
        <v>0</v>
      </c>
      <c r="S20" s="25">
        <f>SUMIF(Table2[Month], Q20, Table2[Expense])</f>
        <v>0</v>
      </c>
      <c r="T20" s="2">
        <f>Table7[[#This Row],[Income]]-Table7[[#This Row],[Expense]]</f>
        <v>0</v>
      </c>
      <c r="U20" s="2"/>
      <c r="V20" s="1">
        <f>Table7[Month]</f>
        <v>45170</v>
      </c>
      <c r="W20" s="2">
        <f>SUMIFS(Table2[Expense],Table2[Month],V20,Table2[Category],$W$8)</f>
        <v>0</v>
      </c>
      <c r="X20" s="2">
        <f>SUMIFS(Table2[Expense],Table2[Month],V20,Table2[Category],$X$8)</f>
        <v>0</v>
      </c>
      <c r="Y20" s="2">
        <f>SUMIFS(Table2[Expense],Table2[Month],V20,Table2[Category],$Y$8)</f>
        <v>0</v>
      </c>
      <c r="Z20" s="2">
        <f>SUMIFS(Table2[Expense],Table2[Month],V20,Table2[Category],$Z$8)</f>
        <v>0</v>
      </c>
      <c r="AA20" s="2">
        <f>SUMIFS(Table2[Expense],Table2[Month],V20,Table2[Category],$AA$8)</f>
        <v>0</v>
      </c>
      <c r="AB20" s="2">
        <f t="shared" si="2"/>
        <v>0</v>
      </c>
      <c r="AC20" s="2"/>
      <c r="AF20" s="2"/>
      <c r="AH20" s="20" t="s">
        <v>55</v>
      </c>
      <c r="AI20" s="11">
        <v>59530</v>
      </c>
      <c r="AK20" s="21" t="s">
        <v>55</v>
      </c>
      <c r="AL20" s="14">
        <v>16000</v>
      </c>
      <c r="AN20" s="18"/>
      <c r="AS20" s="8" t="s">
        <v>41</v>
      </c>
      <c r="AT20" s="11">
        <v>59530</v>
      </c>
      <c r="AU20" s="14">
        <v>57900</v>
      </c>
      <c r="AV20" s="2">
        <v>1630</v>
      </c>
    </row>
    <row r="21" spans="3:48" hidden="1" x14ac:dyDescent="0.3">
      <c r="C21" s="1"/>
      <c r="D21" s="2"/>
      <c r="E21" s="2"/>
      <c r="F21" s="2"/>
      <c r="G21" s="2"/>
      <c r="I21" s="1">
        <v>44941</v>
      </c>
      <c r="J21" t="s">
        <v>18</v>
      </c>
      <c r="K21" t="s">
        <v>20</v>
      </c>
      <c r="L21" t="str">
        <f>TEXT(Table2[[#This Row],[Date]],"mmm-yy")</f>
        <v>Jan-23</v>
      </c>
      <c r="M21" s="2">
        <v>720</v>
      </c>
      <c r="N21" s="2"/>
      <c r="P21" s="2"/>
      <c r="Q21" s="1">
        <v>45200</v>
      </c>
      <c r="R21" s="24">
        <f>SUMIF(Table3[Month], Q21, Table3[Total Income])</f>
        <v>0</v>
      </c>
      <c r="S21" s="25">
        <f>SUMIF(Table2[Month], Q21, Table2[Expense])</f>
        <v>0</v>
      </c>
      <c r="T21" s="2">
        <f>Table7[[#This Row],[Income]]-Table7[[#This Row],[Expense]]</f>
        <v>0</v>
      </c>
      <c r="U21" s="2"/>
      <c r="V21" s="1">
        <f>Table7[Month]</f>
        <v>45200</v>
      </c>
      <c r="W21" s="2">
        <f>SUMIFS(Table2[Expense],Table2[Month],V21,Table2[Category],$W$8)</f>
        <v>0</v>
      </c>
      <c r="X21" s="2">
        <f>SUMIFS(Table2[Expense],Table2[Month],V21,Table2[Category],$X$8)</f>
        <v>0</v>
      </c>
      <c r="Y21" s="2">
        <f>SUMIFS(Table2[Expense],Table2[Month],V21,Table2[Category],$Y$8)</f>
        <v>0</v>
      </c>
      <c r="Z21" s="2">
        <f>SUMIFS(Table2[Expense],Table2[Month],V21,Table2[Category],$Z$8)</f>
        <v>0</v>
      </c>
      <c r="AA21" s="2">
        <f>SUMIFS(Table2[Expense],Table2[Month],V21,Table2[Category],$AA$8)</f>
        <v>0</v>
      </c>
      <c r="AB21" s="2">
        <f t="shared" ref="AB21:AB84" si="3">SUM(W21:AA21)</f>
        <v>0</v>
      </c>
      <c r="AC21" s="2"/>
      <c r="AF21" s="2"/>
      <c r="AH21" s="20" t="s">
        <v>44</v>
      </c>
      <c r="AI21" s="11">
        <v>59530</v>
      </c>
      <c r="AK21" s="21" t="s">
        <v>44</v>
      </c>
      <c r="AL21" s="14">
        <v>19000</v>
      </c>
      <c r="AN21" s="18"/>
      <c r="AS21" s="8" t="s">
        <v>54</v>
      </c>
      <c r="AT21" s="11">
        <v>59530</v>
      </c>
      <c r="AU21" s="14">
        <v>32400</v>
      </c>
      <c r="AV21" s="2">
        <v>27130</v>
      </c>
    </row>
    <row r="22" spans="3:48" hidden="1" x14ac:dyDescent="0.3">
      <c r="I22" s="1">
        <v>44942</v>
      </c>
      <c r="J22" t="s">
        <v>18</v>
      </c>
      <c r="K22" t="s">
        <v>19</v>
      </c>
      <c r="L22" t="str">
        <f>TEXT(Table2[[#This Row],[Date]],"mmm-yy")</f>
        <v>Jan-23</v>
      </c>
      <c r="M22" s="2">
        <v>100</v>
      </c>
      <c r="N22" s="2"/>
      <c r="P22" s="2"/>
      <c r="Q22" s="1">
        <v>45231</v>
      </c>
      <c r="R22" s="24">
        <f>SUMIF(Table3[Month], Q22, Table3[Total Income])</f>
        <v>0</v>
      </c>
      <c r="S22" s="25">
        <f>SUMIF(Table2[Month], Q22, Table2[Expense])</f>
        <v>0</v>
      </c>
      <c r="T22" s="2">
        <f>Table7[[#This Row],[Income]]-Table7[[#This Row],[Expense]]</f>
        <v>0</v>
      </c>
      <c r="U22" s="2"/>
      <c r="V22" s="1">
        <f>Table7[Month]</f>
        <v>45231</v>
      </c>
      <c r="W22" s="2">
        <f>SUMIFS(Table2[Expense],Table2[Month],V22,Table2[Category],$W$8)</f>
        <v>0</v>
      </c>
      <c r="X22" s="2">
        <f>SUMIFS(Table2[Expense],Table2[Month],V22,Table2[Category],$X$8)</f>
        <v>0</v>
      </c>
      <c r="Y22" s="2">
        <f>SUMIFS(Table2[Expense],Table2[Month],V22,Table2[Category],$Y$8)</f>
        <v>0</v>
      </c>
      <c r="Z22" s="2">
        <f>SUMIFS(Table2[Expense],Table2[Month],V22,Table2[Category],$Z$8)</f>
        <v>0</v>
      </c>
      <c r="AA22" s="2">
        <f>SUMIFS(Table2[Expense],Table2[Month],V22,Table2[Category],$AA$8)</f>
        <v>0</v>
      </c>
      <c r="AB22" s="2">
        <f t="shared" si="3"/>
        <v>0</v>
      </c>
      <c r="AC22" s="2"/>
      <c r="AF22" s="2"/>
      <c r="AH22" s="12" t="s">
        <v>38</v>
      </c>
      <c r="AI22" s="11">
        <v>628770</v>
      </c>
      <c r="AK22" s="15" t="s">
        <v>38</v>
      </c>
      <c r="AL22" s="14">
        <v>243660</v>
      </c>
      <c r="AN22" s="18"/>
      <c r="AS22" s="8" t="s">
        <v>42</v>
      </c>
      <c r="AT22" s="11">
        <v>59530</v>
      </c>
      <c r="AU22" s="14">
        <v>14800</v>
      </c>
      <c r="AV22" s="2">
        <v>44730</v>
      </c>
    </row>
    <row r="23" spans="3:48" hidden="1" x14ac:dyDescent="0.3">
      <c r="I23" s="1">
        <v>44943</v>
      </c>
      <c r="J23" t="s">
        <v>18</v>
      </c>
      <c r="K23" t="s">
        <v>21</v>
      </c>
      <c r="L23" t="str">
        <f>TEXT(Table2[[#This Row],[Date]],"mmm-yy")</f>
        <v>Jan-23</v>
      </c>
      <c r="M23" s="2">
        <v>2000</v>
      </c>
      <c r="N23" s="2"/>
      <c r="P23" s="2"/>
      <c r="Q23" s="1">
        <v>45261</v>
      </c>
      <c r="R23" s="24">
        <f>SUMIF(Table3[Month], Q23, Table3[Total Income])</f>
        <v>0</v>
      </c>
      <c r="S23" s="25">
        <f>SUMIF(Table2[Month], Q23, Table2[Expense])</f>
        <v>0</v>
      </c>
      <c r="T23" s="2">
        <f>Table7[[#This Row],[Income]]-Table7[[#This Row],[Expense]]</f>
        <v>0</v>
      </c>
      <c r="U23" s="2"/>
      <c r="V23" s="1">
        <f>Table7[Month]</f>
        <v>45261</v>
      </c>
      <c r="W23" s="2">
        <f>SUMIFS(Table2[Expense],Table2[Month],V23,Table2[Category],$W$8)</f>
        <v>0</v>
      </c>
      <c r="X23" s="2">
        <f>SUMIFS(Table2[Expense],Table2[Month],V23,Table2[Category],$X$8)</f>
        <v>0</v>
      </c>
      <c r="Y23" s="2">
        <f>SUMIFS(Table2[Expense],Table2[Month],V23,Table2[Category],$Y$8)</f>
        <v>0</v>
      </c>
      <c r="Z23" s="2">
        <f>SUMIFS(Table2[Expense],Table2[Month],V23,Table2[Category],$Z$8)</f>
        <v>0</v>
      </c>
      <c r="AA23" s="2">
        <f>SUMIFS(Table2[Expense],Table2[Month],V23,Table2[Category],$AA$8)</f>
        <v>0</v>
      </c>
      <c r="AB23" s="2">
        <f t="shared" si="3"/>
        <v>0</v>
      </c>
      <c r="AC23" s="2"/>
      <c r="AF23" s="2"/>
      <c r="AN23" s="18"/>
      <c r="AS23" s="7" t="s">
        <v>43</v>
      </c>
      <c r="AT23" s="11">
        <v>119060</v>
      </c>
      <c r="AU23" s="14">
        <v>35000</v>
      </c>
      <c r="AV23" s="2">
        <v>84060</v>
      </c>
    </row>
    <row r="24" spans="3:48" hidden="1" x14ac:dyDescent="0.3">
      <c r="I24" s="1">
        <v>44944</v>
      </c>
      <c r="J24" t="s">
        <v>27</v>
      </c>
      <c r="K24" t="s">
        <v>29</v>
      </c>
      <c r="L24" t="str">
        <f>TEXT(Table2[[#This Row],[Date]],"mmm-yy")</f>
        <v>Jan-23</v>
      </c>
      <c r="M24" s="2">
        <v>300</v>
      </c>
      <c r="N24" s="2"/>
      <c r="P24" s="2"/>
      <c r="Q24" s="1">
        <v>45292</v>
      </c>
      <c r="R24" s="24">
        <f>SUMIF(Table3[Month], Q24, Table3[Total Income])</f>
        <v>0</v>
      </c>
      <c r="S24" s="25">
        <f>SUMIF(Table2[Month], Q24, Table2[Expense])</f>
        <v>0</v>
      </c>
      <c r="T24" s="2">
        <f>Table7[[#This Row],[Income]]-Table7[[#This Row],[Expense]]</f>
        <v>0</v>
      </c>
      <c r="U24" s="2"/>
      <c r="V24" s="1">
        <f>Table7[Month]</f>
        <v>45292</v>
      </c>
      <c r="W24" s="2">
        <f>SUMIFS(Table2[Expense],Table2[Month],V24,Table2[Category],$W$8)</f>
        <v>0</v>
      </c>
      <c r="X24" s="2">
        <f>SUMIFS(Table2[Expense],Table2[Month],V24,Table2[Category],$X$8)</f>
        <v>0</v>
      </c>
      <c r="Y24" s="2">
        <f>SUMIFS(Table2[Expense],Table2[Month],V24,Table2[Category],$Y$8)</f>
        <v>0</v>
      </c>
      <c r="Z24" s="2">
        <f>SUMIFS(Table2[Expense],Table2[Month],V24,Table2[Category],$Z$8)</f>
        <v>0</v>
      </c>
      <c r="AA24" s="2">
        <f>SUMIFS(Table2[Expense],Table2[Month],V24,Table2[Category],$AA$8)</f>
        <v>0</v>
      </c>
      <c r="AB24" s="2">
        <f t="shared" si="3"/>
        <v>0</v>
      </c>
      <c r="AC24" s="2"/>
      <c r="AF24" s="2"/>
      <c r="AN24" s="18"/>
      <c r="AS24" s="8" t="s">
        <v>55</v>
      </c>
      <c r="AT24" s="11">
        <v>59530</v>
      </c>
      <c r="AU24" s="14">
        <v>16000</v>
      </c>
      <c r="AV24" s="2">
        <v>43530</v>
      </c>
    </row>
    <row r="25" spans="3:48" hidden="1" x14ac:dyDescent="0.3">
      <c r="I25" s="1">
        <v>44945</v>
      </c>
      <c r="J25" t="s">
        <v>13</v>
      </c>
      <c r="K25" t="s">
        <v>17</v>
      </c>
      <c r="L25" t="str">
        <f>TEXT(Table2[[#This Row],[Date]],"mmm-yy")</f>
        <v>Jan-23</v>
      </c>
      <c r="M25" s="2">
        <v>160</v>
      </c>
      <c r="N25" s="2"/>
      <c r="P25" s="2"/>
      <c r="Q25" s="1">
        <v>45323</v>
      </c>
      <c r="R25" s="24">
        <f>SUMIF(Table3[Month], Q25, Table3[Total Income])</f>
        <v>0</v>
      </c>
      <c r="S25" s="25">
        <f>SUMIF(Table2[Month], Q25, Table2[Expense])</f>
        <v>0</v>
      </c>
      <c r="T25" s="2">
        <f>Table7[[#This Row],[Income]]-Table7[[#This Row],[Expense]]</f>
        <v>0</v>
      </c>
      <c r="U25" s="2"/>
      <c r="V25" s="1">
        <f>Table7[Month]</f>
        <v>45323</v>
      </c>
      <c r="W25" s="2">
        <f>SUMIFS(Table2[Expense],Table2[Month],V25,Table2[Category],$W$8)</f>
        <v>0</v>
      </c>
      <c r="X25" s="2">
        <f>SUMIFS(Table2[Expense],Table2[Month],V25,Table2[Category],$X$8)</f>
        <v>0</v>
      </c>
      <c r="Y25" s="2">
        <f>SUMIFS(Table2[Expense],Table2[Month],V25,Table2[Category],$Y$8)</f>
        <v>0</v>
      </c>
      <c r="Z25" s="2">
        <f>SUMIFS(Table2[Expense],Table2[Month],V25,Table2[Category],$Z$8)</f>
        <v>0</v>
      </c>
      <c r="AA25" s="2">
        <f>SUMIFS(Table2[Expense],Table2[Month],V25,Table2[Category],$AA$8)</f>
        <v>0</v>
      </c>
      <c r="AB25" s="2">
        <f t="shared" si="3"/>
        <v>0</v>
      </c>
      <c r="AC25" s="2"/>
      <c r="AF25" s="2"/>
      <c r="AN25" s="18"/>
      <c r="AS25" s="8" t="s">
        <v>44</v>
      </c>
      <c r="AT25" s="11">
        <v>59530</v>
      </c>
      <c r="AU25" s="14">
        <v>19000</v>
      </c>
      <c r="AV25" s="2">
        <v>40530</v>
      </c>
    </row>
    <row r="26" spans="3:48" hidden="1" x14ac:dyDescent="0.3">
      <c r="I26" s="1">
        <v>44971</v>
      </c>
      <c r="J26" t="s">
        <v>27</v>
      </c>
      <c r="K26" t="s">
        <v>12</v>
      </c>
      <c r="L26" t="str">
        <f>TEXT(Table2[[#This Row],[Date]],"mmm-yy")</f>
        <v>Feb-23</v>
      </c>
      <c r="M26" s="2">
        <v>10000</v>
      </c>
      <c r="N26" s="2"/>
      <c r="P26" s="2"/>
      <c r="Q26" s="1">
        <v>45352</v>
      </c>
      <c r="R26" s="24">
        <f>SUMIF(Table3[Month], Q26, Table3[Total Income])</f>
        <v>0</v>
      </c>
      <c r="S26" s="25">
        <f>SUMIF(Table2[Month], Q26, Table2[Expense])</f>
        <v>0</v>
      </c>
      <c r="T26" s="2">
        <f>Table7[[#This Row],[Income]]-Table7[[#This Row],[Expense]]</f>
        <v>0</v>
      </c>
      <c r="U26" s="2"/>
      <c r="V26" s="1">
        <f>Table7[Month]</f>
        <v>45352</v>
      </c>
      <c r="W26" s="2">
        <f>SUMIFS(Table2[Expense],Table2[Month],V26,Table2[Category],$W$8)</f>
        <v>0</v>
      </c>
      <c r="X26" s="2">
        <f>SUMIFS(Table2[Expense],Table2[Month],V26,Table2[Category],$X$8)</f>
        <v>0</v>
      </c>
      <c r="Y26" s="2">
        <f>SUMIFS(Table2[Expense],Table2[Month],V26,Table2[Category],$Y$8)</f>
        <v>0</v>
      </c>
      <c r="Z26" s="2">
        <f>SUMIFS(Table2[Expense],Table2[Month],V26,Table2[Category],$Z$8)</f>
        <v>0</v>
      </c>
      <c r="AA26" s="2">
        <f>SUMIFS(Table2[Expense],Table2[Month],V26,Table2[Category],$AA$8)</f>
        <v>0</v>
      </c>
      <c r="AB26" s="2">
        <f t="shared" si="3"/>
        <v>0</v>
      </c>
      <c r="AC26" s="2"/>
      <c r="AF26" s="2"/>
      <c r="AS26" s="6" t="s">
        <v>38</v>
      </c>
      <c r="AT26" s="11">
        <v>628770</v>
      </c>
      <c r="AU26" s="14">
        <v>243660</v>
      </c>
      <c r="AV26" s="2">
        <v>385110</v>
      </c>
    </row>
    <row r="27" spans="3:48" hidden="1" x14ac:dyDescent="0.3">
      <c r="I27" s="1">
        <v>44972</v>
      </c>
      <c r="J27" t="s">
        <v>18</v>
      </c>
      <c r="K27" t="s">
        <v>22</v>
      </c>
      <c r="L27" t="str">
        <f>TEXT(Table2[[#This Row],[Date]],"mmm-yy")</f>
        <v>Feb-23</v>
      </c>
      <c r="M27" s="2">
        <v>1500</v>
      </c>
      <c r="N27" s="2"/>
      <c r="P27" s="2"/>
      <c r="Q27" s="1">
        <v>45383</v>
      </c>
      <c r="R27" s="24">
        <f>SUMIF(Table3[Month], Q27, Table3[Total Income])</f>
        <v>0</v>
      </c>
      <c r="S27" s="25">
        <f>SUMIF(Table2[Month], Q27, Table2[Expense])</f>
        <v>0</v>
      </c>
      <c r="T27" s="2">
        <f>Table7[[#This Row],[Income]]-Table7[[#This Row],[Expense]]</f>
        <v>0</v>
      </c>
      <c r="U27" s="2"/>
      <c r="V27" s="1">
        <f>Table7[Month]</f>
        <v>45383</v>
      </c>
      <c r="W27" s="2">
        <f>SUMIFS(Table2[Expense],Table2[Month],V27,Table2[Category],$W$8)</f>
        <v>0</v>
      </c>
      <c r="X27" s="2">
        <f>SUMIFS(Table2[Expense],Table2[Month],V27,Table2[Category],$X$8)</f>
        <v>0</v>
      </c>
      <c r="Y27" s="2">
        <f>SUMIFS(Table2[Expense],Table2[Month],V27,Table2[Category],$Y$8)</f>
        <v>0</v>
      </c>
      <c r="Z27" s="2">
        <f>SUMIFS(Table2[Expense],Table2[Month],V27,Table2[Category],$Z$8)</f>
        <v>0</v>
      </c>
      <c r="AA27" s="2">
        <f>SUMIFS(Table2[Expense],Table2[Month],V27,Table2[Category],$AA$8)</f>
        <v>0</v>
      </c>
      <c r="AB27" s="2">
        <f t="shared" si="3"/>
        <v>0</v>
      </c>
      <c r="AC27" s="2"/>
      <c r="AF27" s="2"/>
    </row>
    <row r="28" spans="3:48" hidden="1" x14ac:dyDescent="0.3">
      <c r="I28" s="1">
        <v>44973</v>
      </c>
      <c r="J28" t="s">
        <v>18</v>
      </c>
      <c r="K28" t="s">
        <v>19</v>
      </c>
      <c r="L28" t="str">
        <f>TEXT(Table2[[#This Row],[Date]],"mmm-yy")</f>
        <v>Feb-23</v>
      </c>
      <c r="M28" s="2">
        <v>100</v>
      </c>
      <c r="N28" s="2"/>
      <c r="P28" s="2"/>
      <c r="Q28" s="1">
        <v>45413</v>
      </c>
      <c r="R28" s="24">
        <f>SUMIF(Table3[Month], Q28, Table3[Total Income])</f>
        <v>0</v>
      </c>
      <c r="S28" s="25">
        <f>SUMIF(Table2[Month], Q28, Table2[Expense])</f>
        <v>0</v>
      </c>
      <c r="T28" s="2">
        <f>Table7[[#This Row],[Income]]-Table7[[#This Row],[Expense]]</f>
        <v>0</v>
      </c>
      <c r="U28" s="2"/>
      <c r="V28" s="1">
        <f>Table7[Month]</f>
        <v>45413</v>
      </c>
      <c r="W28" s="2">
        <f>SUMIFS(Table2[Expense],Table2[Month],V28,Table2[Category],$W$8)</f>
        <v>0</v>
      </c>
      <c r="X28" s="2">
        <f>SUMIFS(Table2[Expense],Table2[Month],V28,Table2[Category],$X$8)</f>
        <v>0</v>
      </c>
      <c r="Y28" s="2">
        <f>SUMIFS(Table2[Expense],Table2[Month],V28,Table2[Category],$Y$8)</f>
        <v>0</v>
      </c>
      <c r="Z28" s="2">
        <f>SUMIFS(Table2[Expense],Table2[Month],V28,Table2[Category],$Z$8)</f>
        <v>0</v>
      </c>
      <c r="AA28" s="2">
        <f>SUMIFS(Table2[Expense],Table2[Month],V28,Table2[Category],$AA$8)</f>
        <v>0</v>
      </c>
      <c r="AB28" s="2">
        <f t="shared" si="3"/>
        <v>0</v>
      </c>
      <c r="AC28" s="2"/>
      <c r="AF28" s="2"/>
    </row>
    <row r="29" spans="3:48" hidden="1" x14ac:dyDescent="0.3">
      <c r="I29" s="1">
        <v>44974</v>
      </c>
      <c r="J29" t="s">
        <v>18</v>
      </c>
      <c r="K29" t="s">
        <v>23</v>
      </c>
      <c r="L29" t="str">
        <f>TEXT(Table2[[#This Row],[Date]],"mmm-yy")</f>
        <v>Feb-23</v>
      </c>
      <c r="M29" s="2">
        <v>2800</v>
      </c>
      <c r="N29" s="2"/>
      <c r="P29" s="2"/>
      <c r="Q29" s="1">
        <v>45444</v>
      </c>
      <c r="R29" s="24">
        <f>SUMIF(Table3[Month], Q29, Table3[Total Income])</f>
        <v>0</v>
      </c>
      <c r="S29" s="25">
        <f>SUMIF(Table2[Month], Q29, Table2[Expense])</f>
        <v>0</v>
      </c>
      <c r="T29" s="2">
        <f>Table7[[#This Row],[Income]]-Table7[[#This Row],[Expense]]</f>
        <v>0</v>
      </c>
      <c r="U29" s="2"/>
      <c r="V29" s="1">
        <f>Table7[Month]</f>
        <v>45444</v>
      </c>
      <c r="W29" s="2">
        <f>SUMIFS(Table2[Expense],Table2[Month],V29,Table2[Category],$W$8)</f>
        <v>0</v>
      </c>
      <c r="X29" s="2">
        <f>SUMIFS(Table2[Expense],Table2[Month],V29,Table2[Category],$X$8)</f>
        <v>0</v>
      </c>
      <c r="Y29" s="2">
        <f>SUMIFS(Table2[Expense],Table2[Month],V29,Table2[Category],$Y$8)</f>
        <v>0</v>
      </c>
      <c r="Z29" s="2">
        <f>SUMIFS(Table2[Expense],Table2[Month],V29,Table2[Category],$Z$8)</f>
        <v>0</v>
      </c>
      <c r="AA29" s="2">
        <f>SUMIFS(Table2[Expense],Table2[Month],V29,Table2[Category],$AA$8)</f>
        <v>0</v>
      </c>
      <c r="AB29" s="2">
        <f t="shared" si="3"/>
        <v>0</v>
      </c>
      <c r="AC29" s="2"/>
      <c r="AF29" s="2"/>
    </row>
    <row r="30" spans="3:48" hidden="1" x14ac:dyDescent="0.3">
      <c r="I30" s="1">
        <v>44975</v>
      </c>
      <c r="J30" t="s">
        <v>27</v>
      </c>
      <c r="K30" t="s">
        <v>29</v>
      </c>
      <c r="L30" t="str">
        <f>TEXT(Table2[[#This Row],[Date]],"mmm-yy")</f>
        <v>Feb-23</v>
      </c>
      <c r="M30" s="2">
        <v>300</v>
      </c>
      <c r="N30" s="2"/>
      <c r="P30" s="2"/>
      <c r="Q30" s="1">
        <v>45474</v>
      </c>
      <c r="R30" s="24">
        <f>SUMIF(Table3[Month], Q30, Table3[Total Income])</f>
        <v>0</v>
      </c>
      <c r="S30" s="25">
        <f>SUMIF(Table2[Month], Q30, Table2[Expense])</f>
        <v>0</v>
      </c>
      <c r="T30" s="2">
        <f>Table7[[#This Row],[Income]]-Table7[[#This Row],[Expense]]</f>
        <v>0</v>
      </c>
      <c r="U30" s="2"/>
      <c r="V30" s="1">
        <f>Table7[Month]</f>
        <v>45474</v>
      </c>
      <c r="W30" s="2">
        <f>SUMIFS(Table2[Expense],Table2[Month],V30,Table2[Category],$W$8)</f>
        <v>0</v>
      </c>
      <c r="X30" s="2">
        <f>SUMIFS(Table2[Expense],Table2[Month],V30,Table2[Category],$X$8)</f>
        <v>0</v>
      </c>
      <c r="Y30" s="2">
        <f>SUMIFS(Table2[Expense],Table2[Month],V30,Table2[Category],$Y$8)</f>
        <v>0</v>
      </c>
      <c r="Z30" s="2">
        <f>SUMIFS(Table2[Expense],Table2[Month],V30,Table2[Category],$Z$8)</f>
        <v>0</v>
      </c>
      <c r="AA30" s="2">
        <f>SUMIFS(Table2[Expense],Table2[Month],V30,Table2[Category],$AA$8)</f>
        <v>0</v>
      </c>
      <c r="AB30" s="2">
        <f t="shared" si="3"/>
        <v>0</v>
      </c>
      <c r="AC30" s="2"/>
      <c r="AF30" s="2"/>
    </row>
    <row r="31" spans="3:48" hidden="1" x14ac:dyDescent="0.3">
      <c r="I31" s="1">
        <v>44999</v>
      </c>
      <c r="J31" t="s">
        <v>13</v>
      </c>
      <c r="K31" t="s">
        <v>17</v>
      </c>
      <c r="L31" t="str">
        <f>TEXT(Table2[[#This Row],[Date]],"mmm-yy")</f>
        <v>Mar-23</v>
      </c>
      <c r="M31" s="2">
        <v>200</v>
      </c>
      <c r="N31" s="2"/>
      <c r="P31" s="2"/>
      <c r="Q31" s="1">
        <v>45505</v>
      </c>
      <c r="R31" s="24">
        <f>SUMIF(Table3[Month], Q31, Table3[Total Income])</f>
        <v>0</v>
      </c>
      <c r="S31" s="25">
        <f>SUMIF(Table2[Month], Q31, Table2[Expense])</f>
        <v>0</v>
      </c>
      <c r="T31" s="2">
        <f>Table7[[#This Row],[Income]]-Table7[[#This Row],[Expense]]</f>
        <v>0</v>
      </c>
      <c r="U31" s="2"/>
      <c r="V31" s="1">
        <f>Table7[Month]</f>
        <v>45505</v>
      </c>
      <c r="W31" s="2">
        <f>SUMIFS(Table2[Expense],Table2[Month],V31,Table2[Category],$W$8)</f>
        <v>0</v>
      </c>
      <c r="X31" s="2">
        <f>SUMIFS(Table2[Expense],Table2[Month],V31,Table2[Category],$X$8)</f>
        <v>0</v>
      </c>
      <c r="Y31" s="2">
        <f>SUMIFS(Table2[Expense],Table2[Month],V31,Table2[Category],$Y$8)</f>
        <v>0</v>
      </c>
      <c r="Z31" s="2">
        <f>SUMIFS(Table2[Expense],Table2[Month],V31,Table2[Category],$Z$8)</f>
        <v>0</v>
      </c>
      <c r="AA31" s="2">
        <f>SUMIFS(Table2[Expense],Table2[Month],V31,Table2[Category],$AA$8)</f>
        <v>0</v>
      </c>
      <c r="AB31" s="2">
        <f t="shared" si="3"/>
        <v>0</v>
      </c>
      <c r="AC31" s="2"/>
      <c r="AF31" s="2"/>
    </row>
    <row r="32" spans="3:48" hidden="1" x14ac:dyDescent="0.3">
      <c r="I32" s="1">
        <v>45000</v>
      </c>
      <c r="J32" t="s">
        <v>27</v>
      </c>
      <c r="K32" t="s">
        <v>12</v>
      </c>
      <c r="L32" t="str">
        <f>TEXT(Table2[[#This Row],[Date]],"mmm-yy")</f>
        <v>Mar-23</v>
      </c>
      <c r="M32" s="2">
        <v>10000</v>
      </c>
      <c r="N32" s="2"/>
      <c r="P32" s="2"/>
      <c r="Q32" s="1">
        <v>45536</v>
      </c>
      <c r="R32" s="24">
        <f>SUMIF(Table3[Month], Q32, Table3[Total Income])</f>
        <v>0</v>
      </c>
      <c r="S32" s="25">
        <f>SUMIF(Table2[Month], Q32, Table2[Expense])</f>
        <v>0</v>
      </c>
      <c r="T32" s="2">
        <f>Table7[[#This Row],[Income]]-Table7[[#This Row],[Expense]]</f>
        <v>0</v>
      </c>
      <c r="U32" s="2"/>
      <c r="V32" s="1">
        <f>Table7[Month]</f>
        <v>45536</v>
      </c>
      <c r="W32" s="2">
        <f>SUMIFS(Table2[Expense],Table2[Month],V32,Table2[Category],$W$8)</f>
        <v>0</v>
      </c>
      <c r="X32" s="2">
        <f>SUMIFS(Table2[Expense],Table2[Month],V32,Table2[Category],$X$8)</f>
        <v>0</v>
      </c>
      <c r="Y32" s="2">
        <f>SUMIFS(Table2[Expense],Table2[Month],V32,Table2[Category],$Y$8)</f>
        <v>0</v>
      </c>
      <c r="Z32" s="2">
        <f>SUMIFS(Table2[Expense],Table2[Month],V32,Table2[Category],$Z$8)</f>
        <v>0</v>
      </c>
      <c r="AA32" s="2">
        <f>SUMIFS(Table2[Expense],Table2[Month],V32,Table2[Category],$AA$8)</f>
        <v>0</v>
      </c>
      <c r="AB32" s="2">
        <f t="shared" si="3"/>
        <v>0</v>
      </c>
      <c r="AC32" s="2"/>
      <c r="AF32" s="2"/>
    </row>
    <row r="33" spans="9:32" hidden="1" x14ac:dyDescent="0.3">
      <c r="I33" s="1">
        <v>45001</v>
      </c>
      <c r="J33" t="s">
        <v>18</v>
      </c>
      <c r="K33" t="s">
        <v>22</v>
      </c>
      <c r="L33" t="str">
        <f>TEXT(Table2[[#This Row],[Date]],"mmm-yy")</f>
        <v>Mar-23</v>
      </c>
      <c r="M33" s="2">
        <v>1500</v>
      </c>
      <c r="N33" s="2"/>
      <c r="P33" s="2"/>
      <c r="Q33" s="1">
        <v>45566</v>
      </c>
      <c r="R33" s="24">
        <f>SUMIF(Table3[Month], Q33, Table3[Total Income])</f>
        <v>0</v>
      </c>
      <c r="S33" s="25">
        <f>SUMIF(Table2[Month], Q33, Table2[Expense])</f>
        <v>0</v>
      </c>
      <c r="T33" s="2">
        <f>Table7[[#This Row],[Income]]-Table7[[#This Row],[Expense]]</f>
        <v>0</v>
      </c>
      <c r="U33" s="2"/>
      <c r="V33" s="1">
        <f>Table7[Month]</f>
        <v>45566</v>
      </c>
      <c r="W33" s="2">
        <f>SUMIFS(Table2[Expense],Table2[Month],V33,Table2[Category],$W$8)</f>
        <v>0</v>
      </c>
      <c r="X33" s="2">
        <f>SUMIFS(Table2[Expense],Table2[Month],V33,Table2[Category],$X$8)</f>
        <v>0</v>
      </c>
      <c r="Y33" s="2">
        <f>SUMIFS(Table2[Expense],Table2[Month],V33,Table2[Category],$Y$8)</f>
        <v>0</v>
      </c>
      <c r="Z33" s="2">
        <f>SUMIFS(Table2[Expense],Table2[Month],V33,Table2[Category],$Z$8)</f>
        <v>0</v>
      </c>
      <c r="AA33" s="2">
        <f>SUMIFS(Table2[Expense],Table2[Month],V33,Table2[Category],$AA$8)</f>
        <v>0</v>
      </c>
      <c r="AB33" s="2">
        <f t="shared" si="3"/>
        <v>0</v>
      </c>
      <c r="AC33" s="2"/>
      <c r="AF33" s="2"/>
    </row>
    <row r="34" spans="9:32" hidden="1" x14ac:dyDescent="0.3">
      <c r="I34" s="1">
        <v>45002</v>
      </c>
      <c r="J34" t="s">
        <v>18</v>
      </c>
      <c r="K34" t="s">
        <v>19</v>
      </c>
      <c r="L34" t="str">
        <f>TEXT(Table2[[#This Row],[Date]],"mmm-yy")</f>
        <v>Mar-23</v>
      </c>
      <c r="M34" s="2">
        <v>100</v>
      </c>
      <c r="N34" s="2"/>
      <c r="P34" s="2"/>
      <c r="Q34" s="1">
        <v>45597</v>
      </c>
      <c r="R34" s="24">
        <f>SUMIF(Table3[Month], Q34, Table3[Total Income])</f>
        <v>0</v>
      </c>
      <c r="S34" s="25">
        <f>SUMIF(Table2[Month], Q34, Table2[Expense])</f>
        <v>0</v>
      </c>
      <c r="T34" s="2">
        <f>Table7[[#This Row],[Income]]-Table7[[#This Row],[Expense]]</f>
        <v>0</v>
      </c>
      <c r="U34" s="2"/>
      <c r="V34" s="1">
        <f>Table7[Month]</f>
        <v>45597</v>
      </c>
      <c r="W34" s="2">
        <f>SUMIFS(Table2[Expense],Table2[Month],V34,Table2[Category],$W$8)</f>
        <v>0</v>
      </c>
      <c r="X34" s="2">
        <f>SUMIFS(Table2[Expense],Table2[Month],V34,Table2[Category],$X$8)</f>
        <v>0</v>
      </c>
      <c r="Y34" s="2">
        <f>SUMIFS(Table2[Expense],Table2[Month],V34,Table2[Category],$Y$8)</f>
        <v>0</v>
      </c>
      <c r="Z34" s="2">
        <f>SUMIFS(Table2[Expense],Table2[Month],V34,Table2[Category],$Z$8)</f>
        <v>0</v>
      </c>
      <c r="AA34" s="2">
        <f>SUMIFS(Table2[Expense],Table2[Month],V34,Table2[Category],$AA$8)</f>
        <v>0</v>
      </c>
      <c r="AB34" s="2">
        <f t="shared" si="3"/>
        <v>0</v>
      </c>
      <c r="AC34" s="2"/>
      <c r="AF34" s="2"/>
    </row>
    <row r="35" spans="9:32" hidden="1" x14ac:dyDescent="0.3">
      <c r="I35" s="1">
        <v>45003</v>
      </c>
      <c r="J35" t="s">
        <v>27</v>
      </c>
      <c r="K35" t="s">
        <v>29</v>
      </c>
      <c r="L35" t="str">
        <f>TEXT(Table2[[#This Row],[Date]],"mmm-yy")</f>
        <v>Mar-23</v>
      </c>
      <c r="M35" s="2">
        <v>300</v>
      </c>
      <c r="N35" s="2"/>
      <c r="P35" s="2"/>
      <c r="Q35" s="1">
        <v>45627</v>
      </c>
      <c r="R35" s="24">
        <f>SUMIF(Table3[Month], Q35, Table3[Total Income])</f>
        <v>0</v>
      </c>
      <c r="S35" s="25">
        <f>SUMIF(Table2[Month], Q35, Table2[Expense])</f>
        <v>0</v>
      </c>
      <c r="T35" s="2">
        <f>Table7[[#This Row],[Income]]-Table7[[#This Row],[Expense]]</f>
        <v>0</v>
      </c>
      <c r="U35" s="2"/>
      <c r="V35" s="1">
        <f>Table7[Month]</f>
        <v>45627</v>
      </c>
      <c r="W35" s="2">
        <f>SUMIFS(Table2[Expense],Table2[Month],V35,Table2[Category],$W$8)</f>
        <v>0</v>
      </c>
      <c r="X35" s="2">
        <f>SUMIFS(Table2[Expense],Table2[Month],V35,Table2[Category],$X$8)</f>
        <v>0</v>
      </c>
      <c r="Y35" s="2">
        <f>SUMIFS(Table2[Expense],Table2[Month],V35,Table2[Category],$Y$8)</f>
        <v>0</v>
      </c>
      <c r="Z35" s="2">
        <f>SUMIFS(Table2[Expense],Table2[Month],V35,Table2[Category],$Z$8)</f>
        <v>0</v>
      </c>
      <c r="AA35" s="2">
        <f>SUMIFS(Table2[Expense],Table2[Month],V35,Table2[Category],$AA$8)</f>
        <v>0</v>
      </c>
      <c r="AB35" s="2">
        <f t="shared" si="3"/>
        <v>0</v>
      </c>
      <c r="AC35" s="2"/>
      <c r="AF35" s="2"/>
    </row>
    <row r="36" spans="9:32" hidden="1" x14ac:dyDescent="0.3">
      <c r="I36" s="1">
        <v>45004</v>
      </c>
      <c r="J36" t="s">
        <v>13</v>
      </c>
      <c r="K36" t="s">
        <v>17</v>
      </c>
      <c r="L36" t="str">
        <f>TEXT(Table2[[#This Row],[Date]],"mmm-yy")</f>
        <v>Mar-23</v>
      </c>
      <c r="M36" s="2">
        <v>100</v>
      </c>
      <c r="N36" s="2"/>
      <c r="P36" s="2"/>
      <c r="Q36" s="1">
        <v>45658</v>
      </c>
      <c r="R36" s="24">
        <f>SUMIF(Table3[Month], Q36, Table3[Total Income])</f>
        <v>0</v>
      </c>
      <c r="S36" s="25">
        <f>SUMIF(Table2[Month], Q36, Table2[Expense])</f>
        <v>0</v>
      </c>
      <c r="T36" s="2">
        <f>Table7[[#This Row],[Income]]-Table7[[#This Row],[Expense]]</f>
        <v>0</v>
      </c>
      <c r="U36" s="2"/>
      <c r="V36" s="1">
        <f>Table7[Month]</f>
        <v>45658</v>
      </c>
      <c r="W36" s="2">
        <f>SUMIFS(Table2[Expense],Table2[Month],V36,Table2[Category],$W$8)</f>
        <v>0</v>
      </c>
      <c r="X36" s="2">
        <f>SUMIFS(Table2[Expense],Table2[Month],V36,Table2[Category],$X$8)</f>
        <v>0</v>
      </c>
      <c r="Y36" s="2">
        <f>SUMIFS(Table2[Expense],Table2[Month],V36,Table2[Category],$Y$8)</f>
        <v>0</v>
      </c>
      <c r="Z36" s="2">
        <f>SUMIFS(Table2[Expense],Table2[Month],V36,Table2[Category],$Z$8)</f>
        <v>0</v>
      </c>
      <c r="AA36" s="2">
        <f>SUMIFS(Table2[Expense],Table2[Month],V36,Table2[Category],$AA$8)</f>
        <v>0</v>
      </c>
      <c r="AB36" s="2">
        <f t="shared" si="3"/>
        <v>0</v>
      </c>
      <c r="AC36" s="2"/>
      <c r="AF36" s="2"/>
    </row>
    <row r="37" spans="9:32" hidden="1" x14ac:dyDescent="0.3">
      <c r="I37" s="1">
        <v>45005</v>
      </c>
      <c r="J37" t="s">
        <v>25</v>
      </c>
      <c r="K37" t="s">
        <v>26</v>
      </c>
      <c r="L37" t="str">
        <f>TEXT(Table2[[#This Row],[Date]],"mmm-yy")</f>
        <v>Mar-23</v>
      </c>
      <c r="M37" s="2">
        <v>200</v>
      </c>
      <c r="N37" s="2"/>
      <c r="P37" s="2"/>
      <c r="Q37" s="1">
        <v>45689</v>
      </c>
      <c r="R37" s="24">
        <f>SUMIF(Table3[Month], Q37, Table3[Total Income])</f>
        <v>0</v>
      </c>
      <c r="S37" s="25">
        <f>SUMIF(Table2[Month], Q37, Table2[Expense])</f>
        <v>0</v>
      </c>
      <c r="T37" s="2">
        <f>Table7[[#This Row],[Income]]-Table7[[#This Row],[Expense]]</f>
        <v>0</v>
      </c>
      <c r="U37" s="2"/>
      <c r="V37" s="1">
        <f>Table7[Month]</f>
        <v>45689</v>
      </c>
      <c r="W37" s="2">
        <f>SUMIFS(Table2[Expense],Table2[Month],V37,Table2[Category],$W$8)</f>
        <v>0</v>
      </c>
      <c r="X37" s="2">
        <f>SUMIFS(Table2[Expense],Table2[Month],V37,Table2[Category],$X$8)</f>
        <v>0</v>
      </c>
      <c r="Y37" s="2">
        <f>SUMIFS(Table2[Expense],Table2[Month],V37,Table2[Category],$Y$8)</f>
        <v>0</v>
      </c>
      <c r="Z37" s="2">
        <f>SUMIFS(Table2[Expense],Table2[Month],V37,Table2[Category],$Z$8)</f>
        <v>0</v>
      </c>
      <c r="AA37" s="2">
        <f>SUMIFS(Table2[Expense],Table2[Month],V37,Table2[Category],$AA$8)</f>
        <v>0</v>
      </c>
      <c r="AB37" s="2">
        <f t="shared" si="3"/>
        <v>0</v>
      </c>
      <c r="AC37" s="2"/>
      <c r="AF37" s="2"/>
    </row>
    <row r="38" spans="9:32" hidden="1" x14ac:dyDescent="0.3">
      <c r="I38" s="1">
        <v>45030</v>
      </c>
      <c r="J38" t="s">
        <v>27</v>
      </c>
      <c r="K38" t="s">
        <v>12</v>
      </c>
      <c r="L38" t="str">
        <f>TEXT(Table2[[#This Row],[Date]],"mmm-yy")</f>
        <v>Apr-23</v>
      </c>
      <c r="M38" s="2">
        <v>10000</v>
      </c>
      <c r="N38" s="2"/>
      <c r="P38" s="2"/>
      <c r="Q38" s="1">
        <v>45717</v>
      </c>
      <c r="R38" s="24">
        <f>SUMIF(Table3[Month], Q38, Table3[Total Income])</f>
        <v>0</v>
      </c>
      <c r="S38" s="25">
        <f>SUMIF(Table2[Month], Q38, Table2[Expense])</f>
        <v>0</v>
      </c>
      <c r="T38" s="2">
        <f>Table7[[#This Row],[Income]]-Table7[[#This Row],[Expense]]</f>
        <v>0</v>
      </c>
      <c r="U38" s="2"/>
      <c r="V38" s="1">
        <f>Table7[Month]</f>
        <v>45717</v>
      </c>
      <c r="W38" s="2">
        <f>SUMIFS(Table2[Expense],Table2[Month],V38,Table2[Category],$W$8)</f>
        <v>0</v>
      </c>
      <c r="X38" s="2">
        <f>SUMIFS(Table2[Expense],Table2[Month],V38,Table2[Category],$X$8)</f>
        <v>0</v>
      </c>
      <c r="Y38" s="2">
        <f>SUMIFS(Table2[Expense],Table2[Month],V38,Table2[Category],$Y$8)</f>
        <v>0</v>
      </c>
      <c r="Z38" s="2">
        <f>SUMIFS(Table2[Expense],Table2[Month],V38,Table2[Category],$Z$8)</f>
        <v>0</v>
      </c>
      <c r="AA38" s="2">
        <f>SUMIFS(Table2[Expense],Table2[Month],V38,Table2[Category],$AA$8)</f>
        <v>0</v>
      </c>
      <c r="AB38" s="2">
        <f t="shared" si="3"/>
        <v>0</v>
      </c>
      <c r="AC38" s="2"/>
      <c r="AF38" s="2"/>
    </row>
    <row r="39" spans="9:32" hidden="1" x14ac:dyDescent="0.3">
      <c r="I39" s="1">
        <v>45031</v>
      </c>
      <c r="J39" t="s">
        <v>18</v>
      </c>
      <c r="K39" t="s">
        <v>22</v>
      </c>
      <c r="L39" t="str">
        <f>TEXT(Table2[[#This Row],[Date]],"mmm-yy")</f>
        <v>Apr-23</v>
      </c>
      <c r="M39" s="2">
        <v>1500</v>
      </c>
      <c r="N39" s="2"/>
      <c r="P39" s="2"/>
      <c r="Q39" s="1">
        <v>45748</v>
      </c>
      <c r="R39" s="24">
        <f>SUMIF(Table3[Month], Q39, Table3[Total Income])</f>
        <v>0</v>
      </c>
      <c r="S39" s="25">
        <f>SUMIF(Table2[Month], Q39, Table2[Expense])</f>
        <v>0</v>
      </c>
      <c r="T39" s="2">
        <f>Table7[[#This Row],[Income]]-Table7[[#This Row],[Expense]]</f>
        <v>0</v>
      </c>
      <c r="U39" s="2"/>
      <c r="V39" s="1">
        <f>Table7[Month]</f>
        <v>45748</v>
      </c>
      <c r="W39" s="2">
        <f>SUMIFS(Table2[Expense],Table2[Month],V39,Table2[Category],$W$8)</f>
        <v>0</v>
      </c>
      <c r="X39" s="2">
        <f>SUMIFS(Table2[Expense],Table2[Month],V39,Table2[Category],$X$8)</f>
        <v>0</v>
      </c>
      <c r="Y39" s="2">
        <f>SUMIFS(Table2[Expense],Table2[Month],V39,Table2[Category],$Y$8)</f>
        <v>0</v>
      </c>
      <c r="Z39" s="2">
        <f>SUMIFS(Table2[Expense],Table2[Month],V39,Table2[Category],$Z$8)</f>
        <v>0</v>
      </c>
      <c r="AA39" s="2">
        <f>SUMIFS(Table2[Expense],Table2[Month],V39,Table2[Category],$AA$8)</f>
        <v>0</v>
      </c>
      <c r="AB39" s="2">
        <f t="shared" si="3"/>
        <v>0</v>
      </c>
      <c r="AC39" s="2"/>
      <c r="AF39" s="2"/>
    </row>
    <row r="40" spans="9:32" hidden="1" x14ac:dyDescent="0.3">
      <c r="I40" s="1">
        <v>45032</v>
      </c>
      <c r="J40" t="s">
        <v>18</v>
      </c>
      <c r="K40" t="s">
        <v>19</v>
      </c>
      <c r="L40" t="str">
        <f>TEXT(Table2[[#This Row],[Date]],"mmm-yy")</f>
        <v>Apr-23</v>
      </c>
      <c r="M40" s="2">
        <v>100</v>
      </c>
      <c r="N40" s="2"/>
      <c r="P40" s="2"/>
      <c r="Q40" s="1">
        <v>45778</v>
      </c>
      <c r="R40" s="24">
        <f>SUMIF(Table3[Month], Q40, Table3[Total Income])</f>
        <v>0</v>
      </c>
      <c r="S40" s="25">
        <f>SUMIF(Table2[Month], Q40, Table2[Expense])</f>
        <v>0</v>
      </c>
      <c r="T40" s="2">
        <f>Table7[[#This Row],[Income]]-Table7[[#This Row],[Expense]]</f>
        <v>0</v>
      </c>
      <c r="U40" s="2"/>
      <c r="V40" s="1">
        <f>Table7[Month]</f>
        <v>45778</v>
      </c>
      <c r="W40" s="2">
        <f>SUMIFS(Table2[Expense],Table2[Month],V40,Table2[Category],$W$8)</f>
        <v>0</v>
      </c>
      <c r="X40" s="2">
        <f>SUMIFS(Table2[Expense],Table2[Month],V40,Table2[Category],$X$8)</f>
        <v>0</v>
      </c>
      <c r="Y40" s="2">
        <f>SUMIFS(Table2[Expense],Table2[Month],V40,Table2[Category],$Y$8)</f>
        <v>0</v>
      </c>
      <c r="Z40" s="2">
        <f>SUMIFS(Table2[Expense],Table2[Month],V40,Table2[Category],$Z$8)</f>
        <v>0</v>
      </c>
      <c r="AA40" s="2">
        <f>SUMIFS(Table2[Expense],Table2[Month],V40,Table2[Category],$AA$8)</f>
        <v>0</v>
      </c>
      <c r="AB40" s="2">
        <f t="shared" si="3"/>
        <v>0</v>
      </c>
      <c r="AC40" s="2"/>
      <c r="AF40" s="2"/>
    </row>
    <row r="41" spans="9:32" hidden="1" x14ac:dyDescent="0.3">
      <c r="I41" s="1">
        <v>45033</v>
      </c>
      <c r="J41" t="s">
        <v>13</v>
      </c>
      <c r="K41" t="s">
        <v>17</v>
      </c>
      <c r="L41" t="str">
        <f>TEXT(Table2[[#This Row],[Date]],"mmm-yy")</f>
        <v>Apr-23</v>
      </c>
      <c r="M41" s="2">
        <v>300</v>
      </c>
      <c r="N41" s="2"/>
      <c r="P41" s="2"/>
      <c r="Q41" s="1">
        <v>45809</v>
      </c>
      <c r="R41" s="24">
        <f>SUMIF(Table3[Month], Q41, Table3[Total Income])</f>
        <v>0</v>
      </c>
      <c r="S41" s="25">
        <f>SUMIF(Table2[Month], Q41, Table2[Expense])</f>
        <v>0</v>
      </c>
      <c r="T41" s="2">
        <f>Table7[[#This Row],[Income]]-Table7[[#This Row],[Expense]]</f>
        <v>0</v>
      </c>
      <c r="U41" s="2"/>
      <c r="V41" s="1">
        <f>Table7[Month]</f>
        <v>45809</v>
      </c>
      <c r="W41" s="2">
        <f>SUMIFS(Table2[Expense],Table2[Month],V41,Table2[Category],$W$8)</f>
        <v>0</v>
      </c>
      <c r="X41" s="2">
        <f>SUMIFS(Table2[Expense],Table2[Month],V41,Table2[Category],$X$8)</f>
        <v>0</v>
      </c>
      <c r="Y41" s="2">
        <f>SUMIFS(Table2[Expense],Table2[Month],V41,Table2[Category],$Y$8)</f>
        <v>0</v>
      </c>
      <c r="Z41" s="2">
        <f>SUMIFS(Table2[Expense],Table2[Month],V41,Table2[Category],$Z$8)</f>
        <v>0</v>
      </c>
      <c r="AA41" s="2">
        <f>SUMIFS(Table2[Expense],Table2[Month],V41,Table2[Category],$AA$8)</f>
        <v>0</v>
      </c>
      <c r="AB41" s="2">
        <f t="shared" si="3"/>
        <v>0</v>
      </c>
      <c r="AC41" s="2"/>
      <c r="AF41" s="2"/>
    </row>
    <row r="42" spans="9:32" hidden="1" x14ac:dyDescent="0.3">
      <c r="I42" s="1">
        <v>45034</v>
      </c>
      <c r="J42" t="s">
        <v>25</v>
      </c>
      <c r="K42" t="s">
        <v>24</v>
      </c>
      <c r="L42" t="str">
        <f>TEXT(Table2[[#This Row],[Date]],"mmm-yy")</f>
        <v>Apr-23</v>
      </c>
      <c r="M42" s="2">
        <v>3000</v>
      </c>
      <c r="N42" s="2"/>
      <c r="P42" s="2"/>
      <c r="Q42" s="1">
        <v>45839</v>
      </c>
      <c r="R42" s="24">
        <f>SUMIF(Table3[Month], Q42, Table3[Total Income])</f>
        <v>0</v>
      </c>
      <c r="S42" s="25">
        <f>SUMIF(Table2[Month], Q42, Table2[Expense])</f>
        <v>0</v>
      </c>
      <c r="T42" s="2">
        <f>Table7[[#This Row],[Income]]-Table7[[#This Row],[Expense]]</f>
        <v>0</v>
      </c>
      <c r="U42" s="2"/>
      <c r="V42" s="1">
        <f>Table7[Month]</f>
        <v>45839</v>
      </c>
      <c r="W42" s="2">
        <f>SUMIFS(Table2[Expense],Table2[Month],V42,Table2[Category],$W$8)</f>
        <v>0</v>
      </c>
      <c r="X42" s="2">
        <f>SUMIFS(Table2[Expense],Table2[Month],V42,Table2[Category],$X$8)</f>
        <v>0</v>
      </c>
      <c r="Y42" s="2">
        <f>SUMIFS(Table2[Expense],Table2[Month],V42,Table2[Category],$Y$8)</f>
        <v>0</v>
      </c>
      <c r="Z42" s="2">
        <f>SUMIFS(Table2[Expense],Table2[Month],V42,Table2[Category],$Z$8)</f>
        <v>0</v>
      </c>
      <c r="AA42" s="2">
        <f>SUMIFS(Table2[Expense],Table2[Month],V42,Table2[Category],$AA$8)</f>
        <v>0</v>
      </c>
      <c r="AB42" s="2">
        <f t="shared" si="3"/>
        <v>0</v>
      </c>
      <c r="AC42" s="2"/>
      <c r="AF42" s="2"/>
    </row>
    <row r="43" spans="9:32" hidden="1" x14ac:dyDescent="0.3">
      <c r="I43" s="1">
        <v>45035</v>
      </c>
      <c r="J43" t="s">
        <v>25</v>
      </c>
      <c r="K43" t="s">
        <v>26</v>
      </c>
      <c r="L43" t="str">
        <f>TEXT(Table2[[#This Row],[Date]],"mmm-yy")</f>
        <v>Apr-23</v>
      </c>
      <c r="M43" s="2">
        <v>3000</v>
      </c>
      <c r="N43" s="2"/>
      <c r="P43" s="2"/>
      <c r="Q43" s="1">
        <v>45870</v>
      </c>
      <c r="R43" s="24">
        <f>SUMIF(Table3[Month], Q43, Table3[Total Income])</f>
        <v>0</v>
      </c>
      <c r="S43" s="25">
        <f>SUMIF(Table2[Month], Q43, Table2[Expense])</f>
        <v>0</v>
      </c>
      <c r="T43" s="2">
        <f>Table7[[#This Row],[Income]]-Table7[[#This Row],[Expense]]</f>
        <v>0</v>
      </c>
      <c r="U43" s="2"/>
      <c r="V43" s="1">
        <f>Table7[Month]</f>
        <v>45870</v>
      </c>
      <c r="W43" s="2">
        <f>SUMIFS(Table2[Expense],Table2[Month],V43,Table2[Category],$W$8)</f>
        <v>0</v>
      </c>
      <c r="X43" s="2">
        <f>SUMIFS(Table2[Expense],Table2[Month],V43,Table2[Category],$X$8)</f>
        <v>0</v>
      </c>
      <c r="Y43" s="2">
        <f>SUMIFS(Table2[Expense],Table2[Month],V43,Table2[Category],$Y$8)</f>
        <v>0</v>
      </c>
      <c r="Z43" s="2">
        <f>SUMIFS(Table2[Expense],Table2[Month],V43,Table2[Category],$Z$8)</f>
        <v>0</v>
      </c>
      <c r="AA43" s="2">
        <f>SUMIFS(Table2[Expense],Table2[Month],V43,Table2[Category],$AA$8)</f>
        <v>0</v>
      </c>
      <c r="AB43" s="2">
        <f t="shared" si="3"/>
        <v>0</v>
      </c>
      <c r="AC43" s="2"/>
      <c r="AF43" s="2"/>
    </row>
    <row r="44" spans="9:32" hidden="1" x14ac:dyDescent="0.3">
      <c r="I44" s="1">
        <v>45036</v>
      </c>
      <c r="J44" t="s">
        <v>27</v>
      </c>
      <c r="K44" t="s">
        <v>28</v>
      </c>
      <c r="L44" t="str">
        <f>TEXT(Table2[[#This Row],[Date]],"mmm-yy")</f>
        <v>Apr-23</v>
      </c>
      <c r="M44" s="2">
        <v>40000</v>
      </c>
      <c r="N44" s="2"/>
      <c r="P44" s="2"/>
      <c r="Q44" s="1">
        <v>45901</v>
      </c>
      <c r="R44" s="24">
        <f>SUMIF(Table3[Month], Q44, Table3[Total Income])</f>
        <v>0</v>
      </c>
      <c r="S44" s="25">
        <f>SUMIF(Table2[Month], Q44, Table2[Expense])</f>
        <v>0</v>
      </c>
      <c r="T44" s="2">
        <f>Table7[[#This Row],[Income]]-Table7[[#This Row],[Expense]]</f>
        <v>0</v>
      </c>
      <c r="U44" s="2"/>
      <c r="V44" s="1">
        <f>Table7[Month]</f>
        <v>45901</v>
      </c>
      <c r="W44" s="2">
        <f>SUMIFS(Table2[Expense],Table2[Month],V44,Table2[Category],$W$8)</f>
        <v>0</v>
      </c>
      <c r="X44" s="2">
        <f>SUMIFS(Table2[Expense],Table2[Month],V44,Table2[Category],$X$8)</f>
        <v>0</v>
      </c>
      <c r="Y44" s="2">
        <f>SUMIFS(Table2[Expense],Table2[Month],V44,Table2[Category],$Y$8)</f>
        <v>0</v>
      </c>
      <c r="Z44" s="2">
        <f>SUMIFS(Table2[Expense],Table2[Month],V44,Table2[Category],$Z$8)</f>
        <v>0</v>
      </c>
      <c r="AA44" s="2">
        <f>SUMIFS(Table2[Expense],Table2[Month],V44,Table2[Category],$AA$8)</f>
        <v>0</v>
      </c>
      <c r="AB44" s="2">
        <f t="shared" si="3"/>
        <v>0</v>
      </c>
      <c r="AC44" s="2"/>
      <c r="AF44" s="2"/>
    </row>
    <row r="45" spans="9:32" hidden="1" x14ac:dyDescent="0.3">
      <c r="I45" s="1">
        <v>45060</v>
      </c>
      <c r="J45" t="s">
        <v>27</v>
      </c>
      <c r="K45" t="s">
        <v>12</v>
      </c>
      <c r="L45" t="str">
        <f>TEXT(Table2[[#This Row],[Date]],"mmm-yy")</f>
        <v>May-23</v>
      </c>
      <c r="M45" s="2">
        <v>10000</v>
      </c>
      <c r="N45" s="2"/>
      <c r="P45" s="2"/>
      <c r="Q45" s="1">
        <v>45931</v>
      </c>
      <c r="R45" s="24">
        <f>SUMIF(Table3[Month], Q45, Table3[Total Income])</f>
        <v>0</v>
      </c>
      <c r="S45" s="25">
        <f>SUMIF(Table2[Month], Q45, Table2[Expense])</f>
        <v>0</v>
      </c>
      <c r="T45" s="2">
        <f>Table7[[#This Row],[Income]]-Table7[[#This Row],[Expense]]</f>
        <v>0</v>
      </c>
      <c r="U45" s="2"/>
      <c r="V45" s="1">
        <f>Table7[Month]</f>
        <v>45931</v>
      </c>
      <c r="W45" s="2">
        <f>SUMIFS(Table2[Expense],Table2[Month],V45,Table2[Category],$W$8)</f>
        <v>0</v>
      </c>
      <c r="X45" s="2">
        <f>SUMIFS(Table2[Expense],Table2[Month],V45,Table2[Category],$X$8)</f>
        <v>0</v>
      </c>
      <c r="Y45" s="2">
        <f>SUMIFS(Table2[Expense],Table2[Month],V45,Table2[Category],$Y$8)</f>
        <v>0</v>
      </c>
      <c r="Z45" s="2">
        <f>SUMIFS(Table2[Expense],Table2[Month],V45,Table2[Category],$Z$8)</f>
        <v>0</v>
      </c>
      <c r="AA45" s="2">
        <f>SUMIFS(Table2[Expense],Table2[Month],V45,Table2[Category],$AA$8)</f>
        <v>0</v>
      </c>
      <c r="AB45" s="2">
        <f t="shared" si="3"/>
        <v>0</v>
      </c>
      <c r="AC45" s="2"/>
      <c r="AF45" s="2"/>
    </row>
    <row r="46" spans="9:32" hidden="1" x14ac:dyDescent="0.3">
      <c r="I46" s="1">
        <v>45061</v>
      </c>
      <c r="J46" t="s">
        <v>18</v>
      </c>
      <c r="K46" t="s">
        <v>22</v>
      </c>
      <c r="L46" t="str">
        <f>TEXT(Table2[[#This Row],[Date]],"mmm-yy")</f>
        <v>May-23</v>
      </c>
      <c r="M46" s="2">
        <v>1500</v>
      </c>
      <c r="N46" s="2"/>
      <c r="P46" s="2"/>
      <c r="Q46" s="1">
        <v>45962</v>
      </c>
      <c r="R46" s="24">
        <f>SUMIF(Table3[Month], Q46, Table3[Total Income])</f>
        <v>0</v>
      </c>
      <c r="S46" s="25">
        <f>SUMIF(Table2[Month], Q46, Table2[Expense])</f>
        <v>0</v>
      </c>
      <c r="T46" s="2">
        <f>Table7[[#This Row],[Income]]-Table7[[#This Row],[Expense]]</f>
        <v>0</v>
      </c>
      <c r="U46" s="2"/>
      <c r="V46" s="1">
        <f>Table7[Month]</f>
        <v>45962</v>
      </c>
      <c r="W46" s="2">
        <f>SUMIFS(Table2[Expense],Table2[Month],V46,Table2[Category],$W$8)</f>
        <v>0</v>
      </c>
      <c r="X46" s="2">
        <f>SUMIFS(Table2[Expense],Table2[Month],V46,Table2[Category],$X$8)</f>
        <v>0</v>
      </c>
      <c r="Y46" s="2">
        <f>SUMIFS(Table2[Expense],Table2[Month],V46,Table2[Category],$Y$8)</f>
        <v>0</v>
      </c>
      <c r="Z46" s="2">
        <f>SUMIFS(Table2[Expense],Table2[Month],V46,Table2[Category],$Z$8)</f>
        <v>0</v>
      </c>
      <c r="AA46" s="2">
        <f>SUMIFS(Table2[Expense],Table2[Month],V46,Table2[Category],$AA$8)</f>
        <v>0</v>
      </c>
      <c r="AB46" s="2">
        <f t="shared" si="3"/>
        <v>0</v>
      </c>
      <c r="AC46" s="2"/>
      <c r="AF46" s="2"/>
    </row>
    <row r="47" spans="9:32" hidden="1" x14ac:dyDescent="0.3">
      <c r="I47" s="1">
        <v>45062</v>
      </c>
      <c r="J47" t="s">
        <v>18</v>
      </c>
      <c r="K47" t="s">
        <v>19</v>
      </c>
      <c r="L47" t="str">
        <f>TEXT(Table2[[#This Row],[Date]],"mmm-yy")</f>
        <v>May-23</v>
      </c>
      <c r="M47" s="2">
        <v>100</v>
      </c>
      <c r="N47" s="2"/>
      <c r="P47" s="2"/>
      <c r="Q47" s="1">
        <v>45992</v>
      </c>
      <c r="R47" s="24">
        <f>SUMIF(Table3[Month], Q47, Table3[Total Income])</f>
        <v>0</v>
      </c>
      <c r="S47" s="25">
        <f>SUMIF(Table2[Month], Q47, Table2[Expense])</f>
        <v>0</v>
      </c>
      <c r="T47" s="2">
        <f>Table7[[#This Row],[Income]]-Table7[[#This Row],[Expense]]</f>
        <v>0</v>
      </c>
      <c r="U47" s="2"/>
      <c r="V47" s="1">
        <f>Table7[Month]</f>
        <v>45992</v>
      </c>
      <c r="W47" s="2">
        <f>SUMIFS(Table2[Expense],Table2[Month],V47,Table2[Category],$W$8)</f>
        <v>0</v>
      </c>
      <c r="X47" s="2">
        <f>SUMIFS(Table2[Expense],Table2[Month],V47,Table2[Category],$X$8)</f>
        <v>0</v>
      </c>
      <c r="Y47" s="2">
        <f>SUMIFS(Table2[Expense],Table2[Month],V47,Table2[Category],$Y$8)</f>
        <v>0</v>
      </c>
      <c r="Z47" s="2">
        <f>SUMIFS(Table2[Expense],Table2[Month],V47,Table2[Category],$Z$8)</f>
        <v>0</v>
      </c>
      <c r="AA47" s="2">
        <f>SUMIFS(Table2[Expense],Table2[Month],V47,Table2[Category],$AA$8)</f>
        <v>0</v>
      </c>
      <c r="AB47" s="2">
        <f t="shared" si="3"/>
        <v>0</v>
      </c>
      <c r="AC47" s="2"/>
      <c r="AF47" s="2"/>
    </row>
    <row r="48" spans="9:32" hidden="1" x14ac:dyDescent="0.3">
      <c r="I48" s="1">
        <v>45063</v>
      </c>
      <c r="J48" t="s">
        <v>13</v>
      </c>
      <c r="K48" t="s">
        <v>17</v>
      </c>
      <c r="L48" t="str">
        <f>TEXT(Table2[[#This Row],[Date]],"mmm-yy")</f>
        <v>May-23</v>
      </c>
      <c r="M48" s="2">
        <v>300</v>
      </c>
      <c r="N48" s="2"/>
      <c r="P48" s="2"/>
      <c r="Q48" s="1">
        <v>46023</v>
      </c>
      <c r="R48" s="24">
        <f>SUMIF(Table3[Month], Q48, Table3[Total Income])</f>
        <v>0</v>
      </c>
      <c r="S48" s="25">
        <f>SUMIF(Table2[Month], Q48, Table2[Expense])</f>
        <v>0</v>
      </c>
      <c r="T48" s="2">
        <f>Table7[[#This Row],[Income]]-Table7[[#This Row],[Expense]]</f>
        <v>0</v>
      </c>
      <c r="U48" s="2"/>
      <c r="V48" s="1">
        <f>Table7[Month]</f>
        <v>46023</v>
      </c>
      <c r="W48" s="2">
        <f>SUMIFS(Table2[Expense],Table2[Month],V48,Table2[Category],$W$8)</f>
        <v>0</v>
      </c>
      <c r="X48" s="2">
        <f>SUMIFS(Table2[Expense],Table2[Month],V48,Table2[Category],$X$8)</f>
        <v>0</v>
      </c>
      <c r="Y48" s="2">
        <f>SUMIFS(Table2[Expense],Table2[Month],V48,Table2[Category],$Y$8)</f>
        <v>0</v>
      </c>
      <c r="Z48" s="2">
        <f>SUMIFS(Table2[Expense],Table2[Month],V48,Table2[Category],$Z$8)</f>
        <v>0</v>
      </c>
      <c r="AA48" s="2">
        <f>SUMIFS(Table2[Expense],Table2[Month],V48,Table2[Category],$AA$8)</f>
        <v>0</v>
      </c>
      <c r="AB48" s="2">
        <f t="shared" si="3"/>
        <v>0</v>
      </c>
      <c r="AC48" s="2"/>
      <c r="AF48" s="2"/>
    </row>
    <row r="49" spans="9:32" hidden="1" x14ac:dyDescent="0.3">
      <c r="I49" s="1">
        <v>45064</v>
      </c>
      <c r="J49" t="s">
        <v>32</v>
      </c>
      <c r="K49" t="s">
        <v>34</v>
      </c>
      <c r="L49" t="str">
        <f>TEXT(Table2[[#This Row],[Date]],"mmm-yy")</f>
        <v>May-23</v>
      </c>
      <c r="M49" s="2">
        <v>20000</v>
      </c>
      <c r="N49" s="2"/>
      <c r="P49" s="2"/>
      <c r="Q49" s="1">
        <v>46054</v>
      </c>
      <c r="R49" s="24">
        <f>SUMIF(Table3[Month], Q49, Table3[Total Income])</f>
        <v>0</v>
      </c>
      <c r="S49" s="25">
        <f>SUMIF(Table2[Month], Q49, Table2[Expense])</f>
        <v>0</v>
      </c>
      <c r="T49" s="2">
        <f>Table7[[#This Row],[Income]]-Table7[[#This Row],[Expense]]</f>
        <v>0</v>
      </c>
      <c r="U49" s="2"/>
      <c r="V49" s="1">
        <f>Table7[Month]</f>
        <v>46054</v>
      </c>
      <c r="W49" s="2">
        <f>SUMIFS(Table2[Expense],Table2[Month],V49,Table2[Category],$W$8)</f>
        <v>0</v>
      </c>
      <c r="X49" s="2">
        <f>SUMIFS(Table2[Expense],Table2[Month],V49,Table2[Category],$X$8)</f>
        <v>0</v>
      </c>
      <c r="Y49" s="2">
        <f>SUMIFS(Table2[Expense],Table2[Month],V49,Table2[Category],$Y$8)</f>
        <v>0</v>
      </c>
      <c r="Z49" s="2">
        <f>SUMIFS(Table2[Expense],Table2[Month],V49,Table2[Category],$Z$8)</f>
        <v>0</v>
      </c>
      <c r="AA49" s="2">
        <f>SUMIFS(Table2[Expense],Table2[Month],V49,Table2[Category],$AA$8)</f>
        <v>0</v>
      </c>
      <c r="AB49" s="2">
        <f t="shared" si="3"/>
        <v>0</v>
      </c>
      <c r="AC49" s="2"/>
      <c r="AF49" s="2"/>
    </row>
    <row r="50" spans="9:32" hidden="1" x14ac:dyDescent="0.3">
      <c r="I50" s="1">
        <v>45064</v>
      </c>
      <c r="J50" t="s">
        <v>27</v>
      </c>
      <c r="K50" t="s">
        <v>29</v>
      </c>
      <c r="L50" t="str">
        <f>TEXT(Table2[[#This Row],[Date]],"mmm-yy")</f>
        <v>May-23</v>
      </c>
      <c r="M50" s="2">
        <v>500</v>
      </c>
      <c r="N50" s="2"/>
      <c r="P50" s="2"/>
      <c r="Q50" s="1">
        <v>46082</v>
      </c>
      <c r="R50" s="24">
        <f>SUMIF(Table3[Month], Q50, Table3[Total Income])</f>
        <v>0</v>
      </c>
      <c r="S50" s="25">
        <f>SUMIF(Table2[Month], Q50, Table2[Expense])</f>
        <v>0</v>
      </c>
      <c r="T50" s="2">
        <f>Table7[[#This Row],[Income]]-Table7[[#This Row],[Expense]]</f>
        <v>0</v>
      </c>
      <c r="U50" s="2"/>
      <c r="V50" s="1">
        <f>Table7[Month]</f>
        <v>46082</v>
      </c>
      <c r="W50" s="2">
        <f>SUMIFS(Table2[Expense],Table2[Month],V50,Table2[Category],$W$8)</f>
        <v>0</v>
      </c>
      <c r="X50" s="2">
        <f>SUMIFS(Table2[Expense],Table2[Month],V50,Table2[Category],$X$8)</f>
        <v>0</v>
      </c>
      <c r="Y50" s="2">
        <f>SUMIFS(Table2[Expense],Table2[Month],V50,Table2[Category],$Y$8)</f>
        <v>0</v>
      </c>
      <c r="Z50" s="2">
        <f>SUMIFS(Table2[Expense],Table2[Month],V50,Table2[Category],$Z$8)</f>
        <v>0</v>
      </c>
      <c r="AA50" s="2">
        <f>SUMIFS(Table2[Expense],Table2[Month],V50,Table2[Category],$AA$8)</f>
        <v>0</v>
      </c>
      <c r="AB50" s="2">
        <f t="shared" si="3"/>
        <v>0</v>
      </c>
      <c r="AC50" s="2"/>
      <c r="AF50" s="2"/>
    </row>
    <row r="51" spans="9:32" hidden="1" x14ac:dyDescent="0.3">
      <c r="I51" s="1">
        <v>45091</v>
      </c>
      <c r="J51" t="s">
        <v>27</v>
      </c>
      <c r="K51" t="s">
        <v>12</v>
      </c>
      <c r="L51" t="str">
        <f>TEXT(Table2[[#This Row],[Date]],"mmm-yy")</f>
        <v>Jun-23</v>
      </c>
      <c r="M51" s="2">
        <v>10000</v>
      </c>
      <c r="N51" s="2"/>
      <c r="P51" s="2"/>
      <c r="Q51" s="1">
        <v>46113</v>
      </c>
      <c r="R51" s="24">
        <f>SUMIF(Table3[Month], Q51, Table3[Total Income])</f>
        <v>0</v>
      </c>
      <c r="S51" s="25">
        <f>SUMIF(Table2[Month], Q51, Table2[Expense])</f>
        <v>0</v>
      </c>
      <c r="T51" s="2">
        <f>Table7[[#This Row],[Income]]-Table7[[#This Row],[Expense]]</f>
        <v>0</v>
      </c>
      <c r="U51" s="2"/>
      <c r="V51" s="1">
        <f>Table7[Month]</f>
        <v>46113</v>
      </c>
      <c r="W51" s="2">
        <f>SUMIFS(Table2[Expense],Table2[Month],V51,Table2[Category],$W$8)</f>
        <v>0</v>
      </c>
      <c r="X51" s="2">
        <f>SUMIFS(Table2[Expense],Table2[Month],V51,Table2[Category],$X$8)</f>
        <v>0</v>
      </c>
      <c r="Y51" s="2">
        <f>SUMIFS(Table2[Expense],Table2[Month],V51,Table2[Category],$Y$8)</f>
        <v>0</v>
      </c>
      <c r="Z51" s="2">
        <f>SUMIFS(Table2[Expense],Table2[Month],V51,Table2[Category],$Z$8)</f>
        <v>0</v>
      </c>
      <c r="AA51" s="2">
        <f>SUMIFS(Table2[Expense],Table2[Month],V51,Table2[Category],$AA$8)</f>
        <v>0</v>
      </c>
      <c r="AB51" s="2">
        <f t="shared" si="3"/>
        <v>0</v>
      </c>
      <c r="AC51" s="2"/>
      <c r="AF51" s="2"/>
    </row>
    <row r="52" spans="9:32" hidden="1" x14ac:dyDescent="0.3">
      <c r="I52" s="1">
        <v>45092</v>
      </c>
      <c r="J52" t="s">
        <v>18</v>
      </c>
      <c r="K52" t="s">
        <v>22</v>
      </c>
      <c r="L52" t="str">
        <f>TEXT(Table2[[#This Row],[Date]],"mmm-yy")</f>
        <v>Jun-23</v>
      </c>
      <c r="M52" s="2">
        <v>2000</v>
      </c>
      <c r="N52" s="2"/>
      <c r="P52" s="2"/>
      <c r="Q52" s="1">
        <v>46143</v>
      </c>
      <c r="R52" s="24">
        <f>SUMIF(Table3[Month], Q52, Table3[Total Income])</f>
        <v>0</v>
      </c>
      <c r="S52" s="25">
        <f>SUMIF(Table2[Month], Q52, Table2[Expense])</f>
        <v>0</v>
      </c>
      <c r="T52" s="2">
        <f>Table7[[#This Row],[Income]]-Table7[[#This Row],[Expense]]</f>
        <v>0</v>
      </c>
      <c r="U52" s="2"/>
      <c r="V52" s="1">
        <f>Table7[Month]</f>
        <v>46143</v>
      </c>
      <c r="W52" s="2">
        <f>SUMIFS(Table2[Expense],Table2[Month],V52,Table2[Category],$W$8)</f>
        <v>0</v>
      </c>
      <c r="X52" s="2">
        <f>SUMIFS(Table2[Expense],Table2[Month],V52,Table2[Category],$X$8)</f>
        <v>0</v>
      </c>
      <c r="Y52" s="2">
        <f>SUMIFS(Table2[Expense],Table2[Month],V52,Table2[Category],$Y$8)</f>
        <v>0</v>
      </c>
      <c r="Z52" s="2">
        <f>SUMIFS(Table2[Expense],Table2[Month],V52,Table2[Category],$Z$8)</f>
        <v>0</v>
      </c>
      <c r="AA52" s="2">
        <f>SUMIFS(Table2[Expense],Table2[Month],V52,Table2[Category],$AA$8)</f>
        <v>0</v>
      </c>
      <c r="AB52" s="2">
        <f t="shared" si="3"/>
        <v>0</v>
      </c>
      <c r="AC52" s="2"/>
      <c r="AF52" s="2"/>
    </row>
    <row r="53" spans="9:32" hidden="1" x14ac:dyDescent="0.3">
      <c r="I53" s="1">
        <v>45093</v>
      </c>
      <c r="J53" t="s">
        <v>18</v>
      </c>
      <c r="K53" t="s">
        <v>19</v>
      </c>
      <c r="L53" t="str">
        <f>TEXT(Table2[[#This Row],[Date]],"mmm-yy")</f>
        <v>Jun-23</v>
      </c>
      <c r="M53" s="2">
        <v>1200</v>
      </c>
      <c r="N53" s="2"/>
      <c r="P53" s="2"/>
      <c r="Q53" s="1">
        <v>46174</v>
      </c>
      <c r="R53" s="24">
        <f>SUMIF(Table3[Month], Q53, Table3[Total Income])</f>
        <v>0</v>
      </c>
      <c r="S53" s="25">
        <f>SUMIF(Table2[Month], Q53, Table2[Expense])</f>
        <v>0</v>
      </c>
      <c r="T53" s="2">
        <f>Table7[[#This Row],[Income]]-Table7[[#This Row],[Expense]]</f>
        <v>0</v>
      </c>
      <c r="U53" s="2"/>
      <c r="V53" s="1">
        <f>Table7[Month]</f>
        <v>46174</v>
      </c>
      <c r="W53" s="2">
        <f>SUMIFS(Table2[Expense],Table2[Month],V53,Table2[Category],$W$8)</f>
        <v>0</v>
      </c>
      <c r="X53" s="2">
        <f>SUMIFS(Table2[Expense],Table2[Month],V53,Table2[Category],$X$8)</f>
        <v>0</v>
      </c>
      <c r="Y53" s="2">
        <f>SUMIFS(Table2[Expense],Table2[Month],V53,Table2[Category],$Y$8)</f>
        <v>0</v>
      </c>
      <c r="Z53" s="2">
        <f>SUMIFS(Table2[Expense],Table2[Month],V53,Table2[Category],$Z$8)</f>
        <v>0</v>
      </c>
      <c r="AA53" s="2">
        <f>SUMIFS(Table2[Expense],Table2[Month],V53,Table2[Category],$AA$8)</f>
        <v>0</v>
      </c>
      <c r="AB53" s="2">
        <f t="shared" si="3"/>
        <v>0</v>
      </c>
      <c r="AC53" s="2"/>
      <c r="AF53" s="2"/>
    </row>
    <row r="54" spans="9:32" hidden="1" x14ac:dyDescent="0.3">
      <c r="I54" s="1">
        <v>45094</v>
      </c>
      <c r="J54" t="s">
        <v>32</v>
      </c>
      <c r="K54" t="s">
        <v>35</v>
      </c>
      <c r="L54" t="str">
        <f>TEXT(Table2[[#This Row],[Date]],"mmm-yy")</f>
        <v>Jun-23</v>
      </c>
      <c r="M54" s="2">
        <v>800</v>
      </c>
      <c r="N54" s="2"/>
      <c r="P54" s="2"/>
      <c r="Q54" s="1">
        <v>46204</v>
      </c>
      <c r="R54" s="24">
        <f>SUMIF(Table3[Month], Q54, Table3[Total Income])</f>
        <v>0</v>
      </c>
      <c r="S54" s="25">
        <f>SUMIF(Table2[Month], Q54, Table2[Expense])</f>
        <v>0</v>
      </c>
      <c r="T54" s="2">
        <f>Table7[[#This Row],[Income]]-Table7[[#This Row],[Expense]]</f>
        <v>0</v>
      </c>
      <c r="U54" s="2"/>
      <c r="V54" s="1">
        <f>Table7[Month]</f>
        <v>46204</v>
      </c>
      <c r="W54" s="2">
        <f>SUMIFS(Table2[Expense],Table2[Month],V54,Table2[Category],$W$8)</f>
        <v>0</v>
      </c>
      <c r="X54" s="2">
        <f>SUMIFS(Table2[Expense],Table2[Month],V54,Table2[Category],$X$8)</f>
        <v>0</v>
      </c>
      <c r="Y54" s="2">
        <f>SUMIFS(Table2[Expense],Table2[Month],V54,Table2[Category],$Y$8)</f>
        <v>0</v>
      </c>
      <c r="Z54" s="2">
        <f>SUMIFS(Table2[Expense],Table2[Month],V54,Table2[Category],$Z$8)</f>
        <v>0</v>
      </c>
      <c r="AA54" s="2">
        <f>SUMIFS(Table2[Expense],Table2[Month],V54,Table2[Category],$AA$8)</f>
        <v>0</v>
      </c>
      <c r="AB54" s="2">
        <f t="shared" si="3"/>
        <v>0</v>
      </c>
      <c r="AC54" s="2"/>
      <c r="AF54" s="2"/>
    </row>
    <row r="55" spans="9:32" hidden="1" x14ac:dyDescent="0.3">
      <c r="I55" s="1">
        <v>45094</v>
      </c>
      <c r="J55" t="s">
        <v>13</v>
      </c>
      <c r="K55" t="s">
        <v>17</v>
      </c>
      <c r="L55" t="str">
        <f>TEXT(Table2[[#This Row],[Date]],"mmm-yy")</f>
        <v>Jun-23</v>
      </c>
      <c r="M55" s="2">
        <v>300</v>
      </c>
      <c r="N55" s="2"/>
      <c r="P55" s="2"/>
      <c r="Q55" s="1">
        <v>46235</v>
      </c>
      <c r="R55" s="24">
        <f>SUMIF(Table3[Month], Q55, Table3[Total Income])</f>
        <v>0</v>
      </c>
      <c r="S55" s="25">
        <f>SUMIF(Table2[Month], Q55, Table2[Expense])</f>
        <v>0</v>
      </c>
      <c r="T55" s="2">
        <f>Table7[[#This Row],[Income]]-Table7[[#This Row],[Expense]]</f>
        <v>0</v>
      </c>
      <c r="U55" s="2"/>
      <c r="V55" s="1">
        <f>Table7[Month]</f>
        <v>46235</v>
      </c>
      <c r="W55" s="2">
        <f>SUMIFS(Table2[Expense],Table2[Month],V55,Table2[Category],$W$8)</f>
        <v>0</v>
      </c>
      <c r="X55" s="2">
        <f>SUMIFS(Table2[Expense],Table2[Month],V55,Table2[Category],$X$8)</f>
        <v>0</v>
      </c>
      <c r="Y55" s="2">
        <f>SUMIFS(Table2[Expense],Table2[Month],V55,Table2[Category],$Y$8)</f>
        <v>0</v>
      </c>
      <c r="Z55" s="2">
        <f>SUMIFS(Table2[Expense],Table2[Month],V55,Table2[Category],$Z$8)</f>
        <v>0</v>
      </c>
      <c r="AA55" s="2">
        <f>SUMIFS(Table2[Expense],Table2[Month],V55,Table2[Category],$AA$8)</f>
        <v>0</v>
      </c>
      <c r="AB55" s="2">
        <f t="shared" si="3"/>
        <v>0</v>
      </c>
      <c r="AC55" s="2"/>
      <c r="AF55" s="2"/>
    </row>
    <row r="56" spans="9:32" hidden="1" x14ac:dyDescent="0.3">
      <c r="I56" s="1">
        <v>45095</v>
      </c>
      <c r="J56" t="s">
        <v>27</v>
      </c>
      <c r="K56" t="s">
        <v>29</v>
      </c>
      <c r="L56" t="str">
        <f>TEXT(Table2[[#This Row],[Date]],"mmm-yy")</f>
        <v>Jun-23</v>
      </c>
      <c r="M56" s="2">
        <v>500</v>
      </c>
      <c r="N56" s="2"/>
      <c r="P56" s="2"/>
      <c r="Q56" s="1">
        <v>46266</v>
      </c>
      <c r="R56" s="24">
        <f>SUMIF(Table3[Month], Q56, Table3[Total Income])</f>
        <v>0</v>
      </c>
      <c r="S56" s="25">
        <f>SUMIF(Table2[Month], Q56, Table2[Expense])</f>
        <v>0</v>
      </c>
      <c r="T56" s="2">
        <f>Table7[[#This Row],[Income]]-Table7[[#This Row],[Expense]]</f>
        <v>0</v>
      </c>
      <c r="U56" s="2"/>
      <c r="V56" s="1">
        <f>Table7[Month]</f>
        <v>46266</v>
      </c>
      <c r="W56" s="2">
        <f>SUMIFS(Table2[Expense],Table2[Month],V56,Table2[Category],$W$8)</f>
        <v>0</v>
      </c>
      <c r="X56" s="2">
        <f>SUMIFS(Table2[Expense],Table2[Month],V56,Table2[Category],$X$8)</f>
        <v>0</v>
      </c>
      <c r="Y56" s="2">
        <f>SUMIFS(Table2[Expense],Table2[Month],V56,Table2[Category],$Y$8)</f>
        <v>0</v>
      </c>
      <c r="Z56" s="2">
        <f>SUMIFS(Table2[Expense],Table2[Month],V56,Table2[Category],$Z$8)</f>
        <v>0</v>
      </c>
      <c r="AA56" s="2">
        <f>SUMIFS(Table2[Expense],Table2[Month],V56,Table2[Category],$AA$8)</f>
        <v>0</v>
      </c>
      <c r="AB56" s="2">
        <f t="shared" si="3"/>
        <v>0</v>
      </c>
      <c r="AC56" s="2"/>
      <c r="AF56" s="2"/>
    </row>
    <row r="57" spans="9:32" hidden="1" x14ac:dyDescent="0.3">
      <c r="I57" s="1">
        <v>45121</v>
      </c>
      <c r="J57" t="s">
        <v>27</v>
      </c>
      <c r="K57" t="s">
        <v>12</v>
      </c>
      <c r="L57" t="str">
        <f>TEXT(Table2[[#This Row],[Date]],"mmm-yy")</f>
        <v>Jul-23</v>
      </c>
      <c r="M57" s="2">
        <v>10000</v>
      </c>
      <c r="N57" s="2"/>
      <c r="P57" s="2"/>
      <c r="Q57" s="1">
        <v>46296</v>
      </c>
      <c r="R57" s="24">
        <f>SUMIF(Table3[Month], Q57, Table3[Total Income])</f>
        <v>0</v>
      </c>
      <c r="S57" s="25">
        <f>SUMIF(Table2[Month], Q57, Table2[Expense])</f>
        <v>0</v>
      </c>
      <c r="T57" s="2">
        <f>Table7[[#This Row],[Income]]-Table7[[#This Row],[Expense]]</f>
        <v>0</v>
      </c>
      <c r="U57" s="2"/>
      <c r="V57" s="1">
        <f>Table7[Month]</f>
        <v>46296</v>
      </c>
      <c r="W57" s="2">
        <f>SUMIFS(Table2[Expense],Table2[Month],V57,Table2[Category],$W$8)</f>
        <v>0</v>
      </c>
      <c r="X57" s="2">
        <f>SUMIFS(Table2[Expense],Table2[Month],V57,Table2[Category],$X$8)</f>
        <v>0</v>
      </c>
      <c r="Y57" s="2">
        <f>SUMIFS(Table2[Expense],Table2[Month],V57,Table2[Category],$Y$8)</f>
        <v>0</v>
      </c>
      <c r="Z57" s="2">
        <f>SUMIFS(Table2[Expense],Table2[Month],V57,Table2[Category],$Z$8)</f>
        <v>0</v>
      </c>
      <c r="AA57" s="2">
        <f>SUMIFS(Table2[Expense],Table2[Month],V57,Table2[Category],$AA$8)</f>
        <v>0</v>
      </c>
      <c r="AB57" s="2">
        <f t="shared" si="3"/>
        <v>0</v>
      </c>
      <c r="AC57" s="2"/>
      <c r="AF57" s="2"/>
    </row>
    <row r="58" spans="9:32" hidden="1" x14ac:dyDescent="0.3">
      <c r="I58" s="1">
        <v>45122</v>
      </c>
      <c r="J58" t="s">
        <v>18</v>
      </c>
      <c r="K58" t="s">
        <v>22</v>
      </c>
      <c r="L58" t="str">
        <f>TEXT(Table2[[#This Row],[Date]],"mmm-yy")</f>
        <v>Jul-23</v>
      </c>
      <c r="M58" s="2">
        <v>2000</v>
      </c>
      <c r="N58" s="2"/>
      <c r="P58" s="2"/>
      <c r="Q58" s="1">
        <v>46327</v>
      </c>
      <c r="R58" s="24">
        <f>SUMIF(Table3[Month], Q58, Table3[Total Income])</f>
        <v>0</v>
      </c>
      <c r="S58" s="25">
        <f>SUMIF(Table2[Month], Q58, Table2[Expense])</f>
        <v>0</v>
      </c>
      <c r="T58" s="2">
        <f>Table7[[#This Row],[Income]]-Table7[[#This Row],[Expense]]</f>
        <v>0</v>
      </c>
      <c r="U58" s="2"/>
      <c r="V58" s="1">
        <f>Table7[Month]</f>
        <v>46327</v>
      </c>
      <c r="W58" s="2">
        <f>SUMIFS(Table2[Expense],Table2[Month],V58,Table2[Category],$W$8)</f>
        <v>0</v>
      </c>
      <c r="X58" s="2">
        <f>SUMIFS(Table2[Expense],Table2[Month],V58,Table2[Category],$X$8)</f>
        <v>0</v>
      </c>
      <c r="Y58" s="2">
        <f>SUMIFS(Table2[Expense],Table2[Month],V58,Table2[Category],$Y$8)</f>
        <v>0</v>
      </c>
      <c r="Z58" s="2">
        <f>SUMIFS(Table2[Expense],Table2[Month],V58,Table2[Category],$Z$8)</f>
        <v>0</v>
      </c>
      <c r="AA58" s="2">
        <f>SUMIFS(Table2[Expense],Table2[Month],V58,Table2[Category],$AA$8)</f>
        <v>0</v>
      </c>
      <c r="AB58" s="2">
        <f t="shared" si="3"/>
        <v>0</v>
      </c>
      <c r="AC58" s="2"/>
      <c r="AF58" s="2"/>
    </row>
    <row r="59" spans="9:32" hidden="1" x14ac:dyDescent="0.3">
      <c r="I59" s="1">
        <v>45123</v>
      </c>
      <c r="J59" t="s">
        <v>18</v>
      </c>
      <c r="K59" t="s">
        <v>19</v>
      </c>
      <c r="L59" t="str">
        <f>TEXT(Table2[[#This Row],[Date]],"mmm-yy")</f>
        <v>Jul-23</v>
      </c>
      <c r="M59" s="2">
        <v>1200</v>
      </c>
      <c r="N59" s="2"/>
      <c r="P59" s="2"/>
      <c r="Q59" s="1">
        <v>46357</v>
      </c>
      <c r="R59" s="24">
        <f>SUMIF(Table3[Month], Q59, Table3[Total Income])</f>
        <v>0</v>
      </c>
      <c r="S59" s="25">
        <f>SUMIF(Table2[Month], Q59, Table2[Expense])</f>
        <v>0</v>
      </c>
      <c r="T59" s="2">
        <f>Table7[[#This Row],[Income]]-Table7[[#This Row],[Expense]]</f>
        <v>0</v>
      </c>
      <c r="U59" s="2"/>
      <c r="V59" s="1">
        <f>Table7[Month]</f>
        <v>46357</v>
      </c>
      <c r="W59" s="2">
        <f>SUMIFS(Table2[Expense],Table2[Month],V59,Table2[Category],$W$8)</f>
        <v>0</v>
      </c>
      <c r="X59" s="2">
        <f>SUMIFS(Table2[Expense],Table2[Month],V59,Table2[Category],$X$8)</f>
        <v>0</v>
      </c>
      <c r="Y59" s="2">
        <f>SUMIFS(Table2[Expense],Table2[Month],V59,Table2[Category],$Y$8)</f>
        <v>0</v>
      </c>
      <c r="Z59" s="2">
        <f>SUMIFS(Table2[Expense],Table2[Month],V59,Table2[Category],$Z$8)</f>
        <v>0</v>
      </c>
      <c r="AA59" s="2">
        <f>SUMIFS(Table2[Expense],Table2[Month],V59,Table2[Category],$AA$8)</f>
        <v>0</v>
      </c>
      <c r="AB59" s="2">
        <f t="shared" si="3"/>
        <v>0</v>
      </c>
      <c r="AC59" s="2"/>
      <c r="AF59" s="2"/>
    </row>
    <row r="60" spans="9:32" hidden="1" x14ac:dyDescent="0.3">
      <c r="I60" s="1">
        <v>45124</v>
      </c>
      <c r="J60" t="s">
        <v>13</v>
      </c>
      <c r="K60" t="s">
        <v>17</v>
      </c>
      <c r="L60" t="str">
        <f>TEXT(Table2[[#This Row],[Date]],"mmm-yy")</f>
        <v>Jul-23</v>
      </c>
      <c r="M60" s="2">
        <v>300</v>
      </c>
      <c r="N60" s="2"/>
      <c r="P60" s="2"/>
      <c r="Q60" s="1">
        <v>46388</v>
      </c>
      <c r="R60" s="24">
        <f>SUMIF(Table3[Month], Q60, Table3[Total Income])</f>
        <v>0</v>
      </c>
      <c r="S60" s="25">
        <f>SUMIF(Table2[Month], Q60, Table2[Expense])</f>
        <v>0</v>
      </c>
      <c r="T60" s="2">
        <f>Table7[[#This Row],[Income]]-Table7[[#This Row],[Expense]]</f>
        <v>0</v>
      </c>
      <c r="U60" s="2"/>
      <c r="V60" s="1">
        <f>Table7[Month]</f>
        <v>46388</v>
      </c>
      <c r="W60" s="2">
        <f>SUMIFS(Table2[Expense],Table2[Month],V60,Table2[Category],$W$8)</f>
        <v>0</v>
      </c>
      <c r="X60" s="2">
        <f>SUMIFS(Table2[Expense],Table2[Month],V60,Table2[Category],$X$8)</f>
        <v>0</v>
      </c>
      <c r="Y60" s="2">
        <f>SUMIFS(Table2[Expense],Table2[Month],V60,Table2[Category],$Y$8)</f>
        <v>0</v>
      </c>
      <c r="Z60" s="2">
        <f>SUMIFS(Table2[Expense],Table2[Month],V60,Table2[Category],$Z$8)</f>
        <v>0</v>
      </c>
      <c r="AA60" s="2">
        <f>SUMIFS(Table2[Expense],Table2[Month],V60,Table2[Category],$AA$8)</f>
        <v>0</v>
      </c>
      <c r="AB60" s="2">
        <f t="shared" si="3"/>
        <v>0</v>
      </c>
      <c r="AC60" s="2"/>
      <c r="AF60" s="2"/>
    </row>
    <row r="61" spans="9:32" hidden="1" x14ac:dyDescent="0.3">
      <c r="I61" s="1">
        <v>45125</v>
      </c>
      <c r="J61" t="s">
        <v>32</v>
      </c>
      <c r="K61" t="s">
        <v>33</v>
      </c>
      <c r="L61" t="str">
        <f>TEXT(Table2[[#This Row],[Date]],"mmm-yy")</f>
        <v>Jul-23</v>
      </c>
      <c r="M61" s="2">
        <v>2000</v>
      </c>
      <c r="N61" s="2"/>
      <c r="P61" s="2"/>
      <c r="Q61" s="1">
        <v>46419</v>
      </c>
      <c r="R61" s="24">
        <f>SUMIF(Table3[Month], Q61, Table3[Total Income])</f>
        <v>0</v>
      </c>
      <c r="S61" s="25">
        <f>SUMIF(Table2[Month], Q61, Table2[Expense])</f>
        <v>0</v>
      </c>
      <c r="T61" s="2">
        <f>Table7[[#This Row],[Income]]-Table7[[#This Row],[Expense]]</f>
        <v>0</v>
      </c>
      <c r="U61" s="2"/>
      <c r="V61" s="1">
        <f>Table7[Month]</f>
        <v>46419</v>
      </c>
      <c r="W61" s="2">
        <f>SUMIFS(Table2[Expense],Table2[Month],V61,Table2[Category],$W$8)</f>
        <v>0</v>
      </c>
      <c r="X61" s="2">
        <f>SUMIFS(Table2[Expense],Table2[Month],V61,Table2[Category],$X$8)</f>
        <v>0</v>
      </c>
      <c r="Y61" s="2">
        <f>SUMIFS(Table2[Expense],Table2[Month],V61,Table2[Category],$Y$8)</f>
        <v>0</v>
      </c>
      <c r="Z61" s="2">
        <f>SUMIFS(Table2[Expense],Table2[Month],V61,Table2[Category],$Z$8)</f>
        <v>0</v>
      </c>
      <c r="AA61" s="2">
        <f>SUMIFS(Table2[Expense],Table2[Month],V61,Table2[Category],$AA$8)</f>
        <v>0</v>
      </c>
      <c r="AB61" s="2">
        <f t="shared" si="3"/>
        <v>0</v>
      </c>
      <c r="AC61" s="2"/>
      <c r="AF61" s="2"/>
    </row>
    <row r="62" spans="9:32" hidden="1" x14ac:dyDescent="0.3">
      <c r="I62" s="1">
        <v>45125</v>
      </c>
      <c r="J62" t="s">
        <v>27</v>
      </c>
      <c r="K62" t="s">
        <v>29</v>
      </c>
      <c r="L62" t="str">
        <f>TEXT(Table2[[#This Row],[Date]],"mmm-yy")</f>
        <v>Jul-23</v>
      </c>
      <c r="M62" s="2">
        <v>500</v>
      </c>
      <c r="N62" s="2"/>
      <c r="P62" s="2"/>
      <c r="Q62" s="1">
        <v>46447</v>
      </c>
      <c r="R62" s="24">
        <f>SUMIF(Table3[Month], Q62, Table3[Total Income])</f>
        <v>0</v>
      </c>
      <c r="S62" s="25">
        <f>SUMIF(Table2[Month], Q62, Table2[Expense])</f>
        <v>0</v>
      </c>
      <c r="T62" s="2">
        <f>Table7[[#This Row],[Income]]-Table7[[#This Row],[Expense]]</f>
        <v>0</v>
      </c>
      <c r="U62" s="2"/>
      <c r="V62" s="1">
        <f>Table7[Month]</f>
        <v>46447</v>
      </c>
      <c r="W62" s="2">
        <f>SUMIFS(Table2[Expense],Table2[Month],V62,Table2[Category],$W$8)</f>
        <v>0</v>
      </c>
      <c r="X62" s="2">
        <f>SUMIFS(Table2[Expense],Table2[Month],V62,Table2[Category],$X$8)</f>
        <v>0</v>
      </c>
      <c r="Y62" s="2">
        <f>SUMIFS(Table2[Expense],Table2[Month],V62,Table2[Category],$Y$8)</f>
        <v>0</v>
      </c>
      <c r="Z62" s="2">
        <f>SUMIFS(Table2[Expense],Table2[Month],V62,Table2[Category],$Z$8)</f>
        <v>0</v>
      </c>
      <c r="AA62" s="2">
        <f>SUMIFS(Table2[Expense],Table2[Month],V62,Table2[Category],$AA$8)</f>
        <v>0</v>
      </c>
      <c r="AB62" s="2">
        <f t="shared" si="3"/>
        <v>0</v>
      </c>
      <c r="AC62" s="2"/>
      <c r="AF62" s="2"/>
    </row>
    <row r="63" spans="9:32" hidden="1" x14ac:dyDescent="0.3">
      <c r="I63" s="1">
        <v>45152</v>
      </c>
      <c r="J63" t="s">
        <v>27</v>
      </c>
      <c r="K63" t="s">
        <v>12</v>
      </c>
      <c r="L63" t="str">
        <f>TEXT(Table2[[#This Row],[Date]],"mmm-yy")</f>
        <v>Aug-23</v>
      </c>
      <c r="M63" s="2">
        <v>10000</v>
      </c>
      <c r="N63" s="2"/>
      <c r="P63" s="2"/>
      <c r="Q63" s="1">
        <v>46478</v>
      </c>
      <c r="R63" s="24">
        <f>SUMIF(Table3[Month], Q63, Table3[Total Income])</f>
        <v>0</v>
      </c>
      <c r="S63" s="25">
        <f>SUMIF(Table2[Month], Q63, Table2[Expense])</f>
        <v>0</v>
      </c>
      <c r="T63" s="2">
        <f>Table7[[#This Row],[Income]]-Table7[[#This Row],[Expense]]</f>
        <v>0</v>
      </c>
      <c r="U63" s="2"/>
      <c r="V63" s="1">
        <f>Table7[Month]</f>
        <v>46478</v>
      </c>
      <c r="W63" s="2">
        <f>SUMIFS(Table2[Expense],Table2[Month],V63,Table2[Category],$W$8)</f>
        <v>0</v>
      </c>
      <c r="X63" s="2">
        <f>SUMIFS(Table2[Expense],Table2[Month],V63,Table2[Category],$X$8)</f>
        <v>0</v>
      </c>
      <c r="Y63" s="2">
        <f>SUMIFS(Table2[Expense],Table2[Month],V63,Table2[Category],$Y$8)</f>
        <v>0</v>
      </c>
      <c r="Z63" s="2">
        <f>SUMIFS(Table2[Expense],Table2[Month],V63,Table2[Category],$Z$8)</f>
        <v>0</v>
      </c>
      <c r="AA63" s="2">
        <f>SUMIFS(Table2[Expense],Table2[Month],V63,Table2[Category],$AA$8)</f>
        <v>0</v>
      </c>
      <c r="AB63" s="2">
        <f t="shared" si="3"/>
        <v>0</v>
      </c>
      <c r="AC63" s="2"/>
      <c r="AF63" s="2"/>
    </row>
    <row r="64" spans="9:32" hidden="1" x14ac:dyDescent="0.3">
      <c r="I64" s="1">
        <v>45153</v>
      </c>
      <c r="J64" t="s">
        <v>18</v>
      </c>
      <c r="K64" t="s">
        <v>22</v>
      </c>
      <c r="L64" t="str">
        <f>TEXT(Table2[[#This Row],[Date]],"mmm-yy")</f>
        <v>Aug-23</v>
      </c>
      <c r="M64" s="2">
        <v>2000</v>
      </c>
      <c r="N64" s="2"/>
      <c r="P64" s="2"/>
      <c r="Q64" s="1">
        <v>46508</v>
      </c>
      <c r="R64" s="24">
        <f>SUMIF(Table3[Month], Q64, Table3[Total Income])</f>
        <v>0</v>
      </c>
      <c r="S64" s="25">
        <f>SUMIF(Table2[Month], Q64, Table2[Expense])</f>
        <v>0</v>
      </c>
      <c r="T64" s="2">
        <f>Table7[[#This Row],[Income]]-Table7[[#This Row],[Expense]]</f>
        <v>0</v>
      </c>
      <c r="U64" s="2"/>
      <c r="V64" s="1">
        <f>Table7[Month]</f>
        <v>46508</v>
      </c>
      <c r="W64" s="2">
        <f>SUMIFS(Table2[Expense],Table2[Month],V64,Table2[Category],$W$8)</f>
        <v>0</v>
      </c>
      <c r="X64" s="2">
        <f>SUMIFS(Table2[Expense],Table2[Month],V64,Table2[Category],$X$8)</f>
        <v>0</v>
      </c>
      <c r="Y64" s="2">
        <f>SUMIFS(Table2[Expense],Table2[Month],V64,Table2[Category],$Y$8)</f>
        <v>0</v>
      </c>
      <c r="Z64" s="2">
        <f>SUMIFS(Table2[Expense],Table2[Month],V64,Table2[Category],$Z$8)</f>
        <v>0</v>
      </c>
      <c r="AA64" s="2">
        <f>SUMIFS(Table2[Expense],Table2[Month],V64,Table2[Category],$AA$8)</f>
        <v>0</v>
      </c>
      <c r="AB64" s="2">
        <f t="shared" si="3"/>
        <v>0</v>
      </c>
      <c r="AC64" s="2"/>
      <c r="AF64" s="2"/>
    </row>
    <row r="65" spans="9:32" hidden="1" x14ac:dyDescent="0.3">
      <c r="I65" s="1">
        <v>45154</v>
      </c>
      <c r="J65" t="s">
        <v>18</v>
      </c>
      <c r="K65" t="s">
        <v>19</v>
      </c>
      <c r="L65" t="str">
        <f>TEXT(Table2[[#This Row],[Date]],"mmm-yy")</f>
        <v>Aug-23</v>
      </c>
      <c r="M65" s="2">
        <v>1200</v>
      </c>
      <c r="N65" s="2"/>
      <c r="P65" s="2"/>
      <c r="Q65" s="1">
        <v>46539</v>
      </c>
      <c r="R65" s="24">
        <f>SUMIF(Table3[Month], Q65, Table3[Total Income])</f>
        <v>0</v>
      </c>
      <c r="S65" s="25">
        <f>SUMIF(Table2[Month], Q65, Table2[Expense])</f>
        <v>0</v>
      </c>
      <c r="T65" s="2">
        <f>Table7[[#This Row],[Income]]-Table7[[#This Row],[Expense]]</f>
        <v>0</v>
      </c>
      <c r="U65" s="2"/>
      <c r="V65" s="1">
        <f>Table7[Month]</f>
        <v>46539</v>
      </c>
      <c r="W65" s="2">
        <f>SUMIFS(Table2[Expense],Table2[Month],V65,Table2[Category],$W$8)</f>
        <v>0</v>
      </c>
      <c r="X65" s="2">
        <f>SUMIFS(Table2[Expense],Table2[Month],V65,Table2[Category],$X$8)</f>
        <v>0</v>
      </c>
      <c r="Y65" s="2">
        <f>SUMIFS(Table2[Expense],Table2[Month],V65,Table2[Category],$Y$8)</f>
        <v>0</v>
      </c>
      <c r="Z65" s="2">
        <f>SUMIFS(Table2[Expense],Table2[Month],V65,Table2[Category],$Z$8)</f>
        <v>0</v>
      </c>
      <c r="AA65" s="2">
        <f>SUMIFS(Table2[Expense],Table2[Month],V65,Table2[Category],$AA$8)</f>
        <v>0</v>
      </c>
      <c r="AB65" s="2">
        <f t="shared" si="3"/>
        <v>0</v>
      </c>
      <c r="AC65" s="2"/>
      <c r="AF65" s="2"/>
    </row>
    <row r="66" spans="9:32" hidden="1" x14ac:dyDescent="0.3">
      <c r="I66" s="1">
        <v>45155</v>
      </c>
      <c r="J66" t="s">
        <v>13</v>
      </c>
      <c r="K66" t="s">
        <v>17</v>
      </c>
      <c r="L66" t="str">
        <f>TEXT(Table2[[#This Row],[Date]],"mmm-yy")</f>
        <v>Aug-23</v>
      </c>
      <c r="M66" s="2">
        <v>500</v>
      </c>
      <c r="N66" s="2"/>
      <c r="P66" s="2"/>
      <c r="Q66" s="1">
        <v>46569</v>
      </c>
      <c r="R66" s="24">
        <f>SUMIF(Table3[Month], Q66, Table3[Total Income])</f>
        <v>0</v>
      </c>
      <c r="S66" s="25">
        <f>SUMIF(Table2[Month], Q66, Table2[Expense])</f>
        <v>0</v>
      </c>
      <c r="T66" s="2">
        <f>Table7[[#This Row],[Income]]-Table7[[#This Row],[Expense]]</f>
        <v>0</v>
      </c>
      <c r="U66" s="2"/>
      <c r="V66" s="1">
        <f>Table7[Month]</f>
        <v>46569</v>
      </c>
      <c r="W66" s="2">
        <f>SUMIFS(Table2[Expense],Table2[Month],V66,Table2[Category],$W$8)</f>
        <v>0</v>
      </c>
      <c r="X66" s="2">
        <f>SUMIFS(Table2[Expense],Table2[Month],V66,Table2[Category],$X$8)</f>
        <v>0</v>
      </c>
      <c r="Y66" s="2">
        <f>SUMIFS(Table2[Expense],Table2[Month],V66,Table2[Category],$Y$8)</f>
        <v>0</v>
      </c>
      <c r="Z66" s="2">
        <f>SUMIFS(Table2[Expense],Table2[Month],V66,Table2[Category],$Z$8)</f>
        <v>0</v>
      </c>
      <c r="AA66" s="2">
        <f>SUMIFS(Table2[Expense],Table2[Month],V66,Table2[Category],$AA$8)</f>
        <v>0</v>
      </c>
      <c r="AB66" s="2">
        <f t="shared" si="3"/>
        <v>0</v>
      </c>
      <c r="AC66" s="2"/>
      <c r="AF66" s="2"/>
    </row>
    <row r="67" spans="9:32" hidden="1" x14ac:dyDescent="0.3">
      <c r="I67" s="1">
        <v>45156</v>
      </c>
      <c r="J67" t="s">
        <v>27</v>
      </c>
      <c r="K67" t="s">
        <v>29</v>
      </c>
      <c r="L67" t="str">
        <f>TEXT(Table2[[#This Row],[Date]],"mmm-yy")</f>
        <v>Aug-23</v>
      </c>
      <c r="M67" s="2">
        <v>500</v>
      </c>
      <c r="N67" s="2"/>
      <c r="P67" s="2"/>
      <c r="Q67" s="1">
        <v>46600</v>
      </c>
      <c r="R67" s="24">
        <f>SUMIF(Table3[Month], Q67, Table3[Total Income])</f>
        <v>0</v>
      </c>
      <c r="S67" s="25">
        <f>SUMIF(Table2[Month], Q67, Table2[Expense])</f>
        <v>0</v>
      </c>
      <c r="T67" s="2">
        <f>Table7[[#This Row],[Income]]-Table7[[#This Row],[Expense]]</f>
        <v>0</v>
      </c>
      <c r="U67" s="2"/>
      <c r="V67" s="1">
        <f>Table7[Month]</f>
        <v>46600</v>
      </c>
      <c r="W67" s="2">
        <f>SUMIFS(Table2[Expense],Table2[Month],V67,Table2[Category],$W$8)</f>
        <v>0</v>
      </c>
      <c r="X67" s="2">
        <f>SUMIFS(Table2[Expense],Table2[Month],V67,Table2[Category],$X$8)</f>
        <v>0</v>
      </c>
      <c r="Y67" s="2">
        <f>SUMIFS(Table2[Expense],Table2[Month],V67,Table2[Category],$Y$8)</f>
        <v>0</v>
      </c>
      <c r="Z67" s="2">
        <f>SUMIFS(Table2[Expense],Table2[Month],V67,Table2[Category],$Z$8)</f>
        <v>0</v>
      </c>
      <c r="AA67" s="2">
        <f>SUMIFS(Table2[Expense],Table2[Month],V67,Table2[Category],$AA$8)</f>
        <v>0</v>
      </c>
      <c r="AB67" s="2">
        <f t="shared" si="3"/>
        <v>0</v>
      </c>
      <c r="AC67" s="2"/>
      <c r="AF67" s="2"/>
    </row>
    <row r="68" spans="9:32" hidden="1" x14ac:dyDescent="0.3">
      <c r="I68" s="1">
        <v>45157</v>
      </c>
      <c r="J68" t="s">
        <v>27</v>
      </c>
      <c r="K68" t="s">
        <v>30</v>
      </c>
      <c r="L68" t="str">
        <f>TEXT(Table2[[#This Row],[Date]],"mmm-yy")</f>
        <v>Aug-23</v>
      </c>
      <c r="M68" s="2">
        <v>4000</v>
      </c>
      <c r="N68" s="2"/>
      <c r="P68" s="2"/>
      <c r="Q68" s="1">
        <v>46631</v>
      </c>
      <c r="R68" s="24">
        <f>SUMIF(Table3[Month], Q68, Table3[Total Income])</f>
        <v>0</v>
      </c>
      <c r="S68" s="25">
        <f>SUMIF(Table2[Month], Q68, Table2[Expense])</f>
        <v>0</v>
      </c>
      <c r="T68" s="2">
        <f>Table7[[#This Row],[Income]]-Table7[[#This Row],[Expense]]</f>
        <v>0</v>
      </c>
      <c r="U68" s="2"/>
      <c r="V68" s="1">
        <f>Table7[Month]</f>
        <v>46631</v>
      </c>
      <c r="W68" s="2">
        <f>SUMIFS(Table2[Expense],Table2[Month],V68,Table2[Category],$W$8)</f>
        <v>0</v>
      </c>
      <c r="X68" s="2">
        <f>SUMIFS(Table2[Expense],Table2[Month],V68,Table2[Category],$X$8)</f>
        <v>0</v>
      </c>
      <c r="Y68" s="2">
        <f>SUMIFS(Table2[Expense],Table2[Month],V68,Table2[Category],$Y$8)</f>
        <v>0</v>
      </c>
      <c r="Z68" s="2">
        <f>SUMIFS(Table2[Expense],Table2[Month],V68,Table2[Category],$Z$8)</f>
        <v>0</v>
      </c>
      <c r="AA68" s="2">
        <f>SUMIFS(Table2[Expense],Table2[Month],V68,Table2[Category],$AA$8)</f>
        <v>0</v>
      </c>
      <c r="AB68" s="2">
        <f t="shared" si="3"/>
        <v>0</v>
      </c>
      <c r="AC68" s="2"/>
      <c r="AF68" s="2"/>
    </row>
    <row r="69" spans="9:32" hidden="1" x14ac:dyDescent="0.3">
      <c r="I69" s="1">
        <v>45158</v>
      </c>
      <c r="J69" t="s">
        <v>27</v>
      </c>
      <c r="K69" t="s">
        <v>31</v>
      </c>
      <c r="L69" t="str">
        <f>TEXT(Table2[[#This Row],[Date]],"mmm-yy")</f>
        <v>Aug-23</v>
      </c>
      <c r="M69" s="2">
        <v>400</v>
      </c>
      <c r="N69" s="2"/>
      <c r="P69" s="2"/>
      <c r="Q69" s="1">
        <v>46661</v>
      </c>
      <c r="R69" s="24">
        <f>SUMIF(Table3[Month], Q69, Table3[Total Income])</f>
        <v>0</v>
      </c>
      <c r="S69" s="25">
        <f>SUMIF(Table2[Month], Q69, Table2[Expense])</f>
        <v>0</v>
      </c>
      <c r="T69" s="2">
        <f>Table7[[#This Row],[Income]]-Table7[[#This Row],[Expense]]</f>
        <v>0</v>
      </c>
      <c r="U69" s="2"/>
      <c r="V69" s="1">
        <f>Table7[Month]</f>
        <v>46661</v>
      </c>
      <c r="W69" s="2">
        <f>SUMIFS(Table2[Expense],Table2[Month],V69,Table2[Category],$W$8)</f>
        <v>0</v>
      </c>
      <c r="X69" s="2">
        <f>SUMIFS(Table2[Expense],Table2[Month],V69,Table2[Category],$X$8)</f>
        <v>0</v>
      </c>
      <c r="Y69" s="2">
        <f>SUMIFS(Table2[Expense],Table2[Month],V69,Table2[Category],$Y$8)</f>
        <v>0</v>
      </c>
      <c r="Z69" s="2">
        <f>SUMIFS(Table2[Expense],Table2[Month],V69,Table2[Category],$Z$8)</f>
        <v>0</v>
      </c>
      <c r="AA69" s="2">
        <f>SUMIFS(Table2[Expense],Table2[Month],V69,Table2[Category],$AA$8)</f>
        <v>0</v>
      </c>
      <c r="AB69" s="2">
        <f t="shared" si="3"/>
        <v>0</v>
      </c>
      <c r="AC69" s="2"/>
      <c r="AF69" s="2"/>
    </row>
    <row r="70" spans="9:32" hidden="1" x14ac:dyDescent="0.3">
      <c r="I70" s="1">
        <v>45159</v>
      </c>
      <c r="J70" t="s">
        <v>32</v>
      </c>
      <c r="K70" t="s">
        <v>35</v>
      </c>
      <c r="L70" t="str">
        <f>TEXT(Table2[[#This Row],[Date]],"mmm-yy")</f>
        <v>Aug-23</v>
      </c>
      <c r="M70" s="2">
        <v>400</v>
      </c>
      <c r="N70" s="2"/>
      <c r="P70" s="2"/>
      <c r="Q70" s="1">
        <v>46692</v>
      </c>
      <c r="R70" s="24">
        <f>SUMIF(Table3[Month], Q70, Table3[Total Income])</f>
        <v>0</v>
      </c>
      <c r="S70" s="25">
        <f>SUMIF(Table2[Month], Q70, Table2[Expense])</f>
        <v>0</v>
      </c>
      <c r="T70" s="2">
        <f>Table7[[#This Row],[Income]]-Table7[[#This Row],[Expense]]</f>
        <v>0</v>
      </c>
      <c r="U70" s="2"/>
      <c r="V70" s="1">
        <f>Table7[Month]</f>
        <v>46692</v>
      </c>
      <c r="W70" s="2">
        <f>SUMIFS(Table2[Expense],Table2[Month],V70,Table2[Category],$W$8)</f>
        <v>0</v>
      </c>
      <c r="X70" s="2">
        <f>SUMIFS(Table2[Expense],Table2[Month],V70,Table2[Category],$X$8)</f>
        <v>0</v>
      </c>
      <c r="Y70" s="2">
        <f>SUMIFS(Table2[Expense],Table2[Month],V70,Table2[Category],$Y$8)</f>
        <v>0</v>
      </c>
      <c r="Z70" s="2">
        <f>SUMIFS(Table2[Expense],Table2[Month],V70,Table2[Category],$Z$8)</f>
        <v>0</v>
      </c>
      <c r="AA70" s="2">
        <f>SUMIFS(Table2[Expense],Table2[Month],V70,Table2[Category],$AA$8)</f>
        <v>0</v>
      </c>
      <c r="AB70" s="2">
        <f t="shared" si="3"/>
        <v>0</v>
      </c>
      <c r="AC70" s="2"/>
      <c r="AF70" s="2"/>
    </row>
    <row r="71" spans="9:32" hidden="1" x14ac:dyDescent="0.3">
      <c r="I71" s="1"/>
      <c r="L71" s="30"/>
      <c r="M71" s="2"/>
      <c r="Q71" s="1">
        <v>46722</v>
      </c>
      <c r="R71" s="24">
        <f>SUMIF(Table3[Month], Q71, Table3[Total Income])</f>
        <v>0</v>
      </c>
      <c r="S71" s="25">
        <f>SUMIF(Table2[Month], Q71, Table2[Expense])</f>
        <v>0</v>
      </c>
      <c r="T71" s="2">
        <f>Table7[[#This Row],[Income]]-Table7[[#This Row],[Expense]]</f>
        <v>0</v>
      </c>
      <c r="U71" s="2"/>
      <c r="V71" s="1">
        <f>Table7[Month]</f>
        <v>46722</v>
      </c>
      <c r="W71" s="2">
        <f>SUMIFS(Table2[Expense],Table2[Month],V71,Table2[Category],$W$8)</f>
        <v>0</v>
      </c>
      <c r="X71" s="2">
        <f>SUMIFS(Table2[Expense],Table2[Month],V71,Table2[Category],$X$8)</f>
        <v>0</v>
      </c>
      <c r="Y71" s="2">
        <f>SUMIFS(Table2[Expense],Table2[Month],V71,Table2[Category],$Y$8)</f>
        <v>0</v>
      </c>
      <c r="Z71" s="2">
        <f>SUMIFS(Table2[Expense],Table2[Month],V71,Table2[Category],$Z$8)</f>
        <v>0</v>
      </c>
      <c r="AA71" s="2">
        <f>SUMIFS(Table2[Expense],Table2[Month],V71,Table2[Category],$AA$8)</f>
        <v>0</v>
      </c>
      <c r="AB71" s="2">
        <f t="shared" si="3"/>
        <v>0</v>
      </c>
      <c r="AC71" s="2"/>
    </row>
    <row r="72" spans="9:32" hidden="1" x14ac:dyDescent="0.3">
      <c r="I72" s="1"/>
      <c r="L72" s="30"/>
      <c r="M72" s="2"/>
      <c r="Q72" s="1">
        <v>46753</v>
      </c>
      <c r="R72" s="24">
        <f>SUMIF(Table3[Month], Q72, Table3[Total Income])</f>
        <v>0</v>
      </c>
      <c r="S72" s="25">
        <f>SUMIF(Table2[Month], Q72, Table2[Expense])</f>
        <v>0</v>
      </c>
      <c r="T72" s="2">
        <f>Table7[[#This Row],[Income]]-Table7[[#This Row],[Expense]]</f>
        <v>0</v>
      </c>
      <c r="U72" s="2"/>
      <c r="V72" s="1">
        <f>Table7[Month]</f>
        <v>46753</v>
      </c>
      <c r="W72" s="2">
        <f>SUMIFS(Table2[Expense],Table2[Month],V72,Table2[Category],$W$8)</f>
        <v>0</v>
      </c>
      <c r="X72" s="2">
        <f>SUMIFS(Table2[Expense],Table2[Month],V72,Table2[Category],$X$8)</f>
        <v>0</v>
      </c>
      <c r="Y72" s="2">
        <f>SUMIFS(Table2[Expense],Table2[Month],V72,Table2[Category],$Y$8)</f>
        <v>0</v>
      </c>
      <c r="Z72" s="2">
        <f>SUMIFS(Table2[Expense],Table2[Month],V72,Table2[Category],$Z$8)</f>
        <v>0</v>
      </c>
      <c r="AA72" s="2">
        <f>SUMIFS(Table2[Expense],Table2[Month],V72,Table2[Category],$AA$8)</f>
        <v>0</v>
      </c>
      <c r="AB72" s="2">
        <f t="shared" si="3"/>
        <v>0</v>
      </c>
      <c r="AC72" s="2"/>
    </row>
    <row r="73" spans="9:32" hidden="1" x14ac:dyDescent="0.3">
      <c r="I73" s="1"/>
      <c r="L73" s="30"/>
      <c r="M73" s="2"/>
      <c r="Q73" s="1">
        <v>46784</v>
      </c>
      <c r="R73" s="24">
        <f>SUMIF(Table3[Month], Q73, Table3[Total Income])</f>
        <v>0</v>
      </c>
      <c r="S73" s="25">
        <f>SUMIF(Table2[Month], Q73, Table2[Expense])</f>
        <v>0</v>
      </c>
      <c r="T73" s="2">
        <f>Table7[[#This Row],[Income]]-Table7[[#This Row],[Expense]]</f>
        <v>0</v>
      </c>
      <c r="U73" s="2"/>
      <c r="V73" s="1">
        <f>Table7[Month]</f>
        <v>46784</v>
      </c>
      <c r="W73" s="2">
        <f>SUMIFS(Table2[Expense],Table2[Month],V73,Table2[Category],$W$8)</f>
        <v>0</v>
      </c>
      <c r="X73" s="2">
        <f>SUMIFS(Table2[Expense],Table2[Month],V73,Table2[Category],$X$8)</f>
        <v>0</v>
      </c>
      <c r="Y73" s="2">
        <f>SUMIFS(Table2[Expense],Table2[Month],V73,Table2[Category],$Y$8)</f>
        <v>0</v>
      </c>
      <c r="Z73" s="2">
        <f>SUMIFS(Table2[Expense],Table2[Month],V73,Table2[Category],$Z$8)</f>
        <v>0</v>
      </c>
      <c r="AA73" s="2">
        <f>SUMIFS(Table2[Expense],Table2[Month],V73,Table2[Category],$AA$8)</f>
        <v>0</v>
      </c>
      <c r="AB73" s="2">
        <f t="shared" si="3"/>
        <v>0</v>
      </c>
      <c r="AC73" s="2"/>
    </row>
    <row r="74" spans="9:32" hidden="1" x14ac:dyDescent="0.3">
      <c r="Q74" s="1">
        <v>46813</v>
      </c>
      <c r="R74" s="24">
        <f>SUMIF(Table3[Month], Q74, Table3[Total Income])</f>
        <v>0</v>
      </c>
      <c r="S74" s="25">
        <f>SUMIF(Table2[Month], Q74, Table2[Expense])</f>
        <v>0</v>
      </c>
      <c r="T74" s="2">
        <f>Table7[[#This Row],[Income]]-Table7[[#This Row],[Expense]]</f>
        <v>0</v>
      </c>
      <c r="U74" s="2"/>
      <c r="V74" s="1">
        <f>Table7[Month]</f>
        <v>46813</v>
      </c>
      <c r="W74" s="2">
        <f>SUMIFS(Table2[Expense],Table2[Month],V74,Table2[Category],$W$8)</f>
        <v>0</v>
      </c>
      <c r="X74" s="2">
        <f>SUMIFS(Table2[Expense],Table2[Month],V74,Table2[Category],$X$8)</f>
        <v>0</v>
      </c>
      <c r="Y74" s="2">
        <f>SUMIFS(Table2[Expense],Table2[Month],V74,Table2[Category],$Y$8)</f>
        <v>0</v>
      </c>
      <c r="Z74" s="2">
        <f>SUMIFS(Table2[Expense],Table2[Month],V74,Table2[Category],$Z$8)</f>
        <v>0</v>
      </c>
      <c r="AA74" s="2">
        <f>SUMIFS(Table2[Expense],Table2[Month],V74,Table2[Category],$AA$8)</f>
        <v>0</v>
      </c>
      <c r="AB74" s="2">
        <f t="shared" si="3"/>
        <v>0</v>
      </c>
      <c r="AC74" s="2"/>
    </row>
    <row r="75" spans="9:32" hidden="1" x14ac:dyDescent="0.3">
      <c r="Q75" s="1">
        <v>46844</v>
      </c>
      <c r="R75" s="24">
        <f>SUMIF(Table3[Month], Q75, Table3[Total Income])</f>
        <v>0</v>
      </c>
      <c r="S75" s="25">
        <f>SUMIF(Table2[Month], Q75, Table2[Expense])</f>
        <v>0</v>
      </c>
      <c r="T75" s="2">
        <f>Table7[[#This Row],[Income]]-Table7[[#This Row],[Expense]]</f>
        <v>0</v>
      </c>
      <c r="U75" s="2"/>
      <c r="V75" s="1">
        <f>Table7[Month]</f>
        <v>46844</v>
      </c>
      <c r="W75" s="2">
        <f>SUMIFS(Table2[Expense],Table2[Month],V75,Table2[Category],$W$8)</f>
        <v>0</v>
      </c>
      <c r="X75" s="2">
        <f>SUMIFS(Table2[Expense],Table2[Month],V75,Table2[Category],$X$8)</f>
        <v>0</v>
      </c>
      <c r="Y75" s="2">
        <f>SUMIFS(Table2[Expense],Table2[Month],V75,Table2[Category],$Y$8)</f>
        <v>0</v>
      </c>
      <c r="Z75" s="2">
        <f>SUMIFS(Table2[Expense],Table2[Month],V75,Table2[Category],$Z$8)</f>
        <v>0</v>
      </c>
      <c r="AA75" s="2">
        <f>SUMIFS(Table2[Expense],Table2[Month],V75,Table2[Category],$AA$8)</f>
        <v>0</v>
      </c>
      <c r="AB75" s="2">
        <f t="shared" si="3"/>
        <v>0</v>
      </c>
      <c r="AC75" s="2"/>
    </row>
    <row r="76" spans="9:32" hidden="1" x14ac:dyDescent="0.3">
      <c r="Q76" s="1">
        <v>46874</v>
      </c>
      <c r="R76" s="24">
        <f>SUMIF(Table3[Month], Q76, Table3[Total Income])</f>
        <v>0</v>
      </c>
      <c r="S76" s="25">
        <f>SUMIF(Table2[Month], Q76, Table2[Expense])</f>
        <v>0</v>
      </c>
      <c r="T76" s="2">
        <f>Table7[[#This Row],[Income]]-Table7[[#This Row],[Expense]]</f>
        <v>0</v>
      </c>
      <c r="U76" s="2"/>
      <c r="V76" s="1">
        <f>Table7[Month]</f>
        <v>46874</v>
      </c>
      <c r="W76" s="2">
        <f>SUMIFS(Table2[Expense],Table2[Month],V76,Table2[Category],$W$8)</f>
        <v>0</v>
      </c>
      <c r="X76" s="2">
        <f>SUMIFS(Table2[Expense],Table2[Month],V76,Table2[Category],$X$8)</f>
        <v>0</v>
      </c>
      <c r="Y76" s="2">
        <f>SUMIFS(Table2[Expense],Table2[Month],V76,Table2[Category],$Y$8)</f>
        <v>0</v>
      </c>
      <c r="Z76" s="2">
        <f>SUMIFS(Table2[Expense],Table2[Month],V76,Table2[Category],$Z$8)</f>
        <v>0</v>
      </c>
      <c r="AA76" s="2">
        <f>SUMIFS(Table2[Expense],Table2[Month],V76,Table2[Category],$AA$8)</f>
        <v>0</v>
      </c>
      <c r="AB76" s="2">
        <f t="shared" si="3"/>
        <v>0</v>
      </c>
      <c r="AC76" s="2"/>
    </row>
    <row r="77" spans="9:32" hidden="1" x14ac:dyDescent="0.3">
      <c r="Q77" s="1">
        <v>46905</v>
      </c>
      <c r="R77" s="24">
        <f>SUMIF(Table3[Month], Q77, Table3[Total Income])</f>
        <v>0</v>
      </c>
      <c r="S77" s="25">
        <f>SUMIF(Table2[Month], Q77, Table2[Expense])</f>
        <v>0</v>
      </c>
      <c r="T77" s="2">
        <f>Table7[[#This Row],[Income]]-Table7[[#This Row],[Expense]]</f>
        <v>0</v>
      </c>
      <c r="U77" s="2"/>
      <c r="V77" s="1">
        <f>Table7[Month]</f>
        <v>46905</v>
      </c>
      <c r="W77" s="2">
        <f>SUMIFS(Table2[Expense],Table2[Month],V77,Table2[Category],$W$8)</f>
        <v>0</v>
      </c>
      <c r="X77" s="2">
        <f>SUMIFS(Table2[Expense],Table2[Month],V77,Table2[Category],$X$8)</f>
        <v>0</v>
      </c>
      <c r="Y77" s="2">
        <f>SUMIFS(Table2[Expense],Table2[Month],V77,Table2[Category],$Y$8)</f>
        <v>0</v>
      </c>
      <c r="Z77" s="2">
        <f>SUMIFS(Table2[Expense],Table2[Month],V77,Table2[Category],$Z$8)</f>
        <v>0</v>
      </c>
      <c r="AA77" s="2">
        <f>SUMIFS(Table2[Expense],Table2[Month],V77,Table2[Category],$AA$8)</f>
        <v>0</v>
      </c>
      <c r="AB77" s="2">
        <f t="shared" si="3"/>
        <v>0</v>
      </c>
      <c r="AC77" s="2"/>
    </row>
    <row r="78" spans="9:32" hidden="1" x14ac:dyDescent="0.3">
      <c r="Q78" s="1">
        <v>46935</v>
      </c>
      <c r="R78" s="24">
        <f>SUMIF(Table3[Month], Q78, Table3[Total Income])</f>
        <v>0</v>
      </c>
      <c r="S78" s="25">
        <f>SUMIF(Table2[Month], Q78, Table2[Expense])</f>
        <v>0</v>
      </c>
      <c r="T78" s="2">
        <f>Table7[[#This Row],[Income]]-Table7[[#This Row],[Expense]]</f>
        <v>0</v>
      </c>
      <c r="U78" s="2"/>
      <c r="V78" s="1">
        <f>Table7[Month]</f>
        <v>46935</v>
      </c>
      <c r="W78" s="2">
        <f>SUMIFS(Table2[Expense],Table2[Month],V78,Table2[Category],$W$8)</f>
        <v>0</v>
      </c>
      <c r="X78" s="2">
        <f>SUMIFS(Table2[Expense],Table2[Month],V78,Table2[Category],$X$8)</f>
        <v>0</v>
      </c>
      <c r="Y78" s="2">
        <f>SUMIFS(Table2[Expense],Table2[Month],V78,Table2[Category],$Y$8)</f>
        <v>0</v>
      </c>
      <c r="Z78" s="2">
        <f>SUMIFS(Table2[Expense],Table2[Month],V78,Table2[Category],$Z$8)</f>
        <v>0</v>
      </c>
      <c r="AA78" s="2">
        <f>SUMIFS(Table2[Expense],Table2[Month],V78,Table2[Category],$AA$8)</f>
        <v>0</v>
      </c>
      <c r="AB78" s="2">
        <f t="shared" si="3"/>
        <v>0</v>
      </c>
      <c r="AC78" s="2"/>
    </row>
    <row r="79" spans="9:32" hidden="1" x14ac:dyDescent="0.3">
      <c r="Q79" s="1">
        <v>46966</v>
      </c>
      <c r="R79" s="24">
        <f>SUMIF(Table3[Month], Q79, Table3[Total Income])</f>
        <v>0</v>
      </c>
      <c r="S79" s="25">
        <f>SUMIF(Table2[Month], Q79, Table2[Expense])</f>
        <v>0</v>
      </c>
      <c r="T79" s="2">
        <f>Table7[[#This Row],[Income]]-Table7[[#This Row],[Expense]]</f>
        <v>0</v>
      </c>
      <c r="U79" s="2"/>
      <c r="V79" s="1">
        <f>Table7[Month]</f>
        <v>46966</v>
      </c>
      <c r="W79" s="2">
        <f>SUMIFS(Table2[Expense],Table2[Month],V79,Table2[Category],$W$8)</f>
        <v>0</v>
      </c>
      <c r="X79" s="2">
        <f>SUMIFS(Table2[Expense],Table2[Month],V79,Table2[Category],$X$8)</f>
        <v>0</v>
      </c>
      <c r="Y79" s="2">
        <f>SUMIFS(Table2[Expense],Table2[Month],V79,Table2[Category],$Y$8)</f>
        <v>0</v>
      </c>
      <c r="Z79" s="2">
        <f>SUMIFS(Table2[Expense],Table2[Month],V79,Table2[Category],$Z$8)</f>
        <v>0</v>
      </c>
      <c r="AA79" s="2">
        <f>SUMIFS(Table2[Expense],Table2[Month],V79,Table2[Category],$AA$8)</f>
        <v>0</v>
      </c>
      <c r="AB79" s="2">
        <f t="shared" si="3"/>
        <v>0</v>
      </c>
      <c r="AC79" s="2"/>
    </row>
    <row r="80" spans="9:32" hidden="1" x14ac:dyDescent="0.3">
      <c r="Q80" s="1">
        <v>46997</v>
      </c>
      <c r="R80" s="24">
        <f>SUMIF(Table3[Month], Q80, Table3[Total Income])</f>
        <v>0</v>
      </c>
      <c r="S80" s="25">
        <f>SUMIF(Table2[Month], Q80, Table2[Expense])</f>
        <v>0</v>
      </c>
      <c r="T80" s="2">
        <f>Table7[[#This Row],[Income]]-Table7[[#This Row],[Expense]]</f>
        <v>0</v>
      </c>
      <c r="U80" s="2"/>
      <c r="V80" s="1">
        <f>Table7[Month]</f>
        <v>46997</v>
      </c>
      <c r="W80" s="2">
        <f>SUMIFS(Table2[Expense],Table2[Month],V80,Table2[Category],$W$8)</f>
        <v>0</v>
      </c>
      <c r="X80" s="2">
        <f>SUMIFS(Table2[Expense],Table2[Month],V80,Table2[Category],$X$8)</f>
        <v>0</v>
      </c>
      <c r="Y80" s="2">
        <f>SUMIFS(Table2[Expense],Table2[Month],V80,Table2[Category],$Y$8)</f>
        <v>0</v>
      </c>
      <c r="Z80" s="2">
        <f>SUMIFS(Table2[Expense],Table2[Month],V80,Table2[Category],$Z$8)</f>
        <v>0</v>
      </c>
      <c r="AA80" s="2">
        <f>SUMIFS(Table2[Expense],Table2[Month],V80,Table2[Category],$AA$8)</f>
        <v>0</v>
      </c>
      <c r="AB80" s="2">
        <f t="shared" si="3"/>
        <v>0</v>
      </c>
      <c r="AC80" s="2"/>
    </row>
    <row r="81" spans="17:29" hidden="1" x14ac:dyDescent="0.3">
      <c r="Q81" s="1">
        <v>47027</v>
      </c>
      <c r="R81" s="24">
        <f>SUMIF(Table3[Month], Q81, Table3[Total Income])</f>
        <v>0</v>
      </c>
      <c r="S81" s="25">
        <f>SUMIF(Table2[Month], Q81, Table2[Expense])</f>
        <v>0</v>
      </c>
      <c r="T81" s="2">
        <f>Table7[[#This Row],[Income]]-Table7[[#This Row],[Expense]]</f>
        <v>0</v>
      </c>
      <c r="U81" s="2"/>
      <c r="V81" s="1">
        <f>Table7[Month]</f>
        <v>47027</v>
      </c>
      <c r="W81" s="2">
        <f>SUMIFS(Table2[Expense],Table2[Month],V81,Table2[Category],$W$8)</f>
        <v>0</v>
      </c>
      <c r="X81" s="2">
        <f>SUMIFS(Table2[Expense],Table2[Month],V81,Table2[Category],$X$8)</f>
        <v>0</v>
      </c>
      <c r="Y81" s="2">
        <f>SUMIFS(Table2[Expense],Table2[Month],V81,Table2[Category],$Y$8)</f>
        <v>0</v>
      </c>
      <c r="Z81" s="2">
        <f>SUMIFS(Table2[Expense],Table2[Month],V81,Table2[Category],$Z$8)</f>
        <v>0</v>
      </c>
      <c r="AA81" s="2">
        <f>SUMIFS(Table2[Expense],Table2[Month],V81,Table2[Category],$AA$8)</f>
        <v>0</v>
      </c>
      <c r="AB81" s="2">
        <f t="shared" si="3"/>
        <v>0</v>
      </c>
      <c r="AC81" s="2"/>
    </row>
    <row r="82" spans="17:29" hidden="1" x14ac:dyDescent="0.3">
      <c r="Q82" s="1">
        <v>47058</v>
      </c>
      <c r="R82" s="24">
        <f>SUMIF(Table3[Month], Q82, Table3[Total Income])</f>
        <v>0</v>
      </c>
      <c r="S82" s="25">
        <f>SUMIF(Table2[Month], Q82, Table2[Expense])</f>
        <v>0</v>
      </c>
      <c r="T82" s="2">
        <f>Table7[[#This Row],[Income]]-Table7[[#This Row],[Expense]]</f>
        <v>0</v>
      </c>
      <c r="U82" s="2"/>
      <c r="V82" s="1">
        <f>Table7[Month]</f>
        <v>47058</v>
      </c>
      <c r="W82" s="2">
        <f>SUMIFS(Table2[Expense],Table2[Month],V82,Table2[Category],$W$8)</f>
        <v>0</v>
      </c>
      <c r="X82" s="2">
        <f>SUMIFS(Table2[Expense],Table2[Month],V82,Table2[Category],$X$8)</f>
        <v>0</v>
      </c>
      <c r="Y82" s="2">
        <f>SUMIFS(Table2[Expense],Table2[Month],V82,Table2[Category],$Y$8)</f>
        <v>0</v>
      </c>
      <c r="Z82" s="2">
        <f>SUMIFS(Table2[Expense],Table2[Month],V82,Table2[Category],$Z$8)</f>
        <v>0</v>
      </c>
      <c r="AA82" s="2">
        <f>SUMIFS(Table2[Expense],Table2[Month],V82,Table2[Category],$AA$8)</f>
        <v>0</v>
      </c>
      <c r="AB82" s="2">
        <f t="shared" si="3"/>
        <v>0</v>
      </c>
      <c r="AC82" s="2"/>
    </row>
    <row r="83" spans="17:29" hidden="1" x14ac:dyDescent="0.3">
      <c r="Q83" s="1">
        <v>47088</v>
      </c>
      <c r="R83" s="24">
        <f>SUMIF(Table3[Month], Q83, Table3[Total Income])</f>
        <v>0</v>
      </c>
      <c r="S83" s="25">
        <f>SUMIF(Table2[Month], Q83, Table2[Expense])</f>
        <v>0</v>
      </c>
      <c r="T83" s="2">
        <f>Table7[[#This Row],[Income]]-Table7[[#This Row],[Expense]]</f>
        <v>0</v>
      </c>
      <c r="U83" s="2"/>
      <c r="V83" s="1">
        <f>Table7[Month]</f>
        <v>47088</v>
      </c>
      <c r="W83" s="2">
        <f>SUMIFS(Table2[Expense],Table2[Month],V83,Table2[Category],$W$8)</f>
        <v>0</v>
      </c>
      <c r="X83" s="2">
        <f>SUMIFS(Table2[Expense],Table2[Month],V83,Table2[Category],$X$8)</f>
        <v>0</v>
      </c>
      <c r="Y83" s="2">
        <f>SUMIFS(Table2[Expense],Table2[Month],V83,Table2[Category],$Y$8)</f>
        <v>0</v>
      </c>
      <c r="Z83" s="2">
        <f>SUMIFS(Table2[Expense],Table2[Month],V83,Table2[Category],$Z$8)</f>
        <v>0</v>
      </c>
      <c r="AA83" s="2">
        <f>SUMIFS(Table2[Expense],Table2[Month],V83,Table2[Category],$AA$8)</f>
        <v>0</v>
      </c>
      <c r="AB83" s="2">
        <f t="shared" si="3"/>
        <v>0</v>
      </c>
      <c r="AC83" s="2"/>
    </row>
    <row r="84" spans="17:29" hidden="1" x14ac:dyDescent="0.3">
      <c r="Q84" s="1">
        <v>47119</v>
      </c>
      <c r="R84" s="24">
        <f>SUMIF(Table3[Month], Q84, Table3[Total Income])</f>
        <v>0</v>
      </c>
      <c r="S84" s="25">
        <f>SUMIF(Table2[Month], Q84, Table2[Expense])</f>
        <v>0</v>
      </c>
      <c r="T84" s="2">
        <f>Table7[[#This Row],[Income]]-Table7[[#This Row],[Expense]]</f>
        <v>0</v>
      </c>
      <c r="U84" s="2"/>
      <c r="V84" s="1">
        <f>Table7[Month]</f>
        <v>47119</v>
      </c>
      <c r="W84" s="2">
        <f>SUMIFS(Table2[Expense],Table2[Month],V84,Table2[Category],$W$8)</f>
        <v>0</v>
      </c>
      <c r="X84" s="2">
        <f>SUMIFS(Table2[Expense],Table2[Month],V84,Table2[Category],$X$8)</f>
        <v>0</v>
      </c>
      <c r="Y84" s="2">
        <f>SUMIFS(Table2[Expense],Table2[Month],V84,Table2[Category],$Y$8)</f>
        <v>0</v>
      </c>
      <c r="Z84" s="2">
        <f>SUMIFS(Table2[Expense],Table2[Month],V84,Table2[Category],$Z$8)</f>
        <v>0</v>
      </c>
      <c r="AA84" s="2">
        <f>SUMIFS(Table2[Expense],Table2[Month],V84,Table2[Category],$AA$8)</f>
        <v>0</v>
      </c>
      <c r="AB84" s="2">
        <f t="shared" si="3"/>
        <v>0</v>
      </c>
      <c r="AC84" s="2"/>
    </row>
    <row r="85" spans="17:29" hidden="1" x14ac:dyDescent="0.3">
      <c r="Q85" s="1">
        <v>47150</v>
      </c>
      <c r="R85" s="24">
        <f>SUMIF(Table3[Month], Q85, Table3[Total Income])</f>
        <v>0</v>
      </c>
      <c r="S85" s="25">
        <f>SUMIF(Table2[Month], Q85, Table2[Expense])</f>
        <v>0</v>
      </c>
      <c r="T85" s="2">
        <f>Table7[[#This Row],[Income]]-Table7[[#This Row],[Expense]]</f>
        <v>0</v>
      </c>
      <c r="U85" s="2"/>
      <c r="V85" s="1">
        <f>Table7[Month]</f>
        <v>47150</v>
      </c>
      <c r="W85" s="2">
        <f>SUMIFS(Table2[Expense],Table2[Month],V85,Table2[Category],$W$8)</f>
        <v>0</v>
      </c>
      <c r="X85" s="2">
        <f>SUMIFS(Table2[Expense],Table2[Month],V85,Table2[Category],$X$8)</f>
        <v>0</v>
      </c>
      <c r="Y85" s="2">
        <f>SUMIFS(Table2[Expense],Table2[Month],V85,Table2[Category],$Y$8)</f>
        <v>0</v>
      </c>
      <c r="Z85" s="2">
        <f>SUMIFS(Table2[Expense],Table2[Month],V85,Table2[Category],$Z$8)</f>
        <v>0</v>
      </c>
      <c r="AA85" s="2">
        <f>SUMIFS(Table2[Expense],Table2[Month],V85,Table2[Category],$AA$8)</f>
        <v>0</v>
      </c>
      <c r="AB85" s="2">
        <f t="shared" ref="AB85:AB148" si="4">SUM(W85:AA85)</f>
        <v>0</v>
      </c>
      <c r="AC85" s="2"/>
    </row>
    <row r="86" spans="17:29" hidden="1" x14ac:dyDescent="0.3">
      <c r="Q86" s="1">
        <v>47178</v>
      </c>
      <c r="R86" s="24">
        <f>SUMIF(Table3[Month], Q86, Table3[Total Income])</f>
        <v>0</v>
      </c>
      <c r="S86" s="25">
        <f>SUMIF(Table2[Month], Q86, Table2[Expense])</f>
        <v>0</v>
      </c>
      <c r="T86" s="2">
        <f>Table7[[#This Row],[Income]]-Table7[[#This Row],[Expense]]</f>
        <v>0</v>
      </c>
      <c r="U86" s="2"/>
      <c r="V86" s="1">
        <f>Table7[Month]</f>
        <v>47178</v>
      </c>
      <c r="W86" s="2">
        <f>SUMIFS(Table2[Expense],Table2[Month],V86,Table2[Category],$W$8)</f>
        <v>0</v>
      </c>
      <c r="X86" s="2">
        <f>SUMIFS(Table2[Expense],Table2[Month],V86,Table2[Category],$X$8)</f>
        <v>0</v>
      </c>
      <c r="Y86" s="2">
        <f>SUMIFS(Table2[Expense],Table2[Month],V86,Table2[Category],$Y$8)</f>
        <v>0</v>
      </c>
      <c r="Z86" s="2">
        <f>SUMIFS(Table2[Expense],Table2[Month],V86,Table2[Category],$Z$8)</f>
        <v>0</v>
      </c>
      <c r="AA86" s="2">
        <f>SUMIFS(Table2[Expense],Table2[Month],V86,Table2[Category],$AA$8)</f>
        <v>0</v>
      </c>
      <c r="AB86" s="2">
        <f t="shared" si="4"/>
        <v>0</v>
      </c>
      <c r="AC86" s="2"/>
    </row>
    <row r="87" spans="17:29" hidden="1" x14ac:dyDescent="0.3">
      <c r="Q87" s="1">
        <v>47209</v>
      </c>
      <c r="R87" s="24">
        <f>SUMIF(Table3[Month], Q87, Table3[Total Income])</f>
        <v>0</v>
      </c>
      <c r="S87" s="25">
        <f>SUMIF(Table2[Month], Q87, Table2[Expense])</f>
        <v>0</v>
      </c>
      <c r="T87" s="2">
        <f>Table7[[#This Row],[Income]]-Table7[[#This Row],[Expense]]</f>
        <v>0</v>
      </c>
      <c r="U87" s="2"/>
      <c r="V87" s="1">
        <f>Table7[Month]</f>
        <v>47209</v>
      </c>
      <c r="W87" s="2">
        <f>SUMIFS(Table2[Expense],Table2[Month],V87,Table2[Category],$W$8)</f>
        <v>0</v>
      </c>
      <c r="X87" s="2">
        <f>SUMIFS(Table2[Expense],Table2[Month],V87,Table2[Category],$X$8)</f>
        <v>0</v>
      </c>
      <c r="Y87" s="2">
        <f>SUMIFS(Table2[Expense],Table2[Month],V87,Table2[Category],$Y$8)</f>
        <v>0</v>
      </c>
      <c r="Z87" s="2">
        <f>SUMIFS(Table2[Expense],Table2[Month],V87,Table2[Category],$Z$8)</f>
        <v>0</v>
      </c>
      <c r="AA87" s="2">
        <f>SUMIFS(Table2[Expense],Table2[Month],V87,Table2[Category],$AA$8)</f>
        <v>0</v>
      </c>
      <c r="AB87" s="2">
        <f t="shared" si="4"/>
        <v>0</v>
      </c>
      <c r="AC87" s="2"/>
    </row>
    <row r="88" spans="17:29" hidden="1" x14ac:dyDescent="0.3">
      <c r="Q88" s="1">
        <v>47239</v>
      </c>
      <c r="R88" s="24">
        <f>SUMIF(Table3[Month], Q88, Table3[Total Income])</f>
        <v>0</v>
      </c>
      <c r="S88" s="25">
        <f>SUMIF(Table2[Month], Q88, Table2[Expense])</f>
        <v>0</v>
      </c>
      <c r="T88" s="2">
        <f>Table7[[#This Row],[Income]]-Table7[[#This Row],[Expense]]</f>
        <v>0</v>
      </c>
      <c r="U88" s="2"/>
      <c r="V88" s="1">
        <f>Table7[Month]</f>
        <v>47239</v>
      </c>
      <c r="W88" s="2">
        <f>SUMIFS(Table2[Expense],Table2[Month],V88,Table2[Category],$W$8)</f>
        <v>0</v>
      </c>
      <c r="X88" s="2">
        <f>SUMIFS(Table2[Expense],Table2[Month],V88,Table2[Category],$X$8)</f>
        <v>0</v>
      </c>
      <c r="Y88" s="2">
        <f>SUMIFS(Table2[Expense],Table2[Month],V88,Table2[Category],$Y$8)</f>
        <v>0</v>
      </c>
      <c r="Z88" s="2">
        <f>SUMIFS(Table2[Expense],Table2[Month],V88,Table2[Category],$Z$8)</f>
        <v>0</v>
      </c>
      <c r="AA88" s="2">
        <f>SUMIFS(Table2[Expense],Table2[Month],V88,Table2[Category],$AA$8)</f>
        <v>0</v>
      </c>
      <c r="AB88" s="2">
        <f t="shared" si="4"/>
        <v>0</v>
      </c>
      <c r="AC88" s="2"/>
    </row>
    <row r="89" spans="17:29" hidden="1" x14ac:dyDescent="0.3">
      <c r="Q89" s="1">
        <v>47270</v>
      </c>
      <c r="R89" s="24">
        <f>SUMIF(Table3[Month], Q89, Table3[Total Income])</f>
        <v>0</v>
      </c>
      <c r="S89" s="25">
        <f>SUMIF(Table2[Month], Q89, Table2[Expense])</f>
        <v>0</v>
      </c>
      <c r="T89" s="2">
        <f>Table7[[#This Row],[Income]]-Table7[[#This Row],[Expense]]</f>
        <v>0</v>
      </c>
      <c r="U89" s="2"/>
      <c r="V89" s="1">
        <f>Table7[Month]</f>
        <v>47270</v>
      </c>
      <c r="W89" s="2">
        <f>SUMIFS(Table2[Expense],Table2[Month],V89,Table2[Category],$W$8)</f>
        <v>0</v>
      </c>
      <c r="X89" s="2">
        <f>SUMIFS(Table2[Expense],Table2[Month],V89,Table2[Category],$X$8)</f>
        <v>0</v>
      </c>
      <c r="Y89" s="2">
        <f>SUMIFS(Table2[Expense],Table2[Month],V89,Table2[Category],$Y$8)</f>
        <v>0</v>
      </c>
      <c r="Z89" s="2">
        <f>SUMIFS(Table2[Expense],Table2[Month],V89,Table2[Category],$Z$8)</f>
        <v>0</v>
      </c>
      <c r="AA89" s="2">
        <f>SUMIFS(Table2[Expense],Table2[Month],V89,Table2[Category],$AA$8)</f>
        <v>0</v>
      </c>
      <c r="AB89" s="2">
        <f t="shared" si="4"/>
        <v>0</v>
      </c>
      <c r="AC89" s="2"/>
    </row>
    <row r="90" spans="17:29" hidden="1" x14ac:dyDescent="0.3">
      <c r="Q90" s="1">
        <v>47300</v>
      </c>
      <c r="R90" s="24">
        <f>SUMIF(Table3[Month], Q90, Table3[Total Income])</f>
        <v>0</v>
      </c>
      <c r="S90" s="25">
        <f>SUMIF(Table2[Month], Q90, Table2[Expense])</f>
        <v>0</v>
      </c>
      <c r="T90" s="2">
        <f>Table7[[#This Row],[Income]]-Table7[[#This Row],[Expense]]</f>
        <v>0</v>
      </c>
      <c r="U90" s="2"/>
      <c r="V90" s="1">
        <f>Table7[Month]</f>
        <v>47300</v>
      </c>
      <c r="W90" s="2">
        <f>SUMIFS(Table2[Expense],Table2[Month],V90,Table2[Category],$W$8)</f>
        <v>0</v>
      </c>
      <c r="X90" s="2">
        <f>SUMIFS(Table2[Expense],Table2[Month],V90,Table2[Category],$X$8)</f>
        <v>0</v>
      </c>
      <c r="Y90" s="2">
        <f>SUMIFS(Table2[Expense],Table2[Month],V90,Table2[Category],$Y$8)</f>
        <v>0</v>
      </c>
      <c r="Z90" s="2">
        <f>SUMIFS(Table2[Expense],Table2[Month],V90,Table2[Category],$Z$8)</f>
        <v>0</v>
      </c>
      <c r="AA90" s="2">
        <f>SUMIFS(Table2[Expense],Table2[Month],V90,Table2[Category],$AA$8)</f>
        <v>0</v>
      </c>
      <c r="AB90" s="2">
        <f t="shared" si="4"/>
        <v>0</v>
      </c>
      <c r="AC90" s="2"/>
    </row>
    <row r="91" spans="17:29" hidden="1" x14ac:dyDescent="0.3">
      <c r="Q91" s="1">
        <v>47331</v>
      </c>
      <c r="R91" s="24">
        <f>SUMIF(Table3[Month], Q91, Table3[Total Income])</f>
        <v>0</v>
      </c>
      <c r="S91" s="25">
        <f>SUMIF(Table2[Month], Q91, Table2[Expense])</f>
        <v>0</v>
      </c>
      <c r="T91" s="2">
        <f>Table7[[#This Row],[Income]]-Table7[[#This Row],[Expense]]</f>
        <v>0</v>
      </c>
      <c r="U91" s="2"/>
      <c r="V91" s="1">
        <f>Table7[Month]</f>
        <v>47331</v>
      </c>
      <c r="W91" s="2">
        <f>SUMIFS(Table2[Expense],Table2[Month],V91,Table2[Category],$W$8)</f>
        <v>0</v>
      </c>
      <c r="X91" s="2">
        <f>SUMIFS(Table2[Expense],Table2[Month],V91,Table2[Category],$X$8)</f>
        <v>0</v>
      </c>
      <c r="Y91" s="2">
        <f>SUMIFS(Table2[Expense],Table2[Month],V91,Table2[Category],$Y$8)</f>
        <v>0</v>
      </c>
      <c r="Z91" s="2">
        <f>SUMIFS(Table2[Expense],Table2[Month],V91,Table2[Category],$Z$8)</f>
        <v>0</v>
      </c>
      <c r="AA91" s="2">
        <f>SUMIFS(Table2[Expense],Table2[Month],V91,Table2[Category],$AA$8)</f>
        <v>0</v>
      </c>
      <c r="AB91" s="2">
        <f t="shared" si="4"/>
        <v>0</v>
      </c>
      <c r="AC91" s="2"/>
    </row>
    <row r="92" spans="17:29" hidden="1" x14ac:dyDescent="0.3">
      <c r="Q92" s="1">
        <v>47362</v>
      </c>
      <c r="R92" s="24">
        <f>SUMIF(Table3[Month], Q92, Table3[Total Income])</f>
        <v>0</v>
      </c>
      <c r="S92" s="25">
        <f>SUMIF(Table2[Month], Q92, Table2[Expense])</f>
        <v>0</v>
      </c>
      <c r="T92" s="2">
        <f>Table7[[#This Row],[Income]]-Table7[[#This Row],[Expense]]</f>
        <v>0</v>
      </c>
      <c r="U92" s="2"/>
      <c r="V92" s="1">
        <f>Table7[Month]</f>
        <v>47362</v>
      </c>
      <c r="W92" s="2">
        <f>SUMIFS(Table2[Expense],Table2[Month],V92,Table2[Category],$W$8)</f>
        <v>0</v>
      </c>
      <c r="X92" s="2">
        <f>SUMIFS(Table2[Expense],Table2[Month],V92,Table2[Category],$X$8)</f>
        <v>0</v>
      </c>
      <c r="Y92" s="2">
        <f>SUMIFS(Table2[Expense],Table2[Month],V92,Table2[Category],$Y$8)</f>
        <v>0</v>
      </c>
      <c r="Z92" s="2">
        <f>SUMIFS(Table2[Expense],Table2[Month],V92,Table2[Category],$Z$8)</f>
        <v>0</v>
      </c>
      <c r="AA92" s="2">
        <f>SUMIFS(Table2[Expense],Table2[Month],V92,Table2[Category],$AA$8)</f>
        <v>0</v>
      </c>
      <c r="AB92" s="2">
        <f t="shared" si="4"/>
        <v>0</v>
      </c>
      <c r="AC92" s="2"/>
    </row>
    <row r="93" spans="17:29" hidden="1" x14ac:dyDescent="0.3">
      <c r="Q93" s="1">
        <v>47392</v>
      </c>
      <c r="R93" s="24">
        <f>SUMIF(Table3[Month], Q93, Table3[Total Income])</f>
        <v>0</v>
      </c>
      <c r="S93" s="25">
        <f>SUMIF(Table2[Month], Q93, Table2[Expense])</f>
        <v>0</v>
      </c>
      <c r="T93" s="2">
        <f>Table7[[#This Row],[Income]]-Table7[[#This Row],[Expense]]</f>
        <v>0</v>
      </c>
      <c r="U93" s="2"/>
      <c r="V93" s="1">
        <f>Table7[Month]</f>
        <v>47392</v>
      </c>
      <c r="W93" s="2">
        <f>SUMIFS(Table2[Expense],Table2[Month],V93,Table2[Category],$W$8)</f>
        <v>0</v>
      </c>
      <c r="X93" s="2">
        <f>SUMIFS(Table2[Expense],Table2[Month],V93,Table2[Category],$X$8)</f>
        <v>0</v>
      </c>
      <c r="Y93" s="2">
        <f>SUMIFS(Table2[Expense],Table2[Month],V93,Table2[Category],$Y$8)</f>
        <v>0</v>
      </c>
      <c r="Z93" s="2">
        <f>SUMIFS(Table2[Expense],Table2[Month],V93,Table2[Category],$Z$8)</f>
        <v>0</v>
      </c>
      <c r="AA93" s="2">
        <f>SUMIFS(Table2[Expense],Table2[Month],V93,Table2[Category],$AA$8)</f>
        <v>0</v>
      </c>
      <c r="AB93" s="2">
        <f t="shared" si="4"/>
        <v>0</v>
      </c>
      <c r="AC93" s="2"/>
    </row>
    <row r="94" spans="17:29" hidden="1" x14ac:dyDescent="0.3">
      <c r="Q94" s="1">
        <v>47423</v>
      </c>
      <c r="R94" s="24">
        <f>SUMIF(Table3[Month], Q94, Table3[Total Income])</f>
        <v>0</v>
      </c>
      <c r="S94" s="25">
        <f>SUMIF(Table2[Month], Q94, Table2[Expense])</f>
        <v>0</v>
      </c>
      <c r="T94" s="2">
        <f>Table7[[#This Row],[Income]]-Table7[[#This Row],[Expense]]</f>
        <v>0</v>
      </c>
      <c r="U94" s="2"/>
      <c r="V94" s="1">
        <f>Table7[Month]</f>
        <v>47423</v>
      </c>
      <c r="W94" s="2">
        <f>SUMIFS(Table2[Expense],Table2[Month],V94,Table2[Category],$W$8)</f>
        <v>0</v>
      </c>
      <c r="X94" s="2">
        <f>SUMIFS(Table2[Expense],Table2[Month],V94,Table2[Category],$X$8)</f>
        <v>0</v>
      </c>
      <c r="Y94" s="2">
        <f>SUMIFS(Table2[Expense],Table2[Month],V94,Table2[Category],$Y$8)</f>
        <v>0</v>
      </c>
      <c r="Z94" s="2">
        <f>SUMIFS(Table2[Expense],Table2[Month],V94,Table2[Category],$Z$8)</f>
        <v>0</v>
      </c>
      <c r="AA94" s="2">
        <f>SUMIFS(Table2[Expense],Table2[Month],V94,Table2[Category],$AA$8)</f>
        <v>0</v>
      </c>
      <c r="AB94" s="2">
        <f t="shared" si="4"/>
        <v>0</v>
      </c>
      <c r="AC94" s="2"/>
    </row>
    <row r="95" spans="17:29" hidden="1" x14ac:dyDescent="0.3">
      <c r="Q95" s="1">
        <v>47453</v>
      </c>
      <c r="R95" s="24">
        <f>SUMIF(Table3[Month], Q95, Table3[Total Income])</f>
        <v>0</v>
      </c>
      <c r="S95" s="25">
        <f>SUMIF(Table2[Month], Q95, Table2[Expense])</f>
        <v>0</v>
      </c>
      <c r="T95" s="2">
        <f>Table7[[#This Row],[Income]]-Table7[[#This Row],[Expense]]</f>
        <v>0</v>
      </c>
      <c r="U95" s="2"/>
      <c r="V95" s="1">
        <f>Table7[Month]</f>
        <v>47453</v>
      </c>
      <c r="W95" s="2">
        <f>SUMIFS(Table2[Expense],Table2[Month],V95,Table2[Category],$W$8)</f>
        <v>0</v>
      </c>
      <c r="X95" s="2">
        <f>SUMIFS(Table2[Expense],Table2[Month],V95,Table2[Category],$X$8)</f>
        <v>0</v>
      </c>
      <c r="Y95" s="2">
        <f>SUMIFS(Table2[Expense],Table2[Month],V95,Table2[Category],$Y$8)</f>
        <v>0</v>
      </c>
      <c r="Z95" s="2">
        <f>SUMIFS(Table2[Expense],Table2[Month],V95,Table2[Category],$Z$8)</f>
        <v>0</v>
      </c>
      <c r="AA95" s="2">
        <f>SUMIFS(Table2[Expense],Table2[Month],V95,Table2[Category],$AA$8)</f>
        <v>0</v>
      </c>
      <c r="AB95" s="2">
        <f t="shared" si="4"/>
        <v>0</v>
      </c>
      <c r="AC95" s="2"/>
    </row>
    <row r="96" spans="17:29" hidden="1" x14ac:dyDescent="0.3">
      <c r="Q96" s="1">
        <v>47484</v>
      </c>
      <c r="R96" s="24">
        <f>SUMIF(Table3[Month], Q96, Table3[Total Income])</f>
        <v>0</v>
      </c>
      <c r="S96" s="25">
        <f>SUMIF(Table2[Month], Q96, Table2[Expense])</f>
        <v>0</v>
      </c>
      <c r="T96" s="2">
        <f>Table7[[#This Row],[Income]]-Table7[[#This Row],[Expense]]</f>
        <v>0</v>
      </c>
      <c r="U96" s="2"/>
      <c r="V96" s="1">
        <f>Table7[Month]</f>
        <v>47484</v>
      </c>
      <c r="W96" s="2">
        <f>SUMIFS(Table2[Expense],Table2[Month],V96,Table2[Category],$W$8)</f>
        <v>0</v>
      </c>
      <c r="X96" s="2">
        <f>SUMIFS(Table2[Expense],Table2[Month],V96,Table2[Category],$X$8)</f>
        <v>0</v>
      </c>
      <c r="Y96" s="2">
        <f>SUMIFS(Table2[Expense],Table2[Month],V96,Table2[Category],$Y$8)</f>
        <v>0</v>
      </c>
      <c r="Z96" s="2">
        <f>SUMIFS(Table2[Expense],Table2[Month],V96,Table2[Category],$Z$8)</f>
        <v>0</v>
      </c>
      <c r="AA96" s="2">
        <f>SUMIFS(Table2[Expense],Table2[Month],V96,Table2[Category],$AA$8)</f>
        <v>0</v>
      </c>
      <c r="AB96" s="2">
        <f t="shared" si="4"/>
        <v>0</v>
      </c>
      <c r="AC96" s="2"/>
    </row>
    <row r="97" spans="17:29" hidden="1" x14ac:dyDescent="0.3">
      <c r="Q97" s="1">
        <v>47515</v>
      </c>
      <c r="R97" s="24">
        <f>SUMIF(Table3[Month], Q97, Table3[Total Income])</f>
        <v>0</v>
      </c>
      <c r="S97" s="25">
        <f>SUMIF(Table2[Month], Q97, Table2[Expense])</f>
        <v>0</v>
      </c>
      <c r="T97" s="2">
        <f>Table7[[#This Row],[Income]]-Table7[[#This Row],[Expense]]</f>
        <v>0</v>
      </c>
      <c r="U97" s="2"/>
      <c r="V97" s="1">
        <f>Table7[Month]</f>
        <v>47515</v>
      </c>
      <c r="W97" s="2">
        <f>SUMIFS(Table2[Expense],Table2[Month],V97,Table2[Category],$W$8)</f>
        <v>0</v>
      </c>
      <c r="X97" s="2">
        <f>SUMIFS(Table2[Expense],Table2[Month],V97,Table2[Category],$X$8)</f>
        <v>0</v>
      </c>
      <c r="Y97" s="2">
        <f>SUMIFS(Table2[Expense],Table2[Month],V97,Table2[Category],$Y$8)</f>
        <v>0</v>
      </c>
      <c r="Z97" s="2">
        <f>SUMIFS(Table2[Expense],Table2[Month],V97,Table2[Category],$Z$8)</f>
        <v>0</v>
      </c>
      <c r="AA97" s="2">
        <f>SUMIFS(Table2[Expense],Table2[Month],V97,Table2[Category],$AA$8)</f>
        <v>0</v>
      </c>
      <c r="AB97" s="2">
        <f t="shared" si="4"/>
        <v>0</v>
      </c>
      <c r="AC97" s="2"/>
    </row>
    <row r="98" spans="17:29" hidden="1" x14ac:dyDescent="0.3">
      <c r="Q98" s="1">
        <v>47543</v>
      </c>
      <c r="R98" s="24">
        <f>SUMIF(Table3[Month], Q98, Table3[Total Income])</f>
        <v>0</v>
      </c>
      <c r="S98" s="25">
        <f>SUMIF(Table2[Month], Q98, Table2[Expense])</f>
        <v>0</v>
      </c>
      <c r="T98" s="2">
        <f>Table7[[#This Row],[Income]]-Table7[[#This Row],[Expense]]</f>
        <v>0</v>
      </c>
      <c r="U98" s="2"/>
      <c r="V98" s="1">
        <f>Table7[Month]</f>
        <v>47543</v>
      </c>
      <c r="W98" s="2">
        <f>SUMIFS(Table2[Expense],Table2[Month],V98,Table2[Category],$W$8)</f>
        <v>0</v>
      </c>
      <c r="X98" s="2">
        <f>SUMIFS(Table2[Expense],Table2[Month],V98,Table2[Category],$X$8)</f>
        <v>0</v>
      </c>
      <c r="Y98" s="2">
        <f>SUMIFS(Table2[Expense],Table2[Month],V98,Table2[Category],$Y$8)</f>
        <v>0</v>
      </c>
      <c r="Z98" s="2">
        <f>SUMIFS(Table2[Expense],Table2[Month],V98,Table2[Category],$Z$8)</f>
        <v>0</v>
      </c>
      <c r="AA98" s="2">
        <f>SUMIFS(Table2[Expense],Table2[Month],V98,Table2[Category],$AA$8)</f>
        <v>0</v>
      </c>
      <c r="AB98" s="2">
        <f t="shared" si="4"/>
        <v>0</v>
      </c>
      <c r="AC98" s="2"/>
    </row>
    <row r="99" spans="17:29" hidden="1" x14ac:dyDescent="0.3">
      <c r="Q99" s="1">
        <v>47574</v>
      </c>
      <c r="R99" s="24">
        <f>SUMIF(Table3[Month], Q99, Table3[Total Income])</f>
        <v>0</v>
      </c>
      <c r="S99" s="25">
        <f>SUMIF(Table2[Month], Q99, Table2[Expense])</f>
        <v>0</v>
      </c>
      <c r="T99" s="2">
        <f>Table7[[#This Row],[Income]]-Table7[[#This Row],[Expense]]</f>
        <v>0</v>
      </c>
      <c r="U99" s="2"/>
      <c r="V99" s="1">
        <f>Table7[Month]</f>
        <v>47574</v>
      </c>
      <c r="W99" s="2">
        <f>SUMIFS(Table2[Expense],Table2[Month],V99,Table2[Category],$W$8)</f>
        <v>0</v>
      </c>
      <c r="X99" s="2">
        <f>SUMIFS(Table2[Expense],Table2[Month],V99,Table2[Category],$X$8)</f>
        <v>0</v>
      </c>
      <c r="Y99" s="2">
        <f>SUMIFS(Table2[Expense],Table2[Month],V99,Table2[Category],$Y$8)</f>
        <v>0</v>
      </c>
      <c r="Z99" s="2">
        <f>SUMIFS(Table2[Expense],Table2[Month],V99,Table2[Category],$Z$8)</f>
        <v>0</v>
      </c>
      <c r="AA99" s="2">
        <f>SUMIFS(Table2[Expense],Table2[Month],V99,Table2[Category],$AA$8)</f>
        <v>0</v>
      </c>
      <c r="AB99" s="2">
        <f t="shared" si="4"/>
        <v>0</v>
      </c>
      <c r="AC99" s="2"/>
    </row>
    <row r="100" spans="17:29" hidden="1" x14ac:dyDescent="0.3">
      <c r="Q100" s="1">
        <v>47604</v>
      </c>
      <c r="R100" s="24">
        <f>SUMIF(Table3[Month], Q100, Table3[Total Income])</f>
        <v>0</v>
      </c>
      <c r="S100" s="25">
        <f>SUMIF(Table2[Month], Q100, Table2[Expense])</f>
        <v>0</v>
      </c>
      <c r="T100" s="2">
        <f>Table7[[#This Row],[Income]]-Table7[[#This Row],[Expense]]</f>
        <v>0</v>
      </c>
      <c r="U100" s="2"/>
      <c r="V100" s="1">
        <f>Table7[Month]</f>
        <v>47604</v>
      </c>
      <c r="W100" s="2">
        <f>SUMIFS(Table2[Expense],Table2[Month],V100,Table2[Category],$W$8)</f>
        <v>0</v>
      </c>
      <c r="X100" s="2">
        <f>SUMIFS(Table2[Expense],Table2[Month],V100,Table2[Category],$X$8)</f>
        <v>0</v>
      </c>
      <c r="Y100" s="2">
        <f>SUMIFS(Table2[Expense],Table2[Month],V100,Table2[Category],$Y$8)</f>
        <v>0</v>
      </c>
      <c r="Z100" s="2">
        <f>SUMIFS(Table2[Expense],Table2[Month],V100,Table2[Category],$Z$8)</f>
        <v>0</v>
      </c>
      <c r="AA100" s="2">
        <f>SUMIFS(Table2[Expense],Table2[Month],V100,Table2[Category],$AA$8)</f>
        <v>0</v>
      </c>
      <c r="AB100" s="2">
        <f t="shared" si="4"/>
        <v>0</v>
      </c>
      <c r="AC100" s="2"/>
    </row>
    <row r="101" spans="17:29" hidden="1" x14ac:dyDescent="0.3">
      <c r="Q101" s="1">
        <v>47635</v>
      </c>
      <c r="R101" s="24">
        <f>SUMIF(Table3[Month], Q101, Table3[Total Income])</f>
        <v>0</v>
      </c>
      <c r="S101" s="25">
        <f>SUMIF(Table2[Month], Q101, Table2[Expense])</f>
        <v>0</v>
      </c>
      <c r="T101" s="2">
        <f>Table7[[#This Row],[Income]]-Table7[[#This Row],[Expense]]</f>
        <v>0</v>
      </c>
      <c r="U101" s="2"/>
      <c r="V101" s="1">
        <f>Table7[Month]</f>
        <v>47635</v>
      </c>
      <c r="W101" s="2">
        <f>SUMIFS(Table2[Expense],Table2[Month],V101,Table2[Category],$W$8)</f>
        <v>0</v>
      </c>
      <c r="X101" s="2">
        <f>SUMIFS(Table2[Expense],Table2[Month],V101,Table2[Category],$X$8)</f>
        <v>0</v>
      </c>
      <c r="Y101" s="2">
        <f>SUMIFS(Table2[Expense],Table2[Month],V101,Table2[Category],$Y$8)</f>
        <v>0</v>
      </c>
      <c r="Z101" s="2">
        <f>SUMIFS(Table2[Expense],Table2[Month],V101,Table2[Category],$Z$8)</f>
        <v>0</v>
      </c>
      <c r="AA101" s="2">
        <f>SUMIFS(Table2[Expense],Table2[Month],V101,Table2[Category],$AA$8)</f>
        <v>0</v>
      </c>
      <c r="AB101" s="2">
        <f t="shared" si="4"/>
        <v>0</v>
      </c>
      <c r="AC101" s="2"/>
    </row>
    <row r="102" spans="17:29" hidden="1" x14ac:dyDescent="0.3">
      <c r="Q102" s="1">
        <v>47665</v>
      </c>
      <c r="R102" s="24">
        <f>SUMIF(Table3[Month], Q102, Table3[Total Income])</f>
        <v>0</v>
      </c>
      <c r="S102" s="25">
        <f>SUMIF(Table2[Month], Q102, Table2[Expense])</f>
        <v>0</v>
      </c>
      <c r="T102" s="2">
        <f>Table7[[#This Row],[Income]]-Table7[[#This Row],[Expense]]</f>
        <v>0</v>
      </c>
      <c r="U102" s="2"/>
      <c r="V102" s="1">
        <f>Table7[Month]</f>
        <v>47665</v>
      </c>
      <c r="W102" s="2">
        <f>SUMIFS(Table2[Expense],Table2[Month],V102,Table2[Category],$W$8)</f>
        <v>0</v>
      </c>
      <c r="X102" s="2">
        <f>SUMIFS(Table2[Expense],Table2[Month],V102,Table2[Category],$X$8)</f>
        <v>0</v>
      </c>
      <c r="Y102" s="2">
        <f>SUMIFS(Table2[Expense],Table2[Month],V102,Table2[Category],$Y$8)</f>
        <v>0</v>
      </c>
      <c r="Z102" s="2">
        <f>SUMIFS(Table2[Expense],Table2[Month],V102,Table2[Category],$Z$8)</f>
        <v>0</v>
      </c>
      <c r="AA102" s="2">
        <f>SUMIFS(Table2[Expense],Table2[Month],V102,Table2[Category],$AA$8)</f>
        <v>0</v>
      </c>
      <c r="AB102" s="2">
        <f t="shared" si="4"/>
        <v>0</v>
      </c>
      <c r="AC102" s="2"/>
    </row>
    <row r="103" spans="17:29" hidden="1" x14ac:dyDescent="0.3">
      <c r="Q103" s="1">
        <v>47696</v>
      </c>
      <c r="R103" s="24">
        <f>SUMIF(Table3[Month], Q103, Table3[Total Income])</f>
        <v>0</v>
      </c>
      <c r="S103" s="25">
        <f>SUMIF(Table2[Month], Q103, Table2[Expense])</f>
        <v>0</v>
      </c>
      <c r="T103" s="2">
        <f>Table7[[#This Row],[Income]]-Table7[[#This Row],[Expense]]</f>
        <v>0</v>
      </c>
      <c r="U103" s="2"/>
      <c r="V103" s="1">
        <f>Table7[Month]</f>
        <v>47696</v>
      </c>
      <c r="W103" s="2">
        <f>SUMIFS(Table2[Expense],Table2[Month],V103,Table2[Category],$W$8)</f>
        <v>0</v>
      </c>
      <c r="X103" s="2">
        <f>SUMIFS(Table2[Expense],Table2[Month],V103,Table2[Category],$X$8)</f>
        <v>0</v>
      </c>
      <c r="Y103" s="2">
        <f>SUMIFS(Table2[Expense],Table2[Month],V103,Table2[Category],$Y$8)</f>
        <v>0</v>
      </c>
      <c r="Z103" s="2">
        <f>SUMIFS(Table2[Expense],Table2[Month],V103,Table2[Category],$Z$8)</f>
        <v>0</v>
      </c>
      <c r="AA103" s="2">
        <f>SUMIFS(Table2[Expense],Table2[Month],V103,Table2[Category],$AA$8)</f>
        <v>0</v>
      </c>
      <c r="AB103" s="2">
        <f t="shared" si="4"/>
        <v>0</v>
      </c>
      <c r="AC103" s="2"/>
    </row>
    <row r="104" spans="17:29" hidden="1" x14ac:dyDescent="0.3">
      <c r="Q104" s="1">
        <v>47727</v>
      </c>
      <c r="R104" s="24">
        <f>SUMIF(Table3[Month], Q104, Table3[Total Income])</f>
        <v>0</v>
      </c>
      <c r="S104" s="25">
        <f>SUMIF(Table2[Month], Q104, Table2[Expense])</f>
        <v>0</v>
      </c>
      <c r="T104" s="2">
        <f>Table7[[#This Row],[Income]]-Table7[[#This Row],[Expense]]</f>
        <v>0</v>
      </c>
      <c r="U104" s="2"/>
      <c r="V104" s="1">
        <f>Table7[Month]</f>
        <v>47727</v>
      </c>
      <c r="W104" s="2">
        <f>SUMIFS(Table2[Expense],Table2[Month],V104,Table2[Category],$W$8)</f>
        <v>0</v>
      </c>
      <c r="X104" s="2">
        <f>SUMIFS(Table2[Expense],Table2[Month],V104,Table2[Category],$X$8)</f>
        <v>0</v>
      </c>
      <c r="Y104" s="2">
        <f>SUMIFS(Table2[Expense],Table2[Month],V104,Table2[Category],$Y$8)</f>
        <v>0</v>
      </c>
      <c r="Z104" s="2">
        <f>SUMIFS(Table2[Expense],Table2[Month],V104,Table2[Category],$Z$8)</f>
        <v>0</v>
      </c>
      <c r="AA104" s="2">
        <f>SUMIFS(Table2[Expense],Table2[Month],V104,Table2[Category],$AA$8)</f>
        <v>0</v>
      </c>
      <c r="AB104" s="2">
        <f t="shared" si="4"/>
        <v>0</v>
      </c>
      <c r="AC104" s="2"/>
    </row>
    <row r="105" spans="17:29" hidden="1" x14ac:dyDescent="0.3">
      <c r="Q105" s="1">
        <v>47757</v>
      </c>
      <c r="R105" s="24">
        <f>SUMIF(Table3[Month], Q105, Table3[Total Income])</f>
        <v>0</v>
      </c>
      <c r="S105" s="25">
        <f>SUMIF(Table2[Month], Q105, Table2[Expense])</f>
        <v>0</v>
      </c>
      <c r="T105" s="2">
        <f>Table7[[#This Row],[Income]]-Table7[[#This Row],[Expense]]</f>
        <v>0</v>
      </c>
      <c r="U105" s="2"/>
      <c r="V105" s="1">
        <f>Table7[Month]</f>
        <v>47757</v>
      </c>
      <c r="W105" s="2">
        <f>SUMIFS(Table2[Expense],Table2[Month],V105,Table2[Category],$W$8)</f>
        <v>0</v>
      </c>
      <c r="X105" s="2">
        <f>SUMIFS(Table2[Expense],Table2[Month],V105,Table2[Category],$X$8)</f>
        <v>0</v>
      </c>
      <c r="Y105" s="2">
        <f>SUMIFS(Table2[Expense],Table2[Month],V105,Table2[Category],$Y$8)</f>
        <v>0</v>
      </c>
      <c r="Z105" s="2">
        <f>SUMIFS(Table2[Expense],Table2[Month],V105,Table2[Category],$Z$8)</f>
        <v>0</v>
      </c>
      <c r="AA105" s="2">
        <f>SUMIFS(Table2[Expense],Table2[Month],V105,Table2[Category],$AA$8)</f>
        <v>0</v>
      </c>
      <c r="AB105" s="2">
        <f t="shared" si="4"/>
        <v>0</v>
      </c>
      <c r="AC105" s="2"/>
    </row>
    <row r="106" spans="17:29" hidden="1" x14ac:dyDescent="0.3">
      <c r="Q106" s="1">
        <v>47788</v>
      </c>
      <c r="R106" s="24">
        <f>SUMIF(Table3[Month], Q106, Table3[Total Income])</f>
        <v>0</v>
      </c>
      <c r="S106" s="25">
        <f>SUMIF(Table2[Month], Q106, Table2[Expense])</f>
        <v>0</v>
      </c>
      <c r="T106" s="2">
        <f>Table7[[#This Row],[Income]]-Table7[[#This Row],[Expense]]</f>
        <v>0</v>
      </c>
      <c r="U106" s="2"/>
      <c r="V106" s="1">
        <f>Table7[Month]</f>
        <v>47788</v>
      </c>
      <c r="W106" s="2">
        <f>SUMIFS(Table2[Expense],Table2[Month],V106,Table2[Category],$W$8)</f>
        <v>0</v>
      </c>
      <c r="X106" s="2">
        <f>SUMIFS(Table2[Expense],Table2[Month],V106,Table2[Category],$X$8)</f>
        <v>0</v>
      </c>
      <c r="Y106" s="2">
        <f>SUMIFS(Table2[Expense],Table2[Month],V106,Table2[Category],$Y$8)</f>
        <v>0</v>
      </c>
      <c r="Z106" s="2">
        <f>SUMIFS(Table2[Expense],Table2[Month],V106,Table2[Category],$Z$8)</f>
        <v>0</v>
      </c>
      <c r="AA106" s="2">
        <f>SUMIFS(Table2[Expense],Table2[Month],V106,Table2[Category],$AA$8)</f>
        <v>0</v>
      </c>
      <c r="AB106" s="2">
        <f t="shared" si="4"/>
        <v>0</v>
      </c>
      <c r="AC106" s="2"/>
    </row>
    <row r="107" spans="17:29" hidden="1" x14ac:dyDescent="0.3">
      <c r="Q107" s="1">
        <v>47818</v>
      </c>
      <c r="R107" s="24">
        <f>SUMIF(Table3[Month], Q107, Table3[Total Income])</f>
        <v>0</v>
      </c>
      <c r="S107" s="25">
        <f>SUMIF(Table2[Month], Q107, Table2[Expense])</f>
        <v>0</v>
      </c>
      <c r="T107" s="2">
        <f>Table7[[#This Row],[Income]]-Table7[[#This Row],[Expense]]</f>
        <v>0</v>
      </c>
      <c r="U107" s="2"/>
      <c r="V107" s="1">
        <f>Table7[Month]</f>
        <v>47818</v>
      </c>
      <c r="W107" s="2">
        <f>SUMIFS(Table2[Expense],Table2[Month],V107,Table2[Category],$W$8)</f>
        <v>0</v>
      </c>
      <c r="X107" s="2">
        <f>SUMIFS(Table2[Expense],Table2[Month],V107,Table2[Category],$X$8)</f>
        <v>0</v>
      </c>
      <c r="Y107" s="2">
        <f>SUMIFS(Table2[Expense],Table2[Month],V107,Table2[Category],$Y$8)</f>
        <v>0</v>
      </c>
      <c r="Z107" s="2">
        <f>SUMIFS(Table2[Expense],Table2[Month],V107,Table2[Category],$Z$8)</f>
        <v>0</v>
      </c>
      <c r="AA107" s="2">
        <f>SUMIFS(Table2[Expense],Table2[Month],V107,Table2[Category],$AA$8)</f>
        <v>0</v>
      </c>
      <c r="AB107" s="2">
        <f t="shared" si="4"/>
        <v>0</v>
      </c>
      <c r="AC107" s="2"/>
    </row>
    <row r="108" spans="17:29" hidden="1" x14ac:dyDescent="0.3">
      <c r="Q108" s="1">
        <v>47849</v>
      </c>
      <c r="R108" s="24">
        <f>SUMIF(Table3[Month], Q108, Table3[Total Income])</f>
        <v>0</v>
      </c>
      <c r="S108" s="25">
        <f>SUMIF(Table2[Month], Q108, Table2[Expense])</f>
        <v>0</v>
      </c>
      <c r="T108" s="2">
        <f>Table7[[#This Row],[Income]]-Table7[[#This Row],[Expense]]</f>
        <v>0</v>
      </c>
      <c r="U108" s="2"/>
      <c r="V108" s="1">
        <f>Table7[Month]</f>
        <v>47849</v>
      </c>
      <c r="W108" s="2">
        <f>SUMIFS(Table2[Expense],Table2[Month],V108,Table2[Category],$W$8)</f>
        <v>0</v>
      </c>
      <c r="X108" s="2">
        <f>SUMIFS(Table2[Expense],Table2[Month],V108,Table2[Category],$X$8)</f>
        <v>0</v>
      </c>
      <c r="Y108" s="2">
        <f>SUMIFS(Table2[Expense],Table2[Month],V108,Table2[Category],$Y$8)</f>
        <v>0</v>
      </c>
      <c r="Z108" s="2">
        <f>SUMIFS(Table2[Expense],Table2[Month],V108,Table2[Category],$Z$8)</f>
        <v>0</v>
      </c>
      <c r="AA108" s="2">
        <f>SUMIFS(Table2[Expense],Table2[Month],V108,Table2[Category],$AA$8)</f>
        <v>0</v>
      </c>
      <c r="AB108" s="2">
        <f t="shared" si="4"/>
        <v>0</v>
      </c>
      <c r="AC108" s="2"/>
    </row>
    <row r="109" spans="17:29" hidden="1" x14ac:dyDescent="0.3">
      <c r="Q109" s="1">
        <v>47880</v>
      </c>
      <c r="R109" s="24">
        <f>SUMIF(Table3[Month], Q109, Table3[Total Income])</f>
        <v>0</v>
      </c>
      <c r="S109" s="25">
        <f>SUMIF(Table2[Month], Q109, Table2[Expense])</f>
        <v>0</v>
      </c>
      <c r="T109" s="2">
        <f>Table7[[#This Row],[Income]]-Table7[[#This Row],[Expense]]</f>
        <v>0</v>
      </c>
      <c r="U109" s="2"/>
      <c r="V109" s="1">
        <f>Table7[Month]</f>
        <v>47880</v>
      </c>
      <c r="W109" s="2">
        <f>SUMIFS(Table2[Expense],Table2[Month],V109,Table2[Category],$W$8)</f>
        <v>0</v>
      </c>
      <c r="X109" s="2">
        <f>SUMIFS(Table2[Expense],Table2[Month],V109,Table2[Category],$X$8)</f>
        <v>0</v>
      </c>
      <c r="Y109" s="2">
        <f>SUMIFS(Table2[Expense],Table2[Month],V109,Table2[Category],$Y$8)</f>
        <v>0</v>
      </c>
      <c r="Z109" s="2">
        <f>SUMIFS(Table2[Expense],Table2[Month],V109,Table2[Category],$Z$8)</f>
        <v>0</v>
      </c>
      <c r="AA109" s="2">
        <f>SUMIFS(Table2[Expense],Table2[Month],V109,Table2[Category],$AA$8)</f>
        <v>0</v>
      </c>
      <c r="AB109" s="2">
        <f t="shared" si="4"/>
        <v>0</v>
      </c>
      <c r="AC109" s="2"/>
    </row>
    <row r="110" spans="17:29" hidden="1" x14ac:dyDescent="0.3">
      <c r="Q110" s="1">
        <v>47908</v>
      </c>
      <c r="R110" s="24">
        <f>SUMIF(Table3[Month], Q110, Table3[Total Income])</f>
        <v>0</v>
      </c>
      <c r="S110" s="25">
        <f>SUMIF(Table2[Month], Q110, Table2[Expense])</f>
        <v>0</v>
      </c>
      <c r="T110" s="2">
        <f>Table7[[#This Row],[Income]]-Table7[[#This Row],[Expense]]</f>
        <v>0</v>
      </c>
      <c r="U110" s="2"/>
      <c r="V110" s="1">
        <f>Table7[Month]</f>
        <v>47908</v>
      </c>
      <c r="W110" s="2">
        <f>SUMIFS(Table2[Expense],Table2[Month],V110,Table2[Category],$W$8)</f>
        <v>0</v>
      </c>
      <c r="X110" s="2">
        <f>SUMIFS(Table2[Expense],Table2[Month],V110,Table2[Category],$X$8)</f>
        <v>0</v>
      </c>
      <c r="Y110" s="2">
        <f>SUMIFS(Table2[Expense],Table2[Month],V110,Table2[Category],$Y$8)</f>
        <v>0</v>
      </c>
      <c r="Z110" s="2">
        <f>SUMIFS(Table2[Expense],Table2[Month],V110,Table2[Category],$Z$8)</f>
        <v>0</v>
      </c>
      <c r="AA110" s="2">
        <f>SUMIFS(Table2[Expense],Table2[Month],V110,Table2[Category],$AA$8)</f>
        <v>0</v>
      </c>
      <c r="AB110" s="2">
        <f t="shared" si="4"/>
        <v>0</v>
      </c>
      <c r="AC110" s="2"/>
    </row>
    <row r="111" spans="17:29" hidden="1" x14ac:dyDescent="0.3">
      <c r="Q111" s="1">
        <v>47939</v>
      </c>
      <c r="R111" s="24">
        <f>SUMIF(Table3[Month], Q111, Table3[Total Income])</f>
        <v>0</v>
      </c>
      <c r="S111" s="25">
        <f>SUMIF(Table2[Month], Q111, Table2[Expense])</f>
        <v>0</v>
      </c>
      <c r="T111" s="2">
        <f>Table7[[#This Row],[Income]]-Table7[[#This Row],[Expense]]</f>
        <v>0</v>
      </c>
      <c r="U111" s="2"/>
      <c r="V111" s="1">
        <f>Table7[Month]</f>
        <v>47939</v>
      </c>
      <c r="W111" s="2">
        <f>SUMIFS(Table2[Expense],Table2[Month],V111,Table2[Category],$W$8)</f>
        <v>0</v>
      </c>
      <c r="X111" s="2">
        <f>SUMIFS(Table2[Expense],Table2[Month],V111,Table2[Category],$X$8)</f>
        <v>0</v>
      </c>
      <c r="Y111" s="2">
        <f>SUMIFS(Table2[Expense],Table2[Month],V111,Table2[Category],$Y$8)</f>
        <v>0</v>
      </c>
      <c r="Z111" s="2">
        <f>SUMIFS(Table2[Expense],Table2[Month],V111,Table2[Category],$Z$8)</f>
        <v>0</v>
      </c>
      <c r="AA111" s="2">
        <f>SUMIFS(Table2[Expense],Table2[Month],V111,Table2[Category],$AA$8)</f>
        <v>0</v>
      </c>
      <c r="AB111" s="2">
        <f t="shared" si="4"/>
        <v>0</v>
      </c>
      <c r="AC111" s="2"/>
    </row>
    <row r="112" spans="17:29" hidden="1" x14ac:dyDescent="0.3">
      <c r="Q112" s="1">
        <v>47969</v>
      </c>
      <c r="R112" s="24">
        <f>SUMIF(Table3[Month], Q112, Table3[Total Income])</f>
        <v>0</v>
      </c>
      <c r="S112" s="25">
        <f>SUMIF(Table2[Month], Q112, Table2[Expense])</f>
        <v>0</v>
      </c>
      <c r="T112" s="2">
        <f>Table7[[#This Row],[Income]]-Table7[[#This Row],[Expense]]</f>
        <v>0</v>
      </c>
      <c r="U112" s="2"/>
      <c r="V112" s="1">
        <f>Table7[Month]</f>
        <v>47969</v>
      </c>
      <c r="W112" s="2">
        <f>SUMIFS(Table2[Expense],Table2[Month],V112,Table2[Category],$W$8)</f>
        <v>0</v>
      </c>
      <c r="X112" s="2">
        <f>SUMIFS(Table2[Expense],Table2[Month],V112,Table2[Category],$X$8)</f>
        <v>0</v>
      </c>
      <c r="Y112" s="2">
        <f>SUMIFS(Table2[Expense],Table2[Month],V112,Table2[Category],$Y$8)</f>
        <v>0</v>
      </c>
      <c r="Z112" s="2">
        <f>SUMIFS(Table2[Expense],Table2[Month],V112,Table2[Category],$Z$8)</f>
        <v>0</v>
      </c>
      <c r="AA112" s="2">
        <f>SUMIFS(Table2[Expense],Table2[Month],V112,Table2[Category],$AA$8)</f>
        <v>0</v>
      </c>
      <c r="AB112" s="2">
        <f t="shared" si="4"/>
        <v>0</v>
      </c>
      <c r="AC112" s="2"/>
    </row>
    <row r="113" spans="17:29" hidden="1" x14ac:dyDescent="0.3">
      <c r="Q113" s="1">
        <v>48000</v>
      </c>
      <c r="R113" s="24">
        <f>SUMIF(Table3[Month], Q113, Table3[Total Income])</f>
        <v>0</v>
      </c>
      <c r="S113" s="25">
        <f>SUMIF(Table2[Month], Q113, Table2[Expense])</f>
        <v>0</v>
      </c>
      <c r="T113" s="2">
        <f>Table7[[#This Row],[Income]]-Table7[[#This Row],[Expense]]</f>
        <v>0</v>
      </c>
      <c r="U113" s="2"/>
      <c r="V113" s="1">
        <f>Table7[Month]</f>
        <v>48000</v>
      </c>
      <c r="W113" s="2">
        <f>SUMIFS(Table2[Expense],Table2[Month],V113,Table2[Category],$W$8)</f>
        <v>0</v>
      </c>
      <c r="X113" s="2">
        <f>SUMIFS(Table2[Expense],Table2[Month],V113,Table2[Category],$X$8)</f>
        <v>0</v>
      </c>
      <c r="Y113" s="2">
        <f>SUMIFS(Table2[Expense],Table2[Month],V113,Table2[Category],$Y$8)</f>
        <v>0</v>
      </c>
      <c r="Z113" s="2">
        <f>SUMIFS(Table2[Expense],Table2[Month],V113,Table2[Category],$Z$8)</f>
        <v>0</v>
      </c>
      <c r="AA113" s="2">
        <f>SUMIFS(Table2[Expense],Table2[Month],V113,Table2[Category],$AA$8)</f>
        <v>0</v>
      </c>
      <c r="AB113" s="2">
        <f t="shared" si="4"/>
        <v>0</v>
      </c>
      <c r="AC113" s="2"/>
    </row>
    <row r="114" spans="17:29" hidden="1" x14ac:dyDescent="0.3">
      <c r="Q114" s="1">
        <v>48030</v>
      </c>
      <c r="R114" s="24">
        <f>SUMIF(Table3[Month], Q114, Table3[Total Income])</f>
        <v>0</v>
      </c>
      <c r="S114" s="25">
        <f>SUMIF(Table2[Month], Q114, Table2[Expense])</f>
        <v>0</v>
      </c>
      <c r="T114" s="2">
        <f>Table7[[#This Row],[Income]]-Table7[[#This Row],[Expense]]</f>
        <v>0</v>
      </c>
      <c r="U114" s="2"/>
      <c r="V114" s="1">
        <f>Table7[Month]</f>
        <v>48030</v>
      </c>
      <c r="W114" s="2">
        <f>SUMIFS(Table2[Expense],Table2[Month],V114,Table2[Category],$W$8)</f>
        <v>0</v>
      </c>
      <c r="X114" s="2">
        <f>SUMIFS(Table2[Expense],Table2[Month],V114,Table2[Category],$X$8)</f>
        <v>0</v>
      </c>
      <c r="Y114" s="2">
        <f>SUMIFS(Table2[Expense],Table2[Month],V114,Table2[Category],$Y$8)</f>
        <v>0</v>
      </c>
      <c r="Z114" s="2">
        <f>SUMIFS(Table2[Expense],Table2[Month],V114,Table2[Category],$Z$8)</f>
        <v>0</v>
      </c>
      <c r="AA114" s="2">
        <f>SUMIFS(Table2[Expense],Table2[Month],V114,Table2[Category],$AA$8)</f>
        <v>0</v>
      </c>
      <c r="AB114" s="2">
        <f t="shared" si="4"/>
        <v>0</v>
      </c>
      <c r="AC114" s="2"/>
    </row>
    <row r="115" spans="17:29" hidden="1" x14ac:dyDescent="0.3">
      <c r="Q115" s="1">
        <v>48061</v>
      </c>
      <c r="R115" s="24">
        <f>SUMIF(Table3[Month], Q115, Table3[Total Income])</f>
        <v>0</v>
      </c>
      <c r="S115" s="25">
        <f>SUMIF(Table2[Month], Q115, Table2[Expense])</f>
        <v>0</v>
      </c>
      <c r="T115" s="2">
        <f>Table7[[#This Row],[Income]]-Table7[[#This Row],[Expense]]</f>
        <v>0</v>
      </c>
      <c r="U115" s="2"/>
      <c r="V115" s="1">
        <f>Table7[Month]</f>
        <v>48061</v>
      </c>
      <c r="W115" s="2">
        <f>SUMIFS(Table2[Expense],Table2[Month],V115,Table2[Category],$W$8)</f>
        <v>0</v>
      </c>
      <c r="X115" s="2">
        <f>SUMIFS(Table2[Expense],Table2[Month],V115,Table2[Category],$X$8)</f>
        <v>0</v>
      </c>
      <c r="Y115" s="2">
        <f>SUMIFS(Table2[Expense],Table2[Month],V115,Table2[Category],$Y$8)</f>
        <v>0</v>
      </c>
      <c r="Z115" s="2">
        <f>SUMIFS(Table2[Expense],Table2[Month],V115,Table2[Category],$Z$8)</f>
        <v>0</v>
      </c>
      <c r="AA115" s="2">
        <f>SUMIFS(Table2[Expense],Table2[Month],V115,Table2[Category],$AA$8)</f>
        <v>0</v>
      </c>
      <c r="AB115" s="2">
        <f t="shared" si="4"/>
        <v>0</v>
      </c>
      <c r="AC115" s="2"/>
    </row>
    <row r="116" spans="17:29" hidden="1" x14ac:dyDescent="0.3">
      <c r="Q116" s="1">
        <v>48092</v>
      </c>
      <c r="R116" s="24">
        <f>SUMIF(Table3[Month], Q116, Table3[Total Income])</f>
        <v>0</v>
      </c>
      <c r="S116" s="25">
        <f>SUMIF(Table2[Month], Q116, Table2[Expense])</f>
        <v>0</v>
      </c>
      <c r="T116" s="2">
        <f>Table7[[#This Row],[Income]]-Table7[[#This Row],[Expense]]</f>
        <v>0</v>
      </c>
      <c r="U116" s="2"/>
      <c r="V116" s="1">
        <f>Table7[Month]</f>
        <v>48092</v>
      </c>
      <c r="W116" s="2">
        <f>SUMIFS(Table2[Expense],Table2[Month],V116,Table2[Category],$W$8)</f>
        <v>0</v>
      </c>
      <c r="X116" s="2">
        <f>SUMIFS(Table2[Expense],Table2[Month],V116,Table2[Category],$X$8)</f>
        <v>0</v>
      </c>
      <c r="Y116" s="2">
        <f>SUMIFS(Table2[Expense],Table2[Month],V116,Table2[Category],$Y$8)</f>
        <v>0</v>
      </c>
      <c r="Z116" s="2">
        <f>SUMIFS(Table2[Expense],Table2[Month],V116,Table2[Category],$Z$8)</f>
        <v>0</v>
      </c>
      <c r="AA116" s="2">
        <f>SUMIFS(Table2[Expense],Table2[Month],V116,Table2[Category],$AA$8)</f>
        <v>0</v>
      </c>
      <c r="AB116" s="2">
        <f t="shared" si="4"/>
        <v>0</v>
      </c>
      <c r="AC116" s="2"/>
    </row>
    <row r="117" spans="17:29" hidden="1" x14ac:dyDescent="0.3">
      <c r="Q117" s="1">
        <v>48122</v>
      </c>
      <c r="R117" s="24">
        <f>SUMIF(Table3[Month], Q117, Table3[Total Income])</f>
        <v>0</v>
      </c>
      <c r="S117" s="25">
        <f>SUMIF(Table2[Month], Q117, Table2[Expense])</f>
        <v>0</v>
      </c>
      <c r="T117" s="2">
        <f>Table7[[#This Row],[Income]]-Table7[[#This Row],[Expense]]</f>
        <v>0</v>
      </c>
      <c r="U117" s="2"/>
      <c r="V117" s="1">
        <f>Table7[Month]</f>
        <v>48122</v>
      </c>
      <c r="W117" s="2">
        <f>SUMIFS(Table2[Expense],Table2[Month],V117,Table2[Category],$W$8)</f>
        <v>0</v>
      </c>
      <c r="X117" s="2">
        <f>SUMIFS(Table2[Expense],Table2[Month],V117,Table2[Category],$X$8)</f>
        <v>0</v>
      </c>
      <c r="Y117" s="2">
        <f>SUMIFS(Table2[Expense],Table2[Month],V117,Table2[Category],$Y$8)</f>
        <v>0</v>
      </c>
      <c r="Z117" s="2">
        <f>SUMIFS(Table2[Expense],Table2[Month],V117,Table2[Category],$Z$8)</f>
        <v>0</v>
      </c>
      <c r="AA117" s="2">
        <f>SUMIFS(Table2[Expense],Table2[Month],V117,Table2[Category],$AA$8)</f>
        <v>0</v>
      </c>
      <c r="AB117" s="2">
        <f t="shared" si="4"/>
        <v>0</v>
      </c>
      <c r="AC117" s="2"/>
    </row>
    <row r="118" spans="17:29" hidden="1" x14ac:dyDescent="0.3">
      <c r="Q118" s="1">
        <v>48153</v>
      </c>
      <c r="R118" s="24">
        <f>SUMIF(Table3[Month], Q118, Table3[Total Income])</f>
        <v>0</v>
      </c>
      <c r="S118" s="25">
        <f>SUMIF(Table2[Month], Q118, Table2[Expense])</f>
        <v>0</v>
      </c>
      <c r="T118" s="2">
        <f>Table7[[#This Row],[Income]]-Table7[[#This Row],[Expense]]</f>
        <v>0</v>
      </c>
      <c r="U118" s="2"/>
      <c r="V118" s="1">
        <f>Table7[Month]</f>
        <v>48153</v>
      </c>
      <c r="W118" s="2">
        <f>SUMIFS(Table2[Expense],Table2[Month],V118,Table2[Category],$W$8)</f>
        <v>0</v>
      </c>
      <c r="X118" s="2">
        <f>SUMIFS(Table2[Expense],Table2[Month],V118,Table2[Category],$X$8)</f>
        <v>0</v>
      </c>
      <c r="Y118" s="2">
        <f>SUMIFS(Table2[Expense],Table2[Month],V118,Table2[Category],$Y$8)</f>
        <v>0</v>
      </c>
      <c r="Z118" s="2">
        <f>SUMIFS(Table2[Expense],Table2[Month],V118,Table2[Category],$Z$8)</f>
        <v>0</v>
      </c>
      <c r="AA118" s="2">
        <f>SUMIFS(Table2[Expense],Table2[Month],V118,Table2[Category],$AA$8)</f>
        <v>0</v>
      </c>
      <c r="AB118" s="2">
        <f t="shared" si="4"/>
        <v>0</v>
      </c>
      <c r="AC118" s="2"/>
    </row>
    <row r="119" spans="17:29" hidden="1" x14ac:dyDescent="0.3">
      <c r="Q119" s="1">
        <v>48183</v>
      </c>
      <c r="R119" s="24">
        <f>SUMIF(Table3[Month], Q119, Table3[Total Income])</f>
        <v>0</v>
      </c>
      <c r="S119" s="25">
        <f>SUMIF(Table2[Month], Q119, Table2[Expense])</f>
        <v>0</v>
      </c>
      <c r="T119" s="2">
        <f>Table7[[#This Row],[Income]]-Table7[[#This Row],[Expense]]</f>
        <v>0</v>
      </c>
      <c r="U119" s="2"/>
      <c r="V119" s="1">
        <f>Table7[Month]</f>
        <v>48183</v>
      </c>
      <c r="W119" s="2">
        <f>SUMIFS(Table2[Expense],Table2[Month],V119,Table2[Category],$W$8)</f>
        <v>0</v>
      </c>
      <c r="X119" s="2">
        <f>SUMIFS(Table2[Expense],Table2[Month],V119,Table2[Category],$X$8)</f>
        <v>0</v>
      </c>
      <c r="Y119" s="2">
        <f>SUMIFS(Table2[Expense],Table2[Month],V119,Table2[Category],$Y$8)</f>
        <v>0</v>
      </c>
      <c r="Z119" s="2">
        <f>SUMIFS(Table2[Expense],Table2[Month],V119,Table2[Category],$Z$8)</f>
        <v>0</v>
      </c>
      <c r="AA119" s="2">
        <f>SUMIFS(Table2[Expense],Table2[Month],V119,Table2[Category],$AA$8)</f>
        <v>0</v>
      </c>
      <c r="AB119" s="2">
        <f t="shared" si="4"/>
        <v>0</v>
      </c>
      <c r="AC119" s="2"/>
    </row>
    <row r="120" spans="17:29" hidden="1" x14ac:dyDescent="0.3">
      <c r="Q120" s="1">
        <v>48214</v>
      </c>
      <c r="R120" s="24">
        <f>SUMIF(Table3[Month], Q120, Table3[Total Income])</f>
        <v>0</v>
      </c>
      <c r="S120" s="25">
        <f>SUMIF(Table2[Month], Q120, Table2[Expense])</f>
        <v>0</v>
      </c>
      <c r="T120" s="2">
        <f>Table7[[#This Row],[Income]]-Table7[[#This Row],[Expense]]</f>
        <v>0</v>
      </c>
      <c r="U120" s="2"/>
      <c r="V120" s="1">
        <f>Table7[Month]</f>
        <v>48214</v>
      </c>
      <c r="W120" s="2">
        <f>SUMIFS(Table2[Expense],Table2[Month],V120,Table2[Category],$W$8)</f>
        <v>0</v>
      </c>
      <c r="X120" s="2">
        <f>SUMIFS(Table2[Expense],Table2[Month],V120,Table2[Category],$X$8)</f>
        <v>0</v>
      </c>
      <c r="Y120" s="2">
        <f>SUMIFS(Table2[Expense],Table2[Month],V120,Table2[Category],$Y$8)</f>
        <v>0</v>
      </c>
      <c r="Z120" s="2">
        <f>SUMIFS(Table2[Expense],Table2[Month],V120,Table2[Category],$Z$8)</f>
        <v>0</v>
      </c>
      <c r="AA120" s="2">
        <f>SUMIFS(Table2[Expense],Table2[Month],V120,Table2[Category],$AA$8)</f>
        <v>0</v>
      </c>
      <c r="AB120" s="2">
        <f t="shared" si="4"/>
        <v>0</v>
      </c>
      <c r="AC120" s="2"/>
    </row>
    <row r="121" spans="17:29" hidden="1" x14ac:dyDescent="0.3">
      <c r="Q121" s="1">
        <v>48245</v>
      </c>
      <c r="R121" s="24">
        <f>SUMIF(Table3[Month], Q121, Table3[Total Income])</f>
        <v>0</v>
      </c>
      <c r="S121" s="25">
        <f>SUMIF(Table2[Month], Q121, Table2[Expense])</f>
        <v>0</v>
      </c>
      <c r="T121" s="2">
        <f>Table7[[#This Row],[Income]]-Table7[[#This Row],[Expense]]</f>
        <v>0</v>
      </c>
      <c r="U121" s="2"/>
      <c r="V121" s="1">
        <f>Table7[Month]</f>
        <v>48245</v>
      </c>
      <c r="W121" s="2">
        <f>SUMIFS(Table2[Expense],Table2[Month],V121,Table2[Category],$W$8)</f>
        <v>0</v>
      </c>
      <c r="X121" s="2">
        <f>SUMIFS(Table2[Expense],Table2[Month],V121,Table2[Category],$X$8)</f>
        <v>0</v>
      </c>
      <c r="Y121" s="2">
        <f>SUMIFS(Table2[Expense],Table2[Month],V121,Table2[Category],$Y$8)</f>
        <v>0</v>
      </c>
      <c r="Z121" s="2">
        <f>SUMIFS(Table2[Expense],Table2[Month],V121,Table2[Category],$Z$8)</f>
        <v>0</v>
      </c>
      <c r="AA121" s="2">
        <f>SUMIFS(Table2[Expense],Table2[Month],V121,Table2[Category],$AA$8)</f>
        <v>0</v>
      </c>
      <c r="AB121" s="2">
        <f t="shared" si="4"/>
        <v>0</v>
      </c>
      <c r="AC121" s="2"/>
    </row>
    <row r="122" spans="17:29" hidden="1" x14ac:dyDescent="0.3">
      <c r="Q122" s="1">
        <v>48274</v>
      </c>
      <c r="R122" s="24">
        <f>SUMIF(Table3[Month], Q122, Table3[Total Income])</f>
        <v>0</v>
      </c>
      <c r="S122" s="25">
        <f>SUMIF(Table2[Month], Q122, Table2[Expense])</f>
        <v>0</v>
      </c>
      <c r="T122" s="2">
        <f>Table7[[#This Row],[Income]]-Table7[[#This Row],[Expense]]</f>
        <v>0</v>
      </c>
      <c r="U122" s="2"/>
      <c r="V122" s="1">
        <f>Table7[Month]</f>
        <v>48274</v>
      </c>
      <c r="W122" s="2">
        <f>SUMIFS(Table2[Expense],Table2[Month],V122,Table2[Category],$W$8)</f>
        <v>0</v>
      </c>
      <c r="X122" s="2">
        <f>SUMIFS(Table2[Expense],Table2[Month],V122,Table2[Category],$X$8)</f>
        <v>0</v>
      </c>
      <c r="Y122" s="2">
        <f>SUMIFS(Table2[Expense],Table2[Month],V122,Table2[Category],$Y$8)</f>
        <v>0</v>
      </c>
      <c r="Z122" s="2">
        <f>SUMIFS(Table2[Expense],Table2[Month],V122,Table2[Category],$Z$8)</f>
        <v>0</v>
      </c>
      <c r="AA122" s="2">
        <f>SUMIFS(Table2[Expense],Table2[Month],V122,Table2[Category],$AA$8)</f>
        <v>0</v>
      </c>
      <c r="AB122" s="2">
        <f t="shared" si="4"/>
        <v>0</v>
      </c>
      <c r="AC122" s="2"/>
    </row>
    <row r="123" spans="17:29" hidden="1" x14ac:dyDescent="0.3">
      <c r="Q123" s="1">
        <v>48305</v>
      </c>
      <c r="R123" s="24">
        <f>SUMIF(Table3[Month], Q123, Table3[Total Income])</f>
        <v>0</v>
      </c>
      <c r="S123" s="25">
        <f>SUMIF(Table2[Month], Q123, Table2[Expense])</f>
        <v>0</v>
      </c>
      <c r="T123" s="2">
        <f>Table7[[#This Row],[Income]]-Table7[[#This Row],[Expense]]</f>
        <v>0</v>
      </c>
      <c r="U123" s="2"/>
      <c r="V123" s="1">
        <f>Table7[Month]</f>
        <v>48305</v>
      </c>
      <c r="W123" s="2">
        <f>SUMIFS(Table2[Expense],Table2[Month],V123,Table2[Category],$W$8)</f>
        <v>0</v>
      </c>
      <c r="X123" s="2">
        <f>SUMIFS(Table2[Expense],Table2[Month],V123,Table2[Category],$X$8)</f>
        <v>0</v>
      </c>
      <c r="Y123" s="2">
        <f>SUMIFS(Table2[Expense],Table2[Month],V123,Table2[Category],$Y$8)</f>
        <v>0</v>
      </c>
      <c r="Z123" s="2">
        <f>SUMIFS(Table2[Expense],Table2[Month],V123,Table2[Category],$Z$8)</f>
        <v>0</v>
      </c>
      <c r="AA123" s="2">
        <f>SUMIFS(Table2[Expense],Table2[Month],V123,Table2[Category],$AA$8)</f>
        <v>0</v>
      </c>
      <c r="AB123" s="2">
        <f t="shared" si="4"/>
        <v>0</v>
      </c>
      <c r="AC123" s="2"/>
    </row>
    <row r="124" spans="17:29" hidden="1" x14ac:dyDescent="0.3">
      <c r="Q124" s="1">
        <v>48335</v>
      </c>
      <c r="R124" s="24">
        <f>SUMIF(Table3[Month], Q124, Table3[Total Income])</f>
        <v>0</v>
      </c>
      <c r="S124" s="25">
        <f>SUMIF(Table2[Month], Q124, Table2[Expense])</f>
        <v>0</v>
      </c>
      <c r="T124" s="2">
        <f>Table7[[#This Row],[Income]]-Table7[[#This Row],[Expense]]</f>
        <v>0</v>
      </c>
      <c r="U124" s="2"/>
      <c r="V124" s="1">
        <f>Table7[Month]</f>
        <v>48335</v>
      </c>
      <c r="W124" s="2">
        <f>SUMIFS(Table2[Expense],Table2[Month],V124,Table2[Category],$W$8)</f>
        <v>0</v>
      </c>
      <c r="X124" s="2">
        <f>SUMIFS(Table2[Expense],Table2[Month],V124,Table2[Category],$X$8)</f>
        <v>0</v>
      </c>
      <c r="Y124" s="2">
        <f>SUMIFS(Table2[Expense],Table2[Month],V124,Table2[Category],$Y$8)</f>
        <v>0</v>
      </c>
      <c r="Z124" s="2">
        <f>SUMIFS(Table2[Expense],Table2[Month],V124,Table2[Category],$Z$8)</f>
        <v>0</v>
      </c>
      <c r="AA124" s="2">
        <f>SUMIFS(Table2[Expense],Table2[Month],V124,Table2[Category],$AA$8)</f>
        <v>0</v>
      </c>
      <c r="AB124" s="2">
        <f t="shared" si="4"/>
        <v>0</v>
      </c>
      <c r="AC124" s="2"/>
    </row>
    <row r="125" spans="17:29" hidden="1" x14ac:dyDescent="0.3">
      <c r="Q125" s="1">
        <v>48366</v>
      </c>
      <c r="R125" s="24">
        <f>SUMIF(Table3[Month], Q125, Table3[Total Income])</f>
        <v>0</v>
      </c>
      <c r="S125" s="25">
        <f>SUMIF(Table2[Month], Q125, Table2[Expense])</f>
        <v>0</v>
      </c>
      <c r="T125" s="2">
        <f>Table7[[#This Row],[Income]]-Table7[[#This Row],[Expense]]</f>
        <v>0</v>
      </c>
      <c r="U125" s="2"/>
      <c r="V125" s="1">
        <f>Table7[Month]</f>
        <v>48366</v>
      </c>
      <c r="W125" s="2">
        <f>SUMIFS(Table2[Expense],Table2[Month],V125,Table2[Category],$W$8)</f>
        <v>0</v>
      </c>
      <c r="X125" s="2">
        <f>SUMIFS(Table2[Expense],Table2[Month],V125,Table2[Category],$X$8)</f>
        <v>0</v>
      </c>
      <c r="Y125" s="2">
        <f>SUMIFS(Table2[Expense],Table2[Month],V125,Table2[Category],$Y$8)</f>
        <v>0</v>
      </c>
      <c r="Z125" s="2">
        <f>SUMIFS(Table2[Expense],Table2[Month],V125,Table2[Category],$Z$8)</f>
        <v>0</v>
      </c>
      <c r="AA125" s="2">
        <f>SUMIFS(Table2[Expense],Table2[Month],V125,Table2[Category],$AA$8)</f>
        <v>0</v>
      </c>
      <c r="AB125" s="2">
        <f t="shared" si="4"/>
        <v>0</v>
      </c>
      <c r="AC125" s="2"/>
    </row>
    <row r="126" spans="17:29" hidden="1" x14ac:dyDescent="0.3">
      <c r="Q126" s="1">
        <v>48396</v>
      </c>
      <c r="R126" s="24">
        <f>SUMIF(Table3[Month], Q126, Table3[Total Income])</f>
        <v>0</v>
      </c>
      <c r="S126" s="25">
        <f>SUMIF(Table2[Month], Q126, Table2[Expense])</f>
        <v>0</v>
      </c>
      <c r="T126" s="2">
        <f>Table7[[#This Row],[Income]]-Table7[[#This Row],[Expense]]</f>
        <v>0</v>
      </c>
      <c r="U126" s="2"/>
      <c r="V126" s="1">
        <f>Table7[Month]</f>
        <v>48396</v>
      </c>
      <c r="W126" s="2">
        <f>SUMIFS(Table2[Expense],Table2[Month],V126,Table2[Category],$W$8)</f>
        <v>0</v>
      </c>
      <c r="X126" s="2">
        <f>SUMIFS(Table2[Expense],Table2[Month],V126,Table2[Category],$X$8)</f>
        <v>0</v>
      </c>
      <c r="Y126" s="2">
        <f>SUMIFS(Table2[Expense],Table2[Month],V126,Table2[Category],$Y$8)</f>
        <v>0</v>
      </c>
      <c r="Z126" s="2">
        <f>SUMIFS(Table2[Expense],Table2[Month],V126,Table2[Category],$Z$8)</f>
        <v>0</v>
      </c>
      <c r="AA126" s="2">
        <f>SUMIFS(Table2[Expense],Table2[Month],V126,Table2[Category],$AA$8)</f>
        <v>0</v>
      </c>
      <c r="AB126" s="2">
        <f t="shared" si="4"/>
        <v>0</v>
      </c>
      <c r="AC126" s="2"/>
    </row>
    <row r="127" spans="17:29" hidden="1" x14ac:dyDescent="0.3">
      <c r="Q127" s="1">
        <v>48427</v>
      </c>
      <c r="R127" s="24">
        <f>SUMIF(Table3[Month], Q127, Table3[Total Income])</f>
        <v>0</v>
      </c>
      <c r="S127" s="25">
        <f>SUMIF(Table2[Month], Q127, Table2[Expense])</f>
        <v>0</v>
      </c>
      <c r="T127" s="2">
        <f>Table7[[#This Row],[Income]]-Table7[[#This Row],[Expense]]</f>
        <v>0</v>
      </c>
      <c r="U127" s="2"/>
      <c r="V127" s="1">
        <f>Table7[Month]</f>
        <v>48427</v>
      </c>
      <c r="W127" s="2">
        <f>SUMIFS(Table2[Expense],Table2[Month],V127,Table2[Category],$W$8)</f>
        <v>0</v>
      </c>
      <c r="X127" s="2">
        <f>SUMIFS(Table2[Expense],Table2[Month],V127,Table2[Category],$X$8)</f>
        <v>0</v>
      </c>
      <c r="Y127" s="2">
        <f>SUMIFS(Table2[Expense],Table2[Month],V127,Table2[Category],$Y$8)</f>
        <v>0</v>
      </c>
      <c r="Z127" s="2">
        <f>SUMIFS(Table2[Expense],Table2[Month],V127,Table2[Category],$Z$8)</f>
        <v>0</v>
      </c>
      <c r="AA127" s="2">
        <f>SUMIFS(Table2[Expense],Table2[Month],V127,Table2[Category],$AA$8)</f>
        <v>0</v>
      </c>
      <c r="AB127" s="2">
        <f t="shared" si="4"/>
        <v>0</v>
      </c>
      <c r="AC127" s="2"/>
    </row>
    <row r="128" spans="17:29" hidden="1" x14ac:dyDescent="0.3">
      <c r="Q128" s="1">
        <v>48458</v>
      </c>
      <c r="R128" s="24">
        <f>SUMIF(Table3[Month], Q128, Table3[Total Income])</f>
        <v>0</v>
      </c>
      <c r="S128" s="25">
        <f>SUMIF(Table2[Month], Q128, Table2[Expense])</f>
        <v>0</v>
      </c>
      <c r="T128" s="2">
        <f>Table7[[#This Row],[Income]]-Table7[[#This Row],[Expense]]</f>
        <v>0</v>
      </c>
      <c r="U128" s="2"/>
      <c r="V128" s="1">
        <f>Table7[Month]</f>
        <v>48458</v>
      </c>
      <c r="W128" s="2">
        <f>SUMIFS(Table2[Expense],Table2[Month],V128,Table2[Category],$W$8)</f>
        <v>0</v>
      </c>
      <c r="X128" s="2">
        <f>SUMIFS(Table2[Expense],Table2[Month],V128,Table2[Category],$X$8)</f>
        <v>0</v>
      </c>
      <c r="Y128" s="2">
        <f>SUMIFS(Table2[Expense],Table2[Month],V128,Table2[Category],$Y$8)</f>
        <v>0</v>
      </c>
      <c r="Z128" s="2">
        <f>SUMIFS(Table2[Expense],Table2[Month],V128,Table2[Category],$Z$8)</f>
        <v>0</v>
      </c>
      <c r="AA128" s="2">
        <f>SUMIFS(Table2[Expense],Table2[Month],V128,Table2[Category],$AA$8)</f>
        <v>0</v>
      </c>
      <c r="AB128" s="2">
        <f t="shared" si="4"/>
        <v>0</v>
      </c>
      <c r="AC128" s="2"/>
    </row>
    <row r="129" spans="17:29" hidden="1" x14ac:dyDescent="0.3">
      <c r="Q129" s="1">
        <v>48488</v>
      </c>
      <c r="R129" s="24">
        <f>SUMIF(Table3[Month], Q129, Table3[Total Income])</f>
        <v>0</v>
      </c>
      <c r="S129" s="25">
        <f>SUMIF(Table2[Month], Q129, Table2[Expense])</f>
        <v>0</v>
      </c>
      <c r="T129" s="2">
        <f>Table7[[#This Row],[Income]]-Table7[[#This Row],[Expense]]</f>
        <v>0</v>
      </c>
      <c r="U129" s="2"/>
      <c r="V129" s="1">
        <f>Table7[Month]</f>
        <v>48488</v>
      </c>
      <c r="W129" s="2">
        <f>SUMIFS(Table2[Expense],Table2[Month],V129,Table2[Category],$W$8)</f>
        <v>0</v>
      </c>
      <c r="X129" s="2">
        <f>SUMIFS(Table2[Expense],Table2[Month],V129,Table2[Category],$X$8)</f>
        <v>0</v>
      </c>
      <c r="Y129" s="2">
        <f>SUMIFS(Table2[Expense],Table2[Month],V129,Table2[Category],$Y$8)</f>
        <v>0</v>
      </c>
      <c r="Z129" s="2">
        <f>SUMIFS(Table2[Expense],Table2[Month],V129,Table2[Category],$Z$8)</f>
        <v>0</v>
      </c>
      <c r="AA129" s="2">
        <f>SUMIFS(Table2[Expense],Table2[Month],V129,Table2[Category],$AA$8)</f>
        <v>0</v>
      </c>
      <c r="AB129" s="2">
        <f t="shared" si="4"/>
        <v>0</v>
      </c>
      <c r="AC129" s="2"/>
    </row>
    <row r="130" spans="17:29" hidden="1" x14ac:dyDescent="0.3">
      <c r="Q130" s="1">
        <v>48519</v>
      </c>
      <c r="R130" s="24">
        <f>SUMIF(Table3[Month], Q130, Table3[Total Income])</f>
        <v>0</v>
      </c>
      <c r="S130" s="25">
        <f>SUMIF(Table2[Month], Q130, Table2[Expense])</f>
        <v>0</v>
      </c>
      <c r="T130" s="2">
        <f>Table7[[#This Row],[Income]]-Table7[[#This Row],[Expense]]</f>
        <v>0</v>
      </c>
      <c r="U130" s="2"/>
      <c r="V130" s="1">
        <f>Table7[Month]</f>
        <v>48519</v>
      </c>
      <c r="W130" s="2">
        <f>SUMIFS(Table2[Expense],Table2[Month],V130,Table2[Category],$W$8)</f>
        <v>0</v>
      </c>
      <c r="X130" s="2">
        <f>SUMIFS(Table2[Expense],Table2[Month],V130,Table2[Category],$X$8)</f>
        <v>0</v>
      </c>
      <c r="Y130" s="2">
        <f>SUMIFS(Table2[Expense],Table2[Month],V130,Table2[Category],$Y$8)</f>
        <v>0</v>
      </c>
      <c r="Z130" s="2">
        <f>SUMIFS(Table2[Expense],Table2[Month],V130,Table2[Category],$Z$8)</f>
        <v>0</v>
      </c>
      <c r="AA130" s="2">
        <f>SUMIFS(Table2[Expense],Table2[Month],V130,Table2[Category],$AA$8)</f>
        <v>0</v>
      </c>
      <c r="AB130" s="2">
        <f t="shared" si="4"/>
        <v>0</v>
      </c>
      <c r="AC130" s="2"/>
    </row>
    <row r="131" spans="17:29" hidden="1" x14ac:dyDescent="0.3">
      <c r="Q131" s="1">
        <v>48549</v>
      </c>
      <c r="R131" s="24">
        <f>SUMIF(Table3[Month], Q131, Table3[Total Income])</f>
        <v>0</v>
      </c>
      <c r="S131" s="25">
        <f>SUMIF(Table2[Month], Q131, Table2[Expense])</f>
        <v>0</v>
      </c>
      <c r="T131" s="2">
        <f>Table7[[#This Row],[Income]]-Table7[[#This Row],[Expense]]</f>
        <v>0</v>
      </c>
      <c r="U131" s="2"/>
      <c r="V131" s="1">
        <f>Table7[Month]</f>
        <v>48549</v>
      </c>
      <c r="W131" s="2">
        <f>SUMIFS(Table2[Expense],Table2[Month],V131,Table2[Category],$W$8)</f>
        <v>0</v>
      </c>
      <c r="X131" s="2">
        <f>SUMIFS(Table2[Expense],Table2[Month],V131,Table2[Category],$X$8)</f>
        <v>0</v>
      </c>
      <c r="Y131" s="2">
        <f>SUMIFS(Table2[Expense],Table2[Month],V131,Table2[Category],$Y$8)</f>
        <v>0</v>
      </c>
      <c r="Z131" s="2">
        <f>SUMIFS(Table2[Expense],Table2[Month],V131,Table2[Category],$Z$8)</f>
        <v>0</v>
      </c>
      <c r="AA131" s="2">
        <f>SUMIFS(Table2[Expense],Table2[Month],V131,Table2[Category],$AA$8)</f>
        <v>0</v>
      </c>
      <c r="AB131" s="2">
        <f t="shared" si="4"/>
        <v>0</v>
      </c>
      <c r="AC131" s="2"/>
    </row>
    <row r="132" spans="17:29" hidden="1" x14ac:dyDescent="0.3">
      <c r="Q132" s="1">
        <v>48580</v>
      </c>
      <c r="R132" s="24">
        <f>SUMIF(Table3[Month], Q132, Table3[Total Income])</f>
        <v>0</v>
      </c>
      <c r="S132" s="25">
        <f>SUMIF(Table2[Month], Q132, Table2[Expense])</f>
        <v>0</v>
      </c>
      <c r="T132" s="2">
        <f>Table7[[#This Row],[Income]]-Table7[[#This Row],[Expense]]</f>
        <v>0</v>
      </c>
      <c r="U132" s="2"/>
      <c r="V132" s="1">
        <f>Table7[Month]</f>
        <v>48580</v>
      </c>
      <c r="W132" s="2">
        <f>SUMIFS(Table2[Expense],Table2[Month],V132,Table2[Category],$W$8)</f>
        <v>0</v>
      </c>
      <c r="X132" s="2">
        <f>SUMIFS(Table2[Expense],Table2[Month],V132,Table2[Category],$X$8)</f>
        <v>0</v>
      </c>
      <c r="Y132" s="2">
        <f>SUMIFS(Table2[Expense],Table2[Month],V132,Table2[Category],$Y$8)</f>
        <v>0</v>
      </c>
      <c r="Z132" s="2">
        <f>SUMIFS(Table2[Expense],Table2[Month],V132,Table2[Category],$Z$8)</f>
        <v>0</v>
      </c>
      <c r="AA132" s="2">
        <f>SUMIFS(Table2[Expense],Table2[Month],V132,Table2[Category],$AA$8)</f>
        <v>0</v>
      </c>
      <c r="AB132" s="2">
        <f t="shared" si="4"/>
        <v>0</v>
      </c>
      <c r="AC132" s="2"/>
    </row>
    <row r="133" spans="17:29" hidden="1" x14ac:dyDescent="0.3">
      <c r="Q133" s="1">
        <v>48611</v>
      </c>
      <c r="R133" s="24">
        <f>SUMIF(Table3[Month], Q133, Table3[Total Income])</f>
        <v>0</v>
      </c>
      <c r="S133" s="25">
        <f>SUMIF(Table2[Month], Q133, Table2[Expense])</f>
        <v>0</v>
      </c>
      <c r="T133" s="2">
        <f>Table7[[#This Row],[Income]]-Table7[[#This Row],[Expense]]</f>
        <v>0</v>
      </c>
      <c r="U133" s="2"/>
      <c r="V133" s="1">
        <f>Table7[Month]</f>
        <v>48611</v>
      </c>
      <c r="W133" s="2">
        <f>SUMIFS(Table2[Expense],Table2[Month],V133,Table2[Category],$W$8)</f>
        <v>0</v>
      </c>
      <c r="X133" s="2">
        <f>SUMIFS(Table2[Expense],Table2[Month],V133,Table2[Category],$X$8)</f>
        <v>0</v>
      </c>
      <c r="Y133" s="2">
        <f>SUMIFS(Table2[Expense],Table2[Month],V133,Table2[Category],$Y$8)</f>
        <v>0</v>
      </c>
      <c r="Z133" s="2">
        <f>SUMIFS(Table2[Expense],Table2[Month],V133,Table2[Category],$Z$8)</f>
        <v>0</v>
      </c>
      <c r="AA133" s="2">
        <f>SUMIFS(Table2[Expense],Table2[Month],V133,Table2[Category],$AA$8)</f>
        <v>0</v>
      </c>
      <c r="AB133" s="2">
        <f t="shared" si="4"/>
        <v>0</v>
      </c>
      <c r="AC133" s="2"/>
    </row>
    <row r="134" spans="17:29" hidden="1" x14ac:dyDescent="0.3">
      <c r="Q134" s="1">
        <v>48639</v>
      </c>
      <c r="R134" s="24">
        <f>SUMIF(Table3[Month], Q134, Table3[Total Income])</f>
        <v>0</v>
      </c>
      <c r="S134" s="25">
        <f>SUMIF(Table2[Month], Q134, Table2[Expense])</f>
        <v>0</v>
      </c>
      <c r="T134" s="2">
        <f>Table7[[#This Row],[Income]]-Table7[[#This Row],[Expense]]</f>
        <v>0</v>
      </c>
      <c r="U134" s="2"/>
      <c r="V134" s="1">
        <f>Table7[Month]</f>
        <v>48639</v>
      </c>
      <c r="W134" s="2">
        <f>SUMIFS(Table2[Expense],Table2[Month],V134,Table2[Category],$W$8)</f>
        <v>0</v>
      </c>
      <c r="X134" s="2">
        <f>SUMIFS(Table2[Expense],Table2[Month],V134,Table2[Category],$X$8)</f>
        <v>0</v>
      </c>
      <c r="Y134" s="2">
        <f>SUMIFS(Table2[Expense],Table2[Month],V134,Table2[Category],$Y$8)</f>
        <v>0</v>
      </c>
      <c r="Z134" s="2">
        <f>SUMIFS(Table2[Expense],Table2[Month],V134,Table2[Category],$Z$8)</f>
        <v>0</v>
      </c>
      <c r="AA134" s="2">
        <f>SUMIFS(Table2[Expense],Table2[Month],V134,Table2[Category],$AA$8)</f>
        <v>0</v>
      </c>
      <c r="AB134" s="2">
        <f t="shared" si="4"/>
        <v>0</v>
      </c>
      <c r="AC134" s="2"/>
    </row>
    <row r="135" spans="17:29" hidden="1" x14ac:dyDescent="0.3">
      <c r="Q135" s="1">
        <v>48670</v>
      </c>
      <c r="R135" s="24">
        <f>SUMIF(Table3[Month], Q135, Table3[Total Income])</f>
        <v>0</v>
      </c>
      <c r="S135" s="25">
        <f>SUMIF(Table2[Month], Q135, Table2[Expense])</f>
        <v>0</v>
      </c>
      <c r="T135" s="2">
        <f>Table7[[#This Row],[Income]]-Table7[[#This Row],[Expense]]</f>
        <v>0</v>
      </c>
      <c r="U135" s="2"/>
      <c r="V135" s="1">
        <f>Table7[Month]</f>
        <v>48670</v>
      </c>
      <c r="W135" s="2">
        <f>SUMIFS(Table2[Expense],Table2[Month],V135,Table2[Category],$W$8)</f>
        <v>0</v>
      </c>
      <c r="X135" s="2">
        <f>SUMIFS(Table2[Expense],Table2[Month],V135,Table2[Category],$X$8)</f>
        <v>0</v>
      </c>
      <c r="Y135" s="2">
        <f>SUMIFS(Table2[Expense],Table2[Month],V135,Table2[Category],$Y$8)</f>
        <v>0</v>
      </c>
      <c r="Z135" s="2">
        <f>SUMIFS(Table2[Expense],Table2[Month],V135,Table2[Category],$Z$8)</f>
        <v>0</v>
      </c>
      <c r="AA135" s="2">
        <f>SUMIFS(Table2[Expense],Table2[Month],V135,Table2[Category],$AA$8)</f>
        <v>0</v>
      </c>
      <c r="AB135" s="2">
        <f t="shared" si="4"/>
        <v>0</v>
      </c>
      <c r="AC135" s="2"/>
    </row>
    <row r="136" spans="17:29" hidden="1" x14ac:dyDescent="0.3">
      <c r="Q136" s="1">
        <v>48700</v>
      </c>
      <c r="R136" s="24">
        <f>SUMIF(Table3[Month], Q136, Table3[Total Income])</f>
        <v>0</v>
      </c>
      <c r="S136" s="25">
        <f>SUMIF(Table2[Month], Q136, Table2[Expense])</f>
        <v>0</v>
      </c>
      <c r="T136" s="2">
        <f>Table7[[#This Row],[Income]]-Table7[[#This Row],[Expense]]</f>
        <v>0</v>
      </c>
      <c r="U136" s="2"/>
      <c r="V136" s="1">
        <f>Table7[Month]</f>
        <v>48700</v>
      </c>
      <c r="W136" s="2">
        <f>SUMIFS(Table2[Expense],Table2[Month],V136,Table2[Category],$W$8)</f>
        <v>0</v>
      </c>
      <c r="X136" s="2">
        <f>SUMIFS(Table2[Expense],Table2[Month],V136,Table2[Category],$X$8)</f>
        <v>0</v>
      </c>
      <c r="Y136" s="2">
        <f>SUMIFS(Table2[Expense],Table2[Month],V136,Table2[Category],$Y$8)</f>
        <v>0</v>
      </c>
      <c r="Z136" s="2">
        <f>SUMIFS(Table2[Expense],Table2[Month],V136,Table2[Category],$Z$8)</f>
        <v>0</v>
      </c>
      <c r="AA136" s="2">
        <f>SUMIFS(Table2[Expense],Table2[Month],V136,Table2[Category],$AA$8)</f>
        <v>0</v>
      </c>
      <c r="AB136" s="2">
        <f t="shared" si="4"/>
        <v>0</v>
      </c>
      <c r="AC136" s="2"/>
    </row>
    <row r="137" spans="17:29" hidden="1" x14ac:dyDescent="0.3">
      <c r="Q137" s="1">
        <v>48731</v>
      </c>
      <c r="R137" s="24">
        <f>SUMIF(Table3[Month], Q137, Table3[Total Income])</f>
        <v>0</v>
      </c>
      <c r="S137" s="25">
        <f>SUMIF(Table2[Month], Q137, Table2[Expense])</f>
        <v>0</v>
      </c>
      <c r="T137" s="2">
        <f>Table7[[#This Row],[Income]]-Table7[[#This Row],[Expense]]</f>
        <v>0</v>
      </c>
      <c r="U137" s="2"/>
      <c r="V137" s="1">
        <f>Table7[Month]</f>
        <v>48731</v>
      </c>
      <c r="W137" s="2">
        <f>SUMIFS(Table2[Expense],Table2[Month],V137,Table2[Category],$W$8)</f>
        <v>0</v>
      </c>
      <c r="X137" s="2">
        <f>SUMIFS(Table2[Expense],Table2[Month],V137,Table2[Category],$X$8)</f>
        <v>0</v>
      </c>
      <c r="Y137" s="2">
        <f>SUMIFS(Table2[Expense],Table2[Month],V137,Table2[Category],$Y$8)</f>
        <v>0</v>
      </c>
      <c r="Z137" s="2">
        <f>SUMIFS(Table2[Expense],Table2[Month],V137,Table2[Category],$Z$8)</f>
        <v>0</v>
      </c>
      <c r="AA137" s="2">
        <f>SUMIFS(Table2[Expense],Table2[Month],V137,Table2[Category],$AA$8)</f>
        <v>0</v>
      </c>
      <c r="AB137" s="2">
        <f t="shared" si="4"/>
        <v>0</v>
      </c>
      <c r="AC137" s="2"/>
    </row>
    <row r="138" spans="17:29" hidden="1" x14ac:dyDescent="0.3">
      <c r="Q138" s="1">
        <v>48761</v>
      </c>
      <c r="R138" s="24">
        <f>SUMIF(Table3[Month], Q138, Table3[Total Income])</f>
        <v>0</v>
      </c>
      <c r="S138" s="25">
        <f>SUMIF(Table2[Month], Q138, Table2[Expense])</f>
        <v>0</v>
      </c>
      <c r="T138" s="2">
        <f>Table7[[#This Row],[Income]]-Table7[[#This Row],[Expense]]</f>
        <v>0</v>
      </c>
      <c r="U138" s="2"/>
      <c r="V138" s="1">
        <f>Table7[Month]</f>
        <v>48761</v>
      </c>
      <c r="W138" s="2">
        <f>SUMIFS(Table2[Expense],Table2[Month],V138,Table2[Category],$W$8)</f>
        <v>0</v>
      </c>
      <c r="X138" s="2">
        <f>SUMIFS(Table2[Expense],Table2[Month],V138,Table2[Category],$X$8)</f>
        <v>0</v>
      </c>
      <c r="Y138" s="2">
        <f>SUMIFS(Table2[Expense],Table2[Month],V138,Table2[Category],$Y$8)</f>
        <v>0</v>
      </c>
      <c r="Z138" s="2">
        <f>SUMIFS(Table2[Expense],Table2[Month],V138,Table2[Category],$Z$8)</f>
        <v>0</v>
      </c>
      <c r="AA138" s="2">
        <f>SUMIFS(Table2[Expense],Table2[Month],V138,Table2[Category],$AA$8)</f>
        <v>0</v>
      </c>
      <c r="AB138" s="2">
        <f t="shared" si="4"/>
        <v>0</v>
      </c>
      <c r="AC138" s="2"/>
    </row>
    <row r="139" spans="17:29" hidden="1" x14ac:dyDescent="0.3">
      <c r="Q139" s="1">
        <v>48792</v>
      </c>
      <c r="R139" s="24">
        <f>SUMIF(Table3[Month], Q139, Table3[Total Income])</f>
        <v>0</v>
      </c>
      <c r="S139" s="25">
        <f>SUMIF(Table2[Month], Q139, Table2[Expense])</f>
        <v>0</v>
      </c>
      <c r="T139" s="2">
        <f>Table7[[#This Row],[Income]]-Table7[[#This Row],[Expense]]</f>
        <v>0</v>
      </c>
      <c r="U139" s="2"/>
      <c r="V139" s="1">
        <f>Table7[Month]</f>
        <v>48792</v>
      </c>
      <c r="W139" s="2">
        <f>SUMIFS(Table2[Expense],Table2[Month],V139,Table2[Category],$W$8)</f>
        <v>0</v>
      </c>
      <c r="X139" s="2">
        <f>SUMIFS(Table2[Expense],Table2[Month],V139,Table2[Category],$X$8)</f>
        <v>0</v>
      </c>
      <c r="Y139" s="2">
        <f>SUMIFS(Table2[Expense],Table2[Month],V139,Table2[Category],$Y$8)</f>
        <v>0</v>
      </c>
      <c r="Z139" s="2">
        <f>SUMIFS(Table2[Expense],Table2[Month],V139,Table2[Category],$Z$8)</f>
        <v>0</v>
      </c>
      <c r="AA139" s="2">
        <f>SUMIFS(Table2[Expense],Table2[Month],V139,Table2[Category],$AA$8)</f>
        <v>0</v>
      </c>
      <c r="AB139" s="2">
        <f t="shared" si="4"/>
        <v>0</v>
      </c>
      <c r="AC139" s="2"/>
    </row>
    <row r="140" spans="17:29" hidden="1" x14ac:dyDescent="0.3">
      <c r="Q140" s="1">
        <v>48823</v>
      </c>
      <c r="R140" s="24">
        <f>SUMIF(Table3[Month], Q140, Table3[Total Income])</f>
        <v>0</v>
      </c>
      <c r="S140" s="25">
        <f>SUMIF(Table2[Month], Q140, Table2[Expense])</f>
        <v>0</v>
      </c>
      <c r="T140" s="2">
        <f>Table7[[#This Row],[Income]]-Table7[[#This Row],[Expense]]</f>
        <v>0</v>
      </c>
      <c r="U140" s="2"/>
      <c r="V140" s="1">
        <f>Table7[Month]</f>
        <v>48823</v>
      </c>
      <c r="W140" s="2">
        <f>SUMIFS(Table2[Expense],Table2[Month],V140,Table2[Category],$W$8)</f>
        <v>0</v>
      </c>
      <c r="X140" s="2">
        <f>SUMIFS(Table2[Expense],Table2[Month],V140,Table2[Category],$X$8)</f>
        <v>0</v>
      </c>
      <c r="Y140" s="2">
        <f>SUMIFS(Table2[Expense],Table2[Month],V140,Table2[Category],$Y$8)</f>
        <v>0</v>
      </c>
      <c r="Z140" s="2">
        <f>SUMIFS(Table2[Expense],Table2[Month],V140,Table2[Category],$Z$8)</f>
        <v>0</v>
      </c>
      <c r="AA140" s="2">
        <f>SUMIFS(Table2[Expense],Table2[Month],V140,Table2[Category],$AA$8)</f>
        <v>0</v>
      </c>
      <c r="AB140" s="2">
        <f t="shared" si="4"/>
        <v>0</v>
      </c>
      <c r="AC140" s="2"/>
    </row>
    <row r="141" spans="17:29" hidden="1" x14ac:dyDescent="0.3">
      <c r="Q141" s="1">
        <v>48853</v>
      </c>
      <c r="R141" s="24">
        <f>SUMIF(Table3[Month], Q141, Table3[Total Income])</f>
        <v>0</v>
      </c>
      <c r="S141" s="25">
        <f>SUMIF(Table2[Month], Q141, Table2[Expense])</f>
        <v>0</v>
      </c>
      <c r="T141" s="2">
        <f>Table7[[#This Row],[Income]]-Table7[[#This Row],[Expense]]</f>
        <v>0</v>
      </c>
      <c r="U141" s="2"/>
      <c r="V141" s="1">
        <f>Table7[Month]</f>
        <v>48853</v>
      </c>
      <c r="W141" s="2">
        <f>SUMIFS(Table2[Expense],Table2[Month],V141,Table2[Category],$W$8)</f>
        <v>0</v>
      </c>
      <c r="X141" s="2">
        <f>SUMIFS(Table2[Expense],Table2[Month],V141,Table2[Category],$X$8)</f>
        <v>0</v>
      </c>
      <c r="Y141" s="2">
        <f>SUMIFS(Table2[Expense],Table2[Month],V141,Table2[Category],$Y$8)</f>
        <v>0</v>
      </c>
      <c r="Z141" s="2">
        <f>SUMIFS(Table2[Expense],Table2[Month],V141,Table2[Category],$Z$8)</f>
        <v>0</v>
      </c>
      <c r="AA141" s="2">
        <f>SUMIFS(Table2[Expense],Table2[Month],V141,Table2[Category],$AA$8)</f>
        <v>0</v>
      </c>
      <c r="AB141" s="2">
        <f t="shared" si="4"/>
        <v>0</v>
      </c>
      <c r="AC141" s="2"/>
    </row>
    <row r="142" spans="17:29" hidden="1" x14ac:dyDescent="0.3">
      <c r="Q142" s="1">
        <v>48884</v>
      </c>
      <c r="R142" s="24">
        <f>SUMIF(Table3[Month], Q142, Table3[Total Income])</f>
        <v>0</v>
      </c>
      <c r="S142" s="25">
        <f>SUMIF(Table2[Month], Q142, Table2[Expense])</f>
        <v>0</v>
      </c>
      <c r="T142" s="2">
        <f>Table7[[#This Row],[Income]]-Table7[[#This Row],[Expense]]</f>
        <v>0</v>
      </c>
      <c r="U142" s="2"/>
      <c r="V142" s="1">
        <f>Table7[Month]</f>
        <v>48884</v>
      </c>
      <c r="W142" s="2">
        <f>SUMIFS(Table2[Expense],Table2[Month],V142,Table2[Category],$W$8)</f>
        <v>0</v>
      </c>
      <c r="X142" s="2">
        <f>SUMIFS(Table2[Expense],Table2[Month],V142,Table2[Category],$X$8)</f>
        <v>0</v>
      </c>
      <c r="Y142" s="2">
        <f>SUMIFS(Table2[Expense],Table2[Month],V142,Table2[Category],$Y$8)</f>
        <v>0</v>
      </c>
      <c r="Z142" s="2">
        <f>SUMIFS(Table2[Expense],Table2[Month],V142,Table2[Category],$Z$8)</f>
        <v>0</v>
      </c>
      <c r="AA142" s="2">
        <f>SUMIFS(Table2[Expense],Table2[Month],V142,Table2[Category],$AA$8)</f>
        <v>0</v>
      </c>
      <c r="AB142" s="2">
        <f t="shared" si="4"/>
        <v>0</v>
      </c>
      <c r="AC142" s="2"/>
    </row>
    <row r="143" spans="17:29" hidden="1" x14ac:dyDescent="0.3">
      <c r="Q143" s="1">
        <v>48914</v>
      </c>
      <c r="R143" s="24">
        <f>SUMIF(Table3[Month], Q143, Table3[Total Income])</f>
        <v>0</v>
      </c>
      <c r="S143" s="25">
        <f>SUMIF(Table2[Month], Q143, Table2[Expense])</f>
        <v>0</v>
      </c>
      <c r="T143" s="2">
        <f>Table7[[#This Row],[Income]]-Table7[[#This Row],[Expense]]</f>
        <v>0</v>
      </c>
      <c r="U143" s="2"/>
      <c r="V143" s="1">
        <f>Table7[Month]</f>
        <v>48914</v>
      </c>
      <c r="W143" s="2">
        <f>SUMIFS(Table2[Expense],Table2[Month],V143,Table2[Category],$W$8)</f>
        <v>0</v>
      </c>
      <c r="X143" s="2">
        <f>SUMIFS(Table2[Expense],Table2[Month],V143,Table2[Category],$X$8)</f>
        <v>0</v>
      </c>
      <c r="Y143" s="2">
        <f>SUMIFS(Table2[Expense],Table2[Month],V143,Table2[Category],$Y$8)</f>
        <v>0</v>
      </c>
      <c r="Z143" s="2">
        <f>SUMIFS(Table2[Expense],Table2[Month],V143,Table2[Category],$Z$8)</f>
        <v>0</v>
      </c>
      <c r="AA143" s="2">
        <f>SUMIFS(Table2[Expense],Table2[Month],V143,Table2[Category],$AA$8)</f>
        <v>0</v>
      </c>
      <c r="AB143" s="2">
        <f t="shared" si="4"/>
        <v>0</v>
      </c>
      <c r="AC143" s="2"/>
    </row>
    <row r="144" spans="17:29" hidden="1" x14ac:dyDescent="0.3">
      <c r="Q144" s="1">
        <v>48945</v>
      </c>
      <c r="R144" s="24">
        <f>SUMIF(Table3[Month], Q144, Table3[Total Income])</f>
        <v>0</v>
      </c>
      <c r="S144" s="25">
        <f>SUMIF(Table2[Month], Q144, Table2[Expense])</f>
        <v>0</v>
      </c>
      <c r="T144" s="2">
        <f>Table7[[#This Row],[Income]]-Table7[[#This Row],[Expense]]</f>
        <v>0</v>
      </c>
      <c r="U144" s="2"/>
      <c r="V144" s="1">
        <f>Table7[Month]</f>
        <v>48945</v>
      </c>
      <c r="W144" s="2">
        <f>SUMIFS(Table2[Expense],Table2[Month],V144,Table2[Category],$W$8)</f>
        <v>0</v>
      </c>
      <c r="X144" s="2">
        <f>SUMIFS(Table2[Expense],Table2[Month],V144,Table2[Category],$X$8)</f>
        <v>0</v>
      </c>
      <c r="Y144" s="2">
        <f>SUMIFS(Table2[Expense],Table2[Month],V144,Table2[Category],$Y$8)</f>
        <v>0</v>
      </c>
      <c r="Z144" s="2">
        <f>SUMIFS(Table2[Expense],Table2[Month],V144,Table2[Category],$Z$8)</f>
        <v>0</v>
      </c>
      <c r="AA144" s="2">
        <f>SUMIFS(Table2[Expense],Table2[Month],V144,Table2[Category],$AA$8)</f>
        <v>0</v>
      </c>
      <c r="AB144" s="2">
        <f t="shared" si="4"/>
        <v>0</v>
      </c>
      <c r="AC144" s="2"/>
    </row>
    <row r="145" spans="17:29" hidden="1" x14ac:dyDescent="0.3">
      <c r="Q145" s="1">
        <v>48976</v>
      </c>
      <c r="R145" s="24">
        <f>SUMIF(Table3[Month], Q145, Table3[Total Income])</f>
        <v>0</v>
      </c>
      <c r="S145" s="25">
        <f>SUMIF(Table2[Month], Q145, Table2[Expense])</f>
        <v>0</v>
      </c>
      <c r="T145" s="2">
        <f>Table7[[#This Row],[Income]]-Table7[[#This Row],[Expense]]</f>
        <v>0</v>
      </c>
      <c r="U145" s="2"/>
      <c r="V145" s="1">
        <f>Table7[Month]</f>
        <v>48976</v>
      </c>
      <c r="W145" s="2">
        <f>SUMIFS(Table2[Expense],Table2[Month],V145,Table2[Category],$W$8)</f>
        <v>0</v>
      </c>
      <c r="X145" s="2">
        <f>SUMIFS(Table2[Expense],Table2[Month],V145,Table2[Category],$X$8)</f>
        <v>0</v>
      </c>
      <c r="Y145" s="2">
        <f>SUMIFS(Table2[Expense],Table2[Month],V145,Table2[Category],$Y$8)</f>
        <v>0</v>
      </c>
      <c r="Z145" s="2">
        <f>SUMIFS(Table2[Expense],Table2[Month],V145,Table2[Category],$Z$8)</f>
        <v>0</v>
      </c>
      <c r="AA145" s="2">
        <f>SUMIFS(Table2[Expense],Table2[Month],V145,Table2[Category],$AA$8)</f>
        <v>0</v>
      </c>
      <c r="AB145" s="2">
        <f t="shared" si="4"/>
        <v>0</v>
      </c>
      <c r="AC145" s="2"/>
    </row>
    <row r="146" spans="17:29" hidden="1" x14ac:dyDescent="0.3">
      <c r="Q146" s="1">
        <v>49004</v>
      </c>
      <c r="R146" s="24">
        <f>SUMIF(Table3[Month], Q146, Table3[Total Income])</f>
        <v>0</v>
      </c>
      <c r="S146" s="25">
        <f>SUMIF(Table2[Month], Q146, Table2[Expense])</f>
        <v>0</v>
      </c>
      <c r="T146" s="2">
        <f>Table7[[#This Row],[Income]]-Table7[[#This Row],[Expense]]</f>
        <v>0</v>
      </c>
      <c r="U146" s="2"/>
      <c r="V146" s="1">
        <f>Table7[Month]</f>
        <v>49004</v>
      </c>
      <c r="W146" s="2">
        <f>SUMIFS(Table2[Expense],Table2[Month],V146,Table2[Category],$W$8)</f>
        <v>0</v>
      </c>
      <c r="X146" s="2">
        <f>SUMIFS(Table2[Expense],Table2[Month],V146,Table2[Category],$X$8)</f>
        <v>0</v>
      </c>
      <c r="Y146" s="2">
        <f>SUMIFS(Table2[Expense],Table2[Month],V146,Table2[Category],$Y$8)</f>
        <v>0</v>
      </c>
      <c r="Z146" s="2">
        <f>SUMIFS(Table2[Expense],Table2[Month],V146,Table2[Category],$Z$8)</f>
        <v>0</v>
      </c>
      <c r="AA146" s="2">
        <f>SUMIFS(Table2[Expense],Table2[Month],V146,Table2[Category],$AA$8)</f>
        <v>0</v>
      </c>
      <c r="AB146" s="2">
        <f t="shared" si="4"/>
        <v>0</v>
      </c>
      <c r="AC146" s="2"/>
    </row>
    <row r="147" spans="17:29" hidden="1" x14ac:dyDescent="0.3">
      <c r="Q147" s="1">
        <v>49035</v>
      </c>
      <c r="R147" s="24">
        <f>SUMIF(Table3[Month], Q147, Table3[Total Income])</f>
        <v>0</v>
      </c>
      <c r="S147" s="25">
        <f>SUMIF(Table2[Month], Q147, Table2[Expense])</f>
        <v>0</v>
      </c>
      <c r="T147" s="2">
        <f>Table7[[#This Row],[Income]]-Table7[[#This Row],[Expense]]</f>
        <v>0</v>
      </c>
      <c r="U147" s="2"/>
      <c r="V147" s="1">
        <f>Table7[Month]</f>
        <v>49035</v>
      </c>
      <c r="W147" s="2">
        <f>SUMIFS(Table2[Expense],Table2[Month],V147,Table2[Category],$W$8)</f>
        <v>0</v>
      </c>
      <c r="X147" s="2">
        <f>SUMIFS(Table2[Expense],Table2[Month],V147,Table2[Category],$X$8)</f>
        <v>0</v>
      </c>
      <c r="Y147" s="2">
        <f>SUMIFS(Table2[Expense],Table2[Month],V147,Table2[Category],$Y$8)</f>
        <v>0</v>
      </c>
      <c r="Z147" s="2">
        <f>SUMIFS(Table2[Expense],Table2[Month],V147,Table2[Category],$Z$8)</f>
        <v>0</v>
      </c>
      <c r="AA147" s="2">
        <f>SUMIFS(Table2[Expense],Table2[Month],V147,Table2[Category],$AA$8)</f>
        <v>0</v>
      </c>
      <c r="AB147" s="2">
        <f t="shared" si="4"/>
        <v>0</v>
      </c>
      <c r="AC147" s="2"/>
    </row>
    <row r="148" spans="17:29" hidden="1" x14ac:dyDescent="0.3">
      <c r="Q148" s="1">
        <v>49065</v>
      </c>
      <c r="R148" s="24">
        <f>SUMIF(Table3[Month], Q148, Table3[Total Income])</f>
        <v>0</v>
      </c>
      <c r="S148" s="25">
        <f>SUMIF(Table2[Month], Q148, Table2[Expense])</f>
        <v>0</v>
      </c>
      <c r="T148" s="2">
        <f>Table7[[#This Row],[Income]]-Table7[[#This Row],[Expense]]</f>
        <v>0</v>
      </c>
      <c r="U148" s="2"/>
      <c r="V148" s="1">
        <f>Table7[Month]</f>
        <v>49065</v>
      </c>
      <c r="W148" s="2">
        <f>SUMIFS(Table2[Expense],Table2[Month],V148,Table2[Category],$W$8)</f>
        <v>0</v>
      </c>
      <c r="X148" s="2">
        <f>SUMIFS(Table2[Expense],Table2[Month],V148,Table2[Category],$X$8)</f>
        <v>0</v>
      </c>
      <c r="Y148" s="2">
        <f>SUMIFS(Table2[Expense],Table2[Month],V148,Table2[Category],$Y$8)</f>
        <v>0</v>
      </c>
      <c r="Z148" s="2">
        <f>SUMIFS(Table2[Expense],Table2[Month],V148,Table2[Category],$Z$8)</f>
        <v>0</v>
      </c>
      <c r="AA148" s="2">
        <f>SUMIFS(Table2[Expense],Table2[Month],V148,Table2[Category],$AA$8)</f>
        <v>0</v>
      </c>
      <c r="AB148" s="2">
        <f t="shared" si="4"/>
        <v>0</v>
      </c>
      <c r="AC148" s="2"/>
    </row>
    <row r="149" spans="17:29" hidden="1" x14ac:dyDescent="0.3">
      <c r="Q149" s="1">
        <v>49096</v>
      </c>
      <c r="R149" s="24">
        <f>SUMIF(Table3[Month], Q149, Table3[Total Income])</f>
        <v>0</v>
      </c>
      <c r="S149" s="25">
        <f>SUMIF(Table2[Month], Q149, Table2[Expense])</f>
        <v>0</v>
      </c>
      <c r="T149" s="2">
        <f>Table7[[#This Row],[Income]]-Table7[[#This Row],[Expense]]</f>
        <v>0</v>
      </c>
      <c r="U149" s="2"/>
      <c r="V149" s="1">
        <f>Table7[Month]</f>
        <v>49096</v>
      </c>
      <c r="W149" s="2">
        <f>SUMIFS(Table2[Expense],Table2[Month],V149,Table2[Category],$W$8)</f>
        <v>0</v>
      </c>
      <c r="X149" s="2">
        <f>SUMIFS(Table2[Expense],Table2[Month],V149,Table2[Category],$X$8)</f>
        <v>0</v>
      </c>
      <c r="Y149" s="2">
        <f>SUMIFS(Table2[Expense],Table2[Month],V149,Table2[Category],$Y$8)</f>
        <v>0</v>
      </c>
      <c r="Z149" s="2">
        <f>SUMIFS(Table2[Expense],Table2[Month],V149,Table2[Category],$Z$8)</f>
        <v>0</v>
      </c>
      <c r="AA149" s="2">
        <f>SUMIFS(Table2[Expense],Table2[Month],V149,Table2[Category],$AA$8)</f>
        <v>0</v>
      </c>
      <c r="AB149" s="2">
        <f t="shared" ref="AB149:AB189" si="5">SUM(W149:AA149)</f>
        <v>0</v>
      </c>
      <c r="AC149" s="2"/>
    </row>
    <row r="150" spans="17:29" hidden="1" x14ac:dyDescent="0.3">
      <c r="Q150" s="1">
        <v>49126</v>
      </c>
      <c r="R150" s="24">
        <f>SUMIF(Table3[Month], Q150, Table3[Total Income])</f>
        <v>0</v>
      </c>
      <c r="S150" s="25">
        <f>SUMIF(Table2[Month], Q150, Table2[Expense])</f>
        <v>0</v>
      </c>
      <c r="T150" s="2">
        <f>Table7[[#This Row],[Income]]-Table7[[#This Row],[Expense]]</f>
        <v>0</v>
      </c>
      <c r="U150" s="2"/>
      <c r="V150" s="1">
        <f>Table7[Month]</f>
        <v>49126</v>
      </c>
      <c r="W150" s="2">
        <f>SUMIFS(Table2[Expense],Table2[Month],V150,Table2[Category],$W$8)</f>
        <v>0</v>
      </c>
      <c r="X150" s="2">
        <f>SUMIFS(Table2[Expense],Table2[Month],V150,Table2[Category],$X$8)</f>
        <v>0</v>
      </c>
      <c r="Y150" s="2">
        <f>SUMIFS(Table2[Expense],Table2[Month],V150,Table2[Category],$Y$8)</f>
        <v>0</v>
      </c>
      <c r="Z150" s="2">
        <f>SUMIFS(Table2[Expense],Table2[Month],V150,Table2[Category],$Z$8)</f>
        <v>0</v>
      </c>
      <c r="AA150" s="2">
        <f>SUMIFS(Table2[Expense],Table2[Month],V150,Table2[Category],$AA$8)</f>
        <v>0</v>
      </c>
      <c r="AB150" s="2">
        <f t="shared" si="5"/>
        <v>0</v>
      </c>
      <c r="AC150" s="2"/>
    </row>
    <row r="151" spans="17:29" hidden="1" x14ac:dyDescent="0.3">
      <c r="Q151" s="1">
        <v>49157</v>
      </c>
      <c r="R151" s="24">
        <f>SUMIF(Table3[Month], Q151, Table3[Total Income])</f>
        <v>0</v>
      </c>
      <c r="S151" s="25">
        <f>SUMIF(Table2[Month], Q151, Table2[Expense])</f>
        <v>0</v>
      </c>
      <c r="T151" s="2">
        <f>Table7[[#This Row],[Income]]-Table7[[#This Row],[Expense]]</f>
        <v>0</v>
      </c>
      <c r="U151" s="2"/>
      <c r="V151" s="1">
        <f>Table7[Month]</f>
        <v>49157</v>
      </c>
      <c r="W151" s="2">
        <f>SUMIFS(Table2[Expense],Table2[Month],V151,Table2[Category],$W$8)</f>
        <v>0</v>
      </c>
      <c r="X151" s="2">
        <f>SUMIFS(Table2[Expense],Table2[Month],V151,Table2[Category],$X$8)</f>
        <v>0</v>
      </c>
      <c r="Y151" s="2">
        <f>SUMIFS(Table2[Expense],Table2[Month],V151,Table2[Category],$Y$8)</f>
        <v>0</v>
      </c>
      <c r="Z151" s="2">
        <f>SUMIFS(Table2[Expense],Table2[Month],V151,Table2[Category],$Z$8)</f>
        <v>0</v>
      </c>
      <c r="AA151" s="2">
        <f>SUMIFS(Table2[Expense],Table2[Month],V151,Table2[Category],$AA$8)</f>
        <v>0</v>
      </c>
      <c r="AB151" s="2">
        <f t="shared" si="5"/>
        <v>0</v>
      </c>
      <c r="AC151" s="2"/>
    </row>
    <row r="152" spans="17:29" hidden="1" x14ac:dyDescent="0.3">
      <c r="Q152" s="1">
        <v>49188</v>
      </c>
      <c r="R152" s="24">
        <f>SUMIF(Table3[Month], Q152, Table3[Total Income])</f>
        <v>0</v>
      </c>
      <c r="S152" s="25">
        <f>SUMIF(Table2[Month], Q152, Table2[Expense])</f>
        <v>0</v>
      </c>
      <c r="T152" s="2">
        <f>Table7[[#This Row],[Income]]-Table7[[#This Row],[Expense]]</f>
        <v>0</v>
      </c>
      <c r="U152" s="2"/>
      <c r="V152" s="1">
        <f>Table7[Month]</f>
        <v>49188</v>
      </c>
      <c r="W152" s="2">
        <f>SUMIFS(Table2[Expense],Table2[Month],V152,Table2[Category],$W$8)</f>
        <v>0</v>
      </c>
      <c r="X152" s="2">
        <f>SUMIFS(Table2[Expense],Table2[Month],V152,Table2[Category],$X$8)</f>
        <v>0</v>
      </c>
      <c r="Y152" s="2">
        <f>SUMIFS(Table2[Expense],Table2[Month],V152,Table2[Category],$Y$8)</f>
        <v>0</v>
      </c>
      <c r="Z152" s="2">
        <f>SUMIFS(Table2[Expense],Table2[Month],V152,Table2[Category],$Z$8)</f>
        <v>0</v>
      </c>
      <c r="AA152" s="2">
        <f>SUMIFS(Table2[Expense],Table2[Month],V152,Table2[Category],$AA$8)</f>
        <v>0</v>
      </c>
      <c r="AB152" s="2">
        <f t="shared" si="5"/>
        <v>0</v>
      </c>
      <c r="AC152" s="2"/>
    </row>
    <row r="153" spans="17:29" hidden="1" x14ac:dyDescent="0.3">
      <c r="Q153" s="1">
        <v>49218</v>
      </c>
      <c r="R153" s="24">
        <f>SUMIF(Table3[Month], Q153, Table3[Total Income])</f>
        <v>0</v>
      </c>
      <c r="S153" s="25">
        <f>SUMIF(Table2[Month], Q153, Table2[Expense])</f>
        <v>0</v>
      </c>
      <c r="T153" s="2">
        <f>Table7[[#This Row],[Income]]-Table7[[#This Row],[Expense]]</f>
        <v>0</v>
      </c>
      <c r="U153" s="2"/>
      <c r="V153" s="1">
        <f>Table7[Month]</f>
        <v>49218</v>
      </c>
      <c r="W153" s="2">
        <f>SUMIFS(Table2[Expense],Table2[Month],V153,Table2[Category],$W$8)</f>
        <v>0</v>
      </c>
      <c r="X153" s="2">
        <f>SUMIFS(Table2[Expense],Table2[Month],V153,Table2[Category],$X$8)</f>
        <v>0</v>
      </c>
      <c r="Y153" s="2">
        <f>SUMIFS(Table2[Expense],Table2[Month],V153,Table2[Category],$Y$8)</f>
        <v>0</v>
      </c>
      <c r="Z153" s="2">
        <f>SUMIFS(Table2[Expense],Table2[Month],V153,Table2[Category],$Z$8)</f>
        <v>0</v>
      </c>
      <c r="AA153" s="2">
        <f>SUMIFS(Table2[Expense],Table2[Month],V153,Table2[Category],$AA$8)</f>
        <v>0</v>
      </c>
      <c r="AB153" s="2">
        <f t="shared" si="5"/>
        <v>0</v>
      </c>
      <c r="AC153" s="2"/>
    </row>
    <row r="154" spans="17:29" hidden="1" x14ac:dyDescent="0.3">
      <c r="Q154" s="1">
        <v>49249</v>
      </c>
      <c r="R154" s="24">
        <f>SUMIF(Table3[Month], Q154, Table3[Total Income])</f>
        <v>0</v>
      </c>
      <c r="S154" s="25">
        <f>SUMIF(Table2[Month], Q154, Table2[Expense])</f>
        <v>0</v>
      </c>
      <c r="T154" s="2">
        <f>Table7[[#This Row],[Income]]-Table7[[#This Row],[Expense]]</f>
        <v>0</v>
      </c>
      <c r="U154" s="2"/>
      <c r="V154" s="1">
        <f>Table7[Month]</f>
        <v>49249</v>
      </c>
      <c r="W154" s="2">
        <f>SUMIFS(Table2[Expense],Table2[Month],V154,Table2[Category],$W$8)</f>
        <v>0</v>
      </c>
      <c r="X154" s="2">
        <f>SUMIFS(Table2[Expense],Table2[Month],V154,Table2[Category],$X$8)</f>
        <v>0</v>
      </c>
      <c r="Y154" s="2">
        <f>SUMIFS(Table2[Expense],Table2[Month],V154,Table2[Category],$Y$8)</f>
        <v>0</v>
      </c>
      <c r="Z154" s="2">
        <f>SUMIFS(Table2[Expense],Table2[Month],V154,Table2[Category],$Z$8)</f>
        <v>0</v>
      </c>
      <c r="AA154" s="2">
        <f>SUMIFS(Table2[Expense],Table2[Month],V154,Table2[Category],$AA$8)</f>
        <v>0</v>
      </c>
      <c r="AB154" s="2">
        <f t="shared" si="5"/>
        <v>0</v>
      </c>
      <c r="AC154" s="2"/>
    </row>
    <row r="155" spans="17:29" hidden="1" x14ac:dyDescent="0.3">
      <c r="Q155" s="1">
        <v>49279</v>
      </c>
      <c r="R155" s="24">
        <f>SUMIF(Table3[Month], Q155, Table3[Total Income])</f>
        <v>0</v>
      </c>
      <c r="S155" s="25">
        <f>SUMIF(Table2[Month], Q155, Table2[Expense])</f>
        <v>0</v>
      </c>
      <c r="T155" s="2">
        <f>Table7[[#This Row],[Income]]-Table7[[#This Row],[Expense]]</f>
        <v>0</v>
      </c>
      <c r="U155" s="2"/>
      <c r="V155" s="1">
        <f>Table7[Month]</f>
        <v>49279</v>
      </c>
      <c r="W155" s="2">
        <f>SUMIFS(Table2[Expense],Table2[Month],V155,Table2[Category],$W$8)</f>
        <v>0</v>
      </c>
      <c r="X155" s="2">
        <f>SUMIFS(Table2[Expense],Table2[Month],V155,Table2[Category],$X$8)</f>
        <v>0</v>
      </c>
      <c r="Y155" s="2">
        <f>SUMIFS(Table2[Expense],Table2[Month],V155,Table2[Category],$Y$8)</f>
        <v>0</v>
      </c>
      <c r="Z155" s="2">
        <f>SUMIFS(Table2[Expense],Table2[Month],V155,Table2[Category],$Z$8)</f>
        <v>0</v>
      </c>
      <c r="AA155" s="2">
        <f>SUMIFS(Table2[Expense],Table2[Month],V155,Table2[Category],$AA$8)</f>
        <v>0</v>
      </c>
      <c r="AB155" s="2">
        <f t="shared" si="5"/>
        <v>0</v>
      </c>
      <c r="AC155" s="2"/>
    </row>
    <row r="156" spans="17:29" hidden="1" x14ac:dyDescent="0.3">
      <c r="Q156" s="1">
        <v>49310</v>
      </c>
      <c r="R156" s="24">
        <f>SUMIF(Table3[Month], Q156, Table3[Total Income])</f>
        <v>0</v>
      </c>
      <c r="S156" s="25">
        <f>SUMIF(Table2[Month], Q156, Table2[Expense])</f>
        <v>0</v>
      </c>
      <c r="T156" s="2">
        <f>Table7[[#This Row],[Income]]-Table7[[#This Row],[Expense]]</f>
        <v>0</v>
      </c>
      <c r="U156" s="2"/>
      <c r="V156" s="1">
        <f>Table7[Month]</f>
        <v>49310</v>
      </c>
      <c r="W156" s="2">
        <f>SUMIFS(Table2[Expense],Table2[Month],V156,Table2[Category],$W$8)</f>
        <v>0</v>
      </c>
      <c r="X156" s="2">
        <f>SUMIFS(Table2[Expense],Table2[Month],V156,Table2[Category],$X$8)</f>
        <v>0</v>
      </c>
      <c r="Y156" s="2">
        <f>SUMIFS(Table2[Expense],Table2[Month],V156,Table2[Category],$Y$8)</f>
        <v>0</v>
      </c>
      <c r="Z156" s="2">
        <f>SUMIFS(Table2[Expense],Table2[Month],V156,Table2[Category],$Z$8)</f>
        <v>0</v>
      </c>
      <c r="AA156" s="2">
        <f>SUMIFS(Table2[Expense],Table2[Month],V156,Table2[Category],$AA$8)</f>
        <v>0</v>
      </c>
      <c r="AB156" s="2">
        <f t="shared" si="5"/>
        <v>0</v>
      </c>
      <c r="AC156" s="2"/>
    </row>
    <row r="157" spans="17:29" hidden="1" x14ac:dyDescent="0.3">
      <c r="Q157" s="1">
        <v>49341</v>
      </c>
      <c r="R157" s="24">
        <f>SUMIF(Table3[Month], Q157, Table3[Total Income])</f>
        <v>0</v>
      </c>
      <c r="S157" s="25">
        <f>SUMIF(Table2[Month], Q157, Table2[Expense])</f>
        <v>0</v>
      </c>
      <c r="T157" s="2">
        <f>Table7[[#This Row],[Income]]-Table7[[#This Row],[Expense]]</f>
        <v>0</v>
      </c>
      <c r="U157" s="2"/>
      <c r="V157" s="1">
        <f>Table7[Month]</f>
        <v>49341</v>
      </c>
      <c r="W157" s="2">
        <f>SUMIFS(Table2[Expense],Table2[Month],V157,Table2[Category],$W$8)</f>
        <v>0</v>
      </c>
      <c r="X157" s="2">
        <f>SUMIFS(Table2[Expense],Table2[Month],V157,Table2[Category],$X$8)</f>
        <v>0</v>
      </c>
      <c r="Y157" s="2">
        <f>SUMIFS(Table2[Expense],Table2[Month],V157,Table2[Category],$Y$8)</f>
        <v>0</v>
      </c>
      <c r="Z157" s="2">
        <f>SUMIFS(Table2[Expense],Table2[Month],V157,Table2[Category],$Z$8)</f>
        <v>0</v>
      </c>
      <c r="AA157" s="2">
        <f>SUMIFS(Table2[Expense],Table2[Month],V157,Table2[Category],$AA$8)</f>
        <v>0</v>
      </c>
      <c r="AB157" s="2">
        <f t="shared" si="5"/>
        <v>0</v>
      </c>
      <c r="AC157" s="2"/>
    </row>
    <row r="158" spans="17:29" hidden="1" x14ac:dyDescent="0.3">
      <c r="Q158" s="1">
        <v>49369</v>
      </c>
      <c r="R158" s="24">
        <f>SUMIF(Table3[Month], Q158, Table3[Total Income])</f>
        <v>0</v>
      </c>
      <c r="S158" s="25">
        <f>SUMIF(Table2[Month], Q158, Table2[Expense])</f>
        <v>0</v>
      </c>
      <c r="T158" s="2">
        <f>Table7[[#This Row],[Income]]-Table7[[#This Row],[Expense]]</f>
        <v>0</v>
      </c>
      <c r="U158" s="2"/>
      <c r="V158" s="1">
        <f>Table7[Month]</f>
        <v>49369</v>
      </c>
      <c r="W158" s="2">
        <f>SUMIFS(Table2[Expense],Table2[Month],V158,Table2[Category],$W$8)</f>
        <v>0</v>
      </c>
      <c r="X158" s="2">
        <f>SUMIFS(Table2[Expense],Table2[Month],V158,Table2[Category],$X$8)</f>
        <v>0</v>
      </c>
      <c r="Y158" s="2">
        <f>SUMIFS(Table2[Expense],Table2[Month],V158,Table2[Category],$Y$8)</f>
        <v>0</v>
      </c>
      <c r="Z158" s="2">
        <f>SUMIFS(Table2[Expense],Table2[Month],V158,Table2[Category],$Z$8)</f>
        <v>0</v>
      </c>
      <c r="AA158" s="2">
        <f>SUMIFS(Table2[Expense],Table2[Month],V158,Table2[Category],$AA$8)</f>
        <v>0</v>
      </c>
      <c r="AB158" s="2">
        <f t="shared" si="5"/>
        <v>0</v>
      </c>
      <c r="AC158" s="2"/>
    </row>
    <row r="159" spans="17:29" hidden="1" x14ac:dyDescent="0.3">
      <c r="Q159" s="1">
        <v>49400</v>
      </c>
      <c r="R159" s="24">
        <f>SUMIF(Table3[Month], Q159, Table3[Total Income])</f>
        <v>0</v>
      </c>
      <c r="S159" s="25">
        <f>SUMIF(Table2[Month], Q159, Table2[Expense])</f>
        <v>0</v>
      </c>
      <c r="T159" s="2">
        <f>Table7[[#This Row],[Income]]-Table7[[#This Row],[Expense]]</f>
        <v>0</v>
      </c>
      <c r="U159" s="2"/>
      <c r="V159" s="1">
        <f>Table7[Month]</f>
        <v>49400</v>
      </c>
      <c r="W159" s="2">
        <f>SUMIFS(Table2[Expense],Table2[Month],V159,Table2[Category],$W$8)</f>
        <v>0</v>
      </c>
      <c r="X159" s="2">
        <f>SUMIFS(Table2[Expense],Table2[Month],V159,Table2[Category],$X$8)</f>
        <v>0</v>
      </c>
      <c r="Y159" s="2">
        <f>SUMIFS(Table2[Expense],Table2[Month],V159,Table2[Category],$Y$8)</f>
        <v>0</v>
      </c>
      <c r="Z159" s="2">
        <f>SUMIFS(Table2[Expense],Table2[Month],V159,Table2[Category],$Z$8)</f>
        <v>0</v>
      </c>
      <c r="AA159" s="2">
        <f>SUMIFS(Table2[Expense],Table2[Month],V159,Table2[Category],$AA$8)</f>
        <v>0</v>
      </c>
      <c r="AB159" s="2">
        <f t="shared" si="5"/>
        <v>0</v>
      </c>
      <c r="AC159" s="2"/>
    </row>
    <row r="160" spans="17:29" hidden="1" x14ac:dyDescent="0.3">
      <c r="Q160" s="1">
        <v>49430</v>
      </c>
      <c r="R160" s="24">
        <f>SUMIF(Table3[Month], Q160, Table3[Total Income])</f>
        <v>0</v>
      </c>
      <c r="S160" s="25">
        <f>SUMIF(Table2[Month], Q160, Table2[Expense])</f>
        <v>0</v>
      </c>
      <c r="T160" s="2">
        <f>Table7[[#This Row],[Income]]-Table7[[#This Row],[Expense]]</f>
        <v>0</v>
      </c>
      <c r="U160" s="2"/>
      <c r="V160" s="1">
        <f>Table7[Month]</f>
        <v>49430</v>
      </c>
      <c r="W160" s="2">
        <f>SUMIFS(Table2[Expense],Table2[Month],V160,Table2[Category],$W$8)</f>
        <v>0</v>
      </c>
      <c r="X160" s="2">
        <f>SUMIFS(Table2[Expense],Table2[Month],V160,Table2[Category],$X$8)</f>
        <v>0</v>
      </c>
      <c r="Y160" s="2">
        <f>SUMIFS(Table2[Expense],Table2[Month],V160,Table2[Category],$Y$8)</f>
        <v>0</v>
      </c>
      <c r="Z160" s="2">
        <f>SUMIFS(Table2[Expense],Table2[Month],V160,Table2[Category],$Z$8)</f>
        <v>0</v>
      </c>
      <c r="AA160" s="2">
        <f>SUMIFS(Table2[Expense],Table2[Month],V160,Table2[Category],$AA$8)</f>
        <v>0</v>
      </c>
      <c r="AB160" s="2">
        <f t="shared" si="5"/>
        <v>0</v>
      </c>
      <c r="AC160" s="2"/>
    </row>
    <row r="161" spans="17:29" hidden="1" x14ac:dyDescent="0.3">
      <c r="Q161" s="1">
        <v>49461</v>
      </c>
      <c r="R161" s="24">
        <f>SUMIF(Table3[Month], Q161, Table3[Total Income])</f>
        <v>0</v>
      </c>
      <c r="S161" s="25">
        <f>SUMIF(Table2[Month], Q161, Table2[Expense])</f>
        <v>0</v>
      </c>
      <c r="T161" s="2">
        <f>Table7[[#This Row],[Income]]-Table7[[#This Row],[Expense]]</f>
        <v>0</v>
      </c>
      <c r="U161" s="2"/>
      <c r="V161" s="1">
        <f>Table7[Month]</f>
        <v>49461</v>
      </c>
      <c r="W161" s="2">
        <f>SUMIFS(Table2[Expense],Table2[Month],V161,Table2[Category],$W$8)</f>
        <v>0</v>
      </c>
      <c r="X161" s="2">
        <f>SUMIFS(Table2[Expense],Table2[Month],V161,Table2[Category],$X$8)</f>
        <v>0</v>
      </c>
      <c r="Y161" s="2">
        <f>SUMIFS(Table2[Expense],Table2[Month],V161,Table2[Category],$Y$8)</f>
        <v>0</v>
      </c>
      <c r="Z161" s="2">
        <f>SUMIFS(Table2[Expense],Table2[Month],V161,Table2[Category],$Z$8)</f>
        <v>0</v>
      </c>
      <c r="AA161" s="2">
        <f>SUMIFS(Table2[Expense],Table2[Month],V161,Table2[Category],$AA$8)</f>
        <v>0</v>
      </c>
      <c r="AB161" s="2">
        <f t="shared" si="5"/>
        <v>0</v>
      </c>
      <c r="AC161" s="2"/>
    </row>
    <row r="162" spans="17:29" hidden="1" x14ac:dyDescent="0.3">
      <c r="Q162" s="1">
        <v>49491</v>
      </c>
      <c r="R162" s="24">
        <f>SUMIF(Table3[Month], Q162, Table3[Total Income])</f>
        <v>0</v>
      </c>
      <c r="S162" s="25">
        <f>SUMIF(Table2[Month], Q162, Table2[Expense])</f>
        <v>0</v>
      </c>
      <c r="T162" s="2">
        <f>Table7[[#This Row],[Income]]-Table7[[#This Row],[Expense]]</f>
        <v>0</v>
      </c>
      <c r="U162" s="2"/>
      <c r="V162" s="1">
        <f>Table7[Month]</f>
        <v>49491</v>
      </c>
      <c r="W162" s="2">
        <f>SUMIFS(Table2[Expense],Table2[Month],V162,Table2[Category],$W$8)</f>
        <v>0</v>
      </c>
      <c r="X162" s="2">
        <f>SUMIFS(Table2[Expense],Table2[Month],V162,Table2[Category],$X$8)</f>
        <v>0</v>
      </c>
      <c r="Y162" s="2">
        <f>SUMIFS(Table2[Expense],Table2[Month],V162,Table2[Category],$Y$8)</f>
        <v>0</v>
      </c>
      <c r="Z162" s="2">
        <f>SUMIFS(Table2[Expense],Table2[Month],V162,Table2[Category],$Z$8)</f>
        <v>0</v>
      </c>
      <c r="AA162" s="2">
        <f>SUMIFS(Table2[Expense],Table2[Month],V162,Table2[Category],$AA$8)</f>
        <v>0</v>
      </c>
      <c r="AB162" s="2">
        <f t="shared" si="5"/>
        <v>0</v>
      </c>
      <c r="AC162" s="2"/>
    </row>
    <row r="163" spans="17:29" hidden="1" x14ac:dyDescent="0.3">
      <c r="Q163" s="1">
        <v>49522</v>
      </c>
      <c r="R163" s="24">
        <f>SUMIF(Table3[Month], Q163, Table3[Total Income])</f>
        <v>0</v>
      </c>
      <c r="S163" s="25">
        <f>SUMIF(Table2[Month], Q163, Table2[Expense])</f>
        <v>0</v>
      </c>
      <c r="T163" s="2">
        <f>Table7[[#This Row],[Income]]-Table7[[#This Row],[Expense]]</f>
        <v>0</v>
      </c>
      <c r="U163" s="2"/>
      <c r="V163" s="1">
        <f>Table7[Month]</f>
        <v>49522</v>
      </c>
      <c r="W163" s="2">
        <f>SUMIFS(Table2[Expense],Table2[Month],V163,Table2[Category],$W$8)</f>
        <v>0</v>
      </c>
      <c r="X163" s="2">
        <f>SUMIFS(Table2[Expense],Table2[Month],V163,Table2[Category],$X$8)</f>
        <v>0</v>
      </c>
      <c r="Y163" s="2">
        <f>SUMIFS(Table2[Expense],Table2[Month],V163,Table2[Category],$Y$8)</f>
        <v>0</v>
      </c>
      <c r="Z163" s="2">
        <f>SUMIFS(Table2[Expense],Table2[Month],V163,Table2[Category],$Z$8)</f>
        <v>0</v>
      </c>
      <c r="AA163" s="2">
        <f>SUMIFS(Table2[Expense],Table2[Month],V163,Table2[Category],$AA$8)</f>
        <v>0</v>
      </c>
      <c r="AB163" s="2">
        <f t="shared" si="5"/>
        <v>0</v>
      </c>
      <c r="AC163" s="2"/>
    </row>
    <row r="164" spans="17:29" hidden="1" x14ac:dyDescent="0.3">
      <c r="Q164" s="1">
        <v>49553</v>
      </c>
      <c r="R164" s="24">
        <f>SUMIF(Table3[Month], Q164, Table3[Total Income])</f>
        <v>0</v>
      </c>
      <c r="S164" s="25">
        <f>SUMIF(Table2[Month], Q164, Table2[Expense])</f>
        <v>0</v>
      </c>
      <c r="T164" s="2">
        <f>Table7[[#This Row],[Income]]-Table7[[#This Row],[Expense]]</f>
        <v>0</v>
      </c>
      <c r="U164" s="2"/>
      <c r="V164" s="1">
        <f>Table7[Month]</f>
        <v>49553</v>
      </c>
      <c r="W164" s="2">
        <f>SUMIFS(Table2[Expense],Table2[Month],V164,Table2[Category],$W$8)</f>
        <v>0</v>
      </c>
      <c r="X164" s="2">
        <f>SUMIFS(Table2[Expense],Table2[Month],V164,Table2[Category],$X$8)</f>
        <v>0</v>
      </c>
      <c r="Y164" s="2">
        <f>SUMIFS(Table2[Expense],Table2[Month],V164,Table2[Category],$Y$8)</f>
        <v>0</v>
      </c>
      <c r="Z164" s="2">
        <f>SUMIFS(Table2[Expense],Table2[Month],V164,Table2[Category],$Z$8)</f>
        <v>0</v>
      </c>
      <c r="AA164" s="2">
        <f>SUMIFS(Table2[Expense],Table2[Month],V164,Table2[Category],$AA$8)</f>
        <v>0</v>
      </c>
      <c r="AB164" s="2">
        <f t="shared" si="5"/>
        <v>0</v>
      </c>
      <c r="AC164" s="2"/>
    </row>
    <row r="165" spans="17:29" hidden="1" x14ac:dyDescent="0.3">
      <c r="Q165" s="1">
        <v>49583</v>
      </c>
      <c r="R165" s="24">
        <f>SUMIF(Table3[Month], Q165, Table3[Total Income])</f>
        <v>0</v>
      </c>
      <c r="S165" s="25">
        <f>SUMIF(Table2[Month], Q165, Table2[Expense])</f>
        <v>0</v>
      </c>
      <c r="T165" s="2">
        <f>Table7[[#This Row],[Income]]-Table7[[#This Row],[Expense]]</f>
        <v>0</v>
      </c>
      <c r="U165" s="2"/>
      <c r="V165" s="1">
        <f>Table7[Month]</f>
        <v>49583</v>
      </c>
      <c r="W165" s="2">
        <f>SUMIFS(Table2[Expense],Table2[Month],V165,Table2[Category],$W$8)</f>
        <v>0</v>
      </c>
      <c r="X165" s="2">
        <f>SUMIFS(Table2[Expense],Table2[Month],V165,Table2[Category],$X$8)</f>
        <v>0</v>
      </c>
      <c r="Y165" s="2">
        <f>SUMIFS(Table2[Expense],Table2[Month],V165,Table2[Category],$Y$8)</f>
        <v>0</v>
      </c>
      <c r="Z165" s="2">
        <f>SUMIFS(Table2[Expense],Table2[Month],V165,Table2[Category],$Z$8)</f>
        <v>0</v>
      </c>
      <c r="AA165" s="2">
        <f>SUMIFS(Table2[Expense],Table2[Month],V165,Table2[Category],$AA$8)</f>
        <v>0</v>
      </c>
      <c r="AB165" s="2">
        <f t="shared" si="5"/>
        <v>0</v>
      </c>
      <c r="AC165" s="2"/>
    </row>
    <row r="166" spans="17:29" hidden="1" x14ac:dyDescent="0.3">
      <c r="Q166" s="1">
        <v>49614</v>
      </c>
      <c r="R166" s="24">
        <f>SUMIF(Table3[Month], Q166, Table3[Total Income])</f>
        <v>0</v>
      </c>
      <c r="S166" s="25">
        <f>SUMIF(Table2[Month], Q166, Table2[Expense])</f>
        <v>0</v>
      </c>
      <c r="T166" s="2">
        <f>Table7[[#This Row],[Income]]-Table7[[#This Row],[Expense]]</f>
        <v>0</v>
      </c>
      <c r="U166" s="2"/>
      <c r="V166" s="1">
        <f>Table7[Month]</f>
        <v>49614</v>
      </c>
      <c r="W166" s="2">
        <f>SUMIFS(Table2[Expense],Table2[Month],V166,Table2[Category],$W$8)</f>
        <v>0</v>
      </c>
      <c r="X166" s="2">
        <f>SUMIFS(Table2[Expense],Table2[Month],V166,Table2[Category],$X$8)</f>
        <v>0</v>
      </c>
      <c r="Y166" s="2">
        <f>SUMIFS(Table2[Expense],Table2[Month],V166,Table2[Category],$Y$8)</f>
        <v>0</v>
      </c>
      <c r="Z166" s="2">
        <f>SUMIFS(Table2[Expense],Table2[Month],V166,Table2[Category],$Z$8)</f>
        <v>0</v>
      </c>
      <c r="AA166" s="2">
        <f>SUMIFS(Table2[Expense],Table2[Month],V166,Table2[Category],$AA$8)</f>
        <v>0</v>
      </c>
      <c r="AB166" s="2">
        <f t="shared" si="5"/>
        <v>0</v>
      </c>
      <c r="AC166" s="2"/>
    </row>
    <row r="167" spans="17:29" hidden="1" x14ac:dyDescent="0.3">
      <c r="Q167" s="1">
        <v>49644</v>
      </c>
      <c r="R167" s="24">
        <f>SUMIF(Table3[Month], Q167, Table3[Total Income])</f>
        <v>0</v>
      </c>
      <c r="S167" s="25">
        <f>SUMIF(Table2[Month], Q167, Table2[Expense])</f>
        <v>0</v>
      </c>
      <c r="T167" s="2">
        <f>Table7[[#This Row],[Income]]-Table7[[#This Row],[Expense]]</f>
        <v>0</v>
      </c>
      <c r="U167" s="2"/>
      <c r="V167" s="1">
        <f>Table7[Month]</f>
        <v>49644</v>
      </c>
      <c r="W167" s="2">
        <f>SUMIFS(Table2[Expense],Table2[Month],V167,Table2[Category],$W$8)</f>
        <v>0</v>
      </c>
      <c r="X167" s="2">
        <f>SUMIFS(Table2[Expense],Table2[Month],V167,Table2[Category],$X$8)</f>
        <v>0</v>
      </c>
      <c r="Y167" s="2">
        <f>SUMIFS(Table2[Expense],Table2[Month],V167,Table2[Category],$Y$8)</f>
        <v>0</v>
      </c>
      <c r="Z167" s="2">
        <f>SUMIFS(Table2[Expense],Table2[Month],V167,Table2[Category],$Z$8)</f>
        <v>0</v>
      </c>
      <c r="AA167" s="2">
        <f>SUMIFS(Table2[Expense],Table2[Month],V167,Table2[Category],$AA$8)</f>
        <v>0</v>
      </c>
      <c r="AB167" s="2">
        <f t="shared" si="5"/>
        <v>0</v>
      </c>
      <c r="AC167" s="2"/>
    </row>
    <row r="168" spans="17:29" hidden="1" x14ac:dyDescent="0.3">
      <c r="Q168" s="1">
        <v>49675</v>
      </c>
      <c r="R168" s="24">
        <f>SUMIF(Table3[Month], Q168, Table3[Total Income])</f>
        <v>0</v>
      </c>
      <c r="S168" s="25">
        <f>SUMIF(Table2[Month], Q168, Table2[Expense])</f>
        <v>0</v>
      </c>
      <c r="T168" s="2">
        <f>Table7[[#This Row],[Income]]-Table7[[#This Row],[Expense]]</f>
        <v>0</v>
      </c>
      <c r="U168" s="2"/>
      <c r="V168" s="1">
        <f>Table7[Month]</f>
        <v>49675</v>
      </c>
      <c r="W168" s="2">
        <f>SUMIFS(Table2[Expense],Table2[Month],V168,Table2[Category],$W$8)</f>
        <v>0</v>
      </c>
      <c r="X168" s="2">
        <f>SUMIFS(Table2[Expense],Table2[Month],V168,Table2[Category],$X$8)</f>
        <v>0</v>
      </c>
      <c r="Y168" s="2">
        <f>SUMIFS(Table2[Expense],Table2[Month],V168,Table2[Category],$Y$8)</f>
        <v>0</v>
      </c>
      <c r="Z168" s="2">
        <f>SUMIFS(Table2[Expense],Table2[Month],V168,Table2[Category],$Z$8)</f>
        <v>0</v>
      </c>
      <c r="AA168" s="2">
        <f>SUMIFS(Table2[Expense],Table2[Month],V168,Table2[Category],$AA$8)</f>
        <v>0</v>
      </c>
      <c r="AB168" s="2">
        <f t="shared" si="5"/>
        <v>0</v>
      </c>
      <c r="AC168" s="2"/>
    </row>
    <row r="169" spans="17:29" hidden="1" x14ac:dyDescent="0.3">
      <c r="Q169" s="1">
        <v>49706</v>
      </c>
      <c r="R169" s="24">
        <f>SUMIF(Table3[Month], Q169, Table3[Total Income])</f>
        <v>0</v>
      </c>
      <c r="S169" s="25">
        <f>SUMIF(Table2[Month], Q169, Table2[Expense])</f>
        <v>0</v>
      </c>
      <c r="T169" s="2">
        <f>Table7[[#This Row],[Income]]-Table7[[#This Row],[Expense]]</f>
        <v>0</v>
      </c>
      <c r="U169" s="2"/>
      <c r="V169" s="1">
        <f>Table7[Month]</f>
        <v>49706</v>
      </c>
      <c r="W169" s="2">
        <f>SUMIFS(Table2[Expense],Table2[Month],V169,Table2[Category],$W$8)</f>
        <v>0</v>
      </c>
      <c r="X169" s="2">
        <f>SUMIFS(Table2[Expense],Table2[Month],V169,Table2[Category],$X$8)</f>
        <v>0</v>
      </c>
      <c r="Y169" s="2">
        <f>SUMIFS(Table2[Expense],Table2[Month],V169,Table2[Category],$Y$8)</f>
        <v>0</v>
      </c>
      <c r="Z169" s="2">
        <f>SUMIFS(Table2[Expense],Table2[Month],V169,Table2[Category],$Z$8)</f>
        <v>0</v>
      </c>
      <c r="AA169" s="2">
        <f>SUMIFS(Table2[Expense],Table2[Month],V169,Table2[Category],$AA$8)</f>
        <v>0</v>
      </c>
      <c r="AB169" s="2">
        <f t="shared" si="5"/>
        <v>0</v>
      </c>
      <c r="AC169" s="2"/>
    </row>
    <row r="170" spans="17:29" hidden="1" x14ac:dyDescent="0.3">
      <c r="Q170" s="1">
        <v>49735</v>
      </c>
      <c r="R170" s="24">
        <f>SUMIF(Table3[Month], Q170, Table3[Total Income])</f>
        <v>0</v>
      </c>
      <c r="S170" s="25">
        <f>SUMIF(Table2[Month], Q170, Table2[Expense])</f>
        <v>0</v>
      </c>
      <c r="T170" s="2">
        <f>Table7[[#This Row],[Income]]-Table7[[#This Row],[Expense]]</f>
        <v>0</v>
      </c>
      <c r="U170" s="2"/>
      <c r="V170" s="1">
        <f>Table7[Month]</f>
        <v>49735</v>
      </c>
      <c r="W170" s="2">
        <f>SUMIFS(Table2[Expense],Table2[Month],V170,Table2[Category],$W$8)</f>
        <v>0</v>
      </c>
      <c r="X170" s="2">
        <f>SUMIFS(Table2[Expense],Table2[Month],V170,Table2[Category],$X$8)</f>
        <v>0</v>
      </c>
      <c r="Y170" s="2">
        <f>SUMIFS(Table2[Expense],Table2[Month],V170,Table2[Category],$Y$8)</f>
        <v>0</v>
      </c>
      <c r="Z170" s="2">
        <f>SUMIFS(Table2[Expense],Table2[Month],V170,Table2[Category],$Z$8)</f>
        <v>0</v>
      </c>
      <c r="AA170" s="2">
        <f>SUMIFS(Table2[Expense],Table2[Month],V170,Table2[Category],$AA$8)</f>
        <v>0</v>
      </c>
      <c r="AB170" s="2">
        <f t="shared" si="5"/>
        <v>0</v>
      </c>
      <c r="AC170" s="2"/>
    </row>
    <row r="171" spans="17:29" hidden="1" x14ac:dyDescent="0.3">
      <c r="Q171" s="1">
        <v>49766</v>
      </c>
      <c r="R171" s="24">
        <f>SUMIF(Table3[Month], Q171, Table3[Total Income])</f>
        <v>0</v>
      </c>
      <c r="S171" s="25">
        <f>SUMIF(Table2[Month], Q171, Table2[Expense])</f>
        <v>0</v>
      </c>
      <c r="T171" s="2">
        <f>Table7[[#This Row],[Income]]-Table7[[#This Row],[Expense]]</f>
        <v>0</v>
      </c>
      <c r="U171" s="2"/>
      <c r="V171" s="1">
        <f>Table7[Month]</f>
        <v>49766</v>
      </c>
      <c r="W171" s="2">
        <f>SUMIFS(Table2[Expense],Table2[Month],V171,Table2[Category],$W$8)</f>
        <v>0</v>
      </c>
      <c r="X171" s="2">
        <f>SUMIFS(Table2[Expense],Table2[Month],V171,Table2[Category],$X$8)</f>
        <v>0</v>
      </c>
      <c r="Y171" s="2">
        <f>SUMIFS(Table2[Expense],Table2[Month],V171,Table2[Category],$Y$8)</f>
        <v>0</v>
      </c>
      <c r="Z171" s="2">
        <f>SUMIFS(Table2[Expense],Table2[Month],V171,Table2[Category],$Z$8)</f>
        <v>0</v>
      </c>
      <c r="AA171" s="2">
        <f>SUMIFS(Table2[Expense],Table2[Month],V171,Table2[Category],$AA$8)</f>
        <v>0</v>
      </c>
      <c r="AB171" s="2">
        <f t="shared" si="5"/>
        <v>0</v>
      </c>
      <c r="AC171" s="2"/>
    </row>
    <row r="172" spans="17:29" hidden="1" x14ac:dyDescent="0.3">
      <c r="Q172" s="1">
        <v>49796</v>
      </c>
      <c r="R172" s="24">
        <f>SUMIF(Table3[Month], Q172, Table3[Total Income])</f>
        <v>0</v>
      </c>
      <c r="S172" s="25">
        <f>SUMIF(Table2[Month], Q172, Table2[Expense])</f>
        <v>0</v>
      </c>
      <c r="T172" s="2">
        <f>Table7[[#This Row],[Income]]-Table7[[#This Row],[Expense]]</f>
        <v>0</v>
      </c>
      <c r="U172" s="2"/>
      <c r="V172" s="1">
        <f>Table7[Month]</f>
        <v>49796</v>
      </c>
      <c r="W172" s="2">
        <f>SUMIFS(Table2[Expense],Table2[Month],V172,Table2[Category],$W$8)</f>
        <v>0</v>
      </c>
      <c r="X172" s="2">
        <f>SUMIFS(Table2[Expense],Table2[Month],V172,Table2[Category],$X$8)</f>
        <v>0</v>
      </c>
      <c r="Y172" s="2">
        <f>SUMIFS(Table2[Expense],Table2[Month],V172,Table2[Category],$Y$8)</f>
        <v>0</v>
      </c>
      <c r="Z172" s="2">
        <f>SUMIFS(Table2[Expense],Table2[Month],V172,Table2[Category],$Z$8)</f>
        <v>0</v>
      </c>
      <c r="AA172" s="2">
        <f>SUMIFS(Table2[Expense],Table2[Month],V172,Table2[Category],$AA$8)</f>
        <v>0</v>
      </c>
      <c r="AB172" s="2">
        <f t="shared" si="5"/>
        <v>0</v>
      </c>
      <c r="AC172" s="2"/>
    </row>
    <row r="173" spans="17:29" hidden="1" x14ac:dyDescent="0.3">
      <c r="Q173" s="1">
        <v>49827</v>
      </c>
      <c r="R173" s="24">
        <f>SUMIF(Table3[Month], Q173, Table3[Total Income])</f>
        <v>0</v>
      </c>
      <c r="S173" s="25">
        <f>SUMIF(Table2[Month], Q173, Table2[Expense])</f>
        <v>0</v>
      </c>
      <c r="T173" s="2">
        <f>Table7[[#This Row],[Income]]-Table7[[#This Row],[Expense]]</f>
        <v>0</v>
      </c>
      <c r="U173" s="2"/>
      <c r="V173" s="1">
        <f>Table7[Month]</f>
        <v>49827</v>
      </c>
      <c r="W173" s="2">
        <f>SUMIFS(Table2[Expense],Table2[Month],V173,Table2[Category],$W$8)</f>
        <v>0</v>
      </c>
      <c r="X173" s="2">
        <f>SUMIFS(Table2[Expense],Table2[Month],V173,Table2[Category],$X$8)</f>
        <v>0</v>
      </c>
      <c r="Y173" s="2">
        <f>SUMIFS(Table2[Expense],Table2[Month],V173,Table2[Category],$Y$8)</f>
        <v>0</v>
      </c>
      <c r="Z173" s="2">
        <f>SUMIFS(Table2[Expense],Table2[Month],V173,Table2[Category],$Z$8)</f>
        <v>0</v>
      </c>
      <c r="AA173" s="2">
        <f>SUMIFS(Table2[Expense],Table2[Month],V173,Table2[Category],$AA$8)</f>
        <v>0</v>
      </c>
      <c r="AB173" s="2">
        <f t="shared" si="5"/>
        <v>0</v>
      </c>
      <c r="AC173" s="2"/>
    </row>
    <row r="174" spans="17:29" hidden="1" x14ac:dyDescent="0.3">
      <c r="Q174" s="1">
        <v>49857</v>
      </c>
      <c r="R174" s="24">
        <f>SUMIF(Table3[Month], Q174, Table3[Total Income])</f>
        <v>0</v>
      </c>
      <c r="S174" s="25">
        <f>SUMIF(Table2[Month], Q174, Table2[Expense])</f>
        <v>0</v>
      </c>
      <c r="T174" s="2">
        <f>Table7[[#This Row],[Income]]-Table7[[#This Row],[Expense]]</f>
        <v>0</v>
      </c>
      <c r="U174" s="2"/>
      <c r="V174" s="1">
        <f>Table7[Month]</f>
        <v>49857</v>
      </c>
      <c r="W174" s="2">
        <f>SUMIFS(Table2[Expense],Table2[Month],V174,Table2[Category],$W$8)</f>
        <v>0</v>
      </c>
      <c r="X174" s="2">
        <f>SUMIFS(Table2[Expense],Table2[Month],V174,Table2[Category],$X$8)</f>
        <v>0</v>
      </c>
      <c r="Y174" s="2">
        <f>SUMIFS(Table2[Expense],Table2[Month],V174,Table2[Category],$Y$8)</f>
        <v>0</v>
      </c>
      <c r="Z174" s="2">
        <f>SUMIFS(Table2[Expense],Table2[Month],V174,Table2[Category],$Z$8)</f>
        <v>0</v>
      </c>
      <c r="AA174" s="2">
        <f>SUMIFS(Table2[Expense],Table2[Month],V174,Table2[Category],$AA$8)</f>
        <v>0</v>
      </c>
      <c r="AB174" s="2">
        <f t="shared" si="5"/>
        <v>0</v>
      </c>
      <c r="AC174" s="2"/>
    </row>
    <row r="175" spans="17:29" hidden="1" x14ac:dyDescent="0.3">
      <c r="Q175" s="1">
        <v>49888</v>
      </c>
      <c r="R175" s="24">
        <f>SUMIF(Table3[Month], Q175, Table3[Total Income])</f>
        <v>0</v>
      </c>
      <c r="S175" s="25">
        <f>SUMIF(Table2[Month], Q175, Table2[Expense])</f>
        <v>0</v>
      </c>
      <c r="T175" s="2">
        <f>Table7[[#This Row],[Income]]-Table7[[#This Row],[Expense]]</f>
        <v>0</v>
      </c>
      <c r="U175" s="2"/>
      <c r="V175" s="1">
        <f>Table7[Month]</f>
        <v>49888</v>
      </c>
      <c r="W175" s="2">
        <f>SUMIFS(Table2[Expense],Table2[Month],V175,Table2[Category],$W$8)</f>
        <v>0</v>
      </c>
      <c r="X175" s="2">
        <f>SUMIFS(Table2[Expense],Table2[Month],V175,Table2[Category],$X$8)</f>
        <v>0</v>
      </c>
      <c r="Y175" s="2">
        <f>SUMIFS(Table2[Expense],Table2[Month],V175,Table2[Category],$Y$8)</f>
        <v>0</v>
      </c>
      <c r="Z175" s="2">
        <f>SUMIFS(Table2[Expense],Table2[Month],V175,Table2[Category],$Z$8)</f>
        <v>0</v>
      </c>
      <c r="AA175" s="2">
        <f>SUMIFS(Table2[Expense],Table2[Month],V175,Table2[Category],$AA$8)</f>
        <v>0</v>
      </c>
      <c r="AB175" s="2">
        <f t="shared" si="5"/>
        <v>0</v>
      </c>
      <c r="AC175" s="2"/>
    </row>
    <row r="176" spans="17:29" hidden="1" x14ac:dyDescent="0.3">
      <c r="Q176" s="1">
        <v>49919</v>
      </c>
      <c r="R176" s="24">
        <f>SUMIF(Table3[Month], Q176, Table3[Total Income])</f>
        <v>0</v>
      </c>
      <c r="S176" s="25">
        <f>SUMIF(Table2[Month], Q176, Table2[Expense])</f>
        <v>0</v>
      </c>
      <c r="T176" s="2">
        <f>Table7[[#This Row],[Income]]-Table7[[#This Row],[Expense]]</f>
        <v>0</v>
      </c>
      <c r="U176" s="2"/>
      <c r="V176" s="1">
        <f>Table7[Month]</f>
        <v>49919</v>
      </c>
      <c r="W176" s="2">
        <f>SUMIFS(Table2[Expense],Table2[Month],V176,Table2[Category],$W$8)</f>
        <v>0</v>
      </c>
      <c r="X176" s="2">
        <f>SUMIFS(Table2[Expense],Table2[Month],V176,Table2[Category],$X$8)</f>
        <v>0</v>
      </c>
      <c r="Y176" s="2">
        <f>SUMIFS(Table2[Expense],Table2[Month],V176,Table2[Category],$Y$8)</f>
        <v>0</v>
      </c>
      <c r="Z176" s="2">
        <f>SUMIFS(Table2[Expense],Table2[Month],V176,Table2[Category],$Z$8)</f>
        <v>0</v>
      </c>
      <c r="AA176" s="2">
        <f>SUMIFS(Table2[Expense],Table2[Month],V176,Table2[Category],$AA$8)</f>
        <v>0</v>
      </c>
      <c r="AB176" s="2">
        <f t="shared" si="5"/>
        <v>0</v>
      </c>
      <c r="AC176" s="2"/>
    </row>
    <row r="177" spans="17:29" hidden="1" x14ac:dyDescent="0.3">
      <c r="Q177" s="1">
        <v>49949</v>
      </c>
      <c r="R177" s="24">
        <f>SUMIF(Table3[Month], Q177, Table3[Total Income])</f>
        <v>0</v>
      </c>
      <c r="S177" s="25">
        <f>SUMIF(Table2[Month], Q177, Table2[Expense])</f>
        <v>0</v>
      </c>
      <c r="T177" s="2">
        <f>Table7[[#This Row],[Income]]-Table7[[#This Row],[Expense]]</f>
        <v>0</v>
      </c>
      <c r="U177" s="2"/>
      <c r="V177" s="1">
        <f>Table7[Month]</f>
        <v>49949</v>
      </c>
      <c r="W177" s="2">
        <f>SUMIFS(Table2[Expense],Table2[Month],V177,Table2[Category],$W$8)</f>
        <v>0</v>
      </c>
      <c r="X177" s="2">
        <f>SUMIFS(Table2[Expense],Table2[Month],V177,Table2[Category],$X$8)</f>
        <v>0</v>
      </c>
      <c r="Y177" s="2">
        <f>SUMIFS(Table2[Expense],Table2[Month],V177,Table2[Category],$Y$8)</f>
        <v>0</v>
      </c>
      <c r="Z177" s="2">
        <f>SUMIFS(Table2[Expense],Table2[Month],V177,Table2[Category],$Z$8)</f>
        <v>0</v>
      </c>
      <c r="AA177" s="2">
        <f>SUMIFS(Table2[Expense],Table2[Month],V177,Table2[Category],$AA$8)</f>
        <v>0</v>
      </c>
      <c r="AB177" s="2">
        <f t="shared" si="5"/>
        <v>0</v>
      </c>
      <c r="AC177" s="2"/>
    </row>
    <row r="178" spans="17:29" hidden="1" x14ac:dyDescent="0.3">
      <c r="Q178" s="1">
        <v>49980</v>
      </c>
      <c r="R178" s="24">
        <f>SUMIF(Table3[Month], Q178, Table3[Total Income])</f>
        <v>0</v>
      </c>
      <c r="S178" s="25">
        <f>SUMIF(Table2[Month], Q178, Table2[Expense])</f>
        <v>0</v>
      </c>
      <c r="T178" s="2">
        <f>Table7[[#This Row],[Income]]-Table7[[#This Row],[Expense]]</f>
        <v>0</v>
      </c>
      <c r="U178" s="2"/>
      <c r="V178" s="1">
        <f>Table7[Month]</f>
        <v>49980</v>
      </c>
      <c r="W178" s="2">
        <f>SUMIFS(Table2[Expense],Table2[Month],V178,Table2[Category],$W$8)</f>
        <v>0</v>
      </c>
      <c r="X178" s="2">
        <f>SUMIFS(Table2[Expense],Table2[Month],V178,Table2[Category],$X$8)</f>
        <v>0</v>
      </c>
      <c r="Y178" s="2">
        <f>SUMIFS(Table2[Expense],Table2[Month],V178,Table2[Category],$Y$8)</f>
        <v>0</v>
      </c>
      <c r="Z178" s="2">
        <f>SUMIFS(Table2[Expense],Table2[Month],V178,Table2[Category],$Z$8)</f>
        <v>0</v>
      </c>
      <c r="AA178" s="2">
        <f>SUMIFS(Table2[Expense],Table2[Month],V178,Table2[Category],$AA$8)</f>
        <v>0</v>
      </c>
      <c r="AB178" s="2">
        <f t="shared" si="5"/>
        <v>0</v>
      </c>
      <c r="AC178" s="2"/>
    </row>
    <row r="179" spans="17:29" hidden="1" x14ac:dyDescent="0.3">
      <c r="Q179" s="1">
        <v>50010</v>
      </c>
      <c r="R179" s="24">
        <f>SUMIF(Table3[Month], Q179, Table3[Total Income])</f>
        <v>0</v>
      </c>
      <c r="S179" s="25">
        <f>SUMIF(Table2[Month], Q179, Table2[Expense])</f>
        <v>0</v>
      </c>
      <c r="T179" s="2">
        <f>Table7[[#This Row],[Income]]-Table7[[#This Row],[Expense]]</f>
        <v>0</v>
      </c>
      <c r="U179" s="2"/>
      <c r="V179" s="1">
        <f>Table7[Month]</f>
        <v>50010</v>
      </c>
      <c r="W179" s="2">
        <f>SUMIFS(Table2[Expense],Table2[Month],V179,Table2[Category],$W$8)</f>
        <v>0</v>
      </c>
      <c r="X179" s="2">
        <f>SUMIFS(Table2[Expense],Table2[Month],V179,Table2[Category],$X$8)</f>
        <v>0</v>
      </c>
      <c r="Y179" s="2">
        <f>SUMIFS(Table2[Expense],Table2[Month],V179,Table2[Category],$Y$8)</f>
        <v>0</v>
      </c>
      <c r="Z179" s="2">
        <f>SUMIFS(Table2[Expense],Table2[Month],V179,Table2[Category],$Z$8)</f>
        <v>0</v>
      </c>
      <c r="AA179" s="2">
        <f>SUMIFS(Table2[Expense],Table2[Month],V179,Table2[Category],$AA$8)</f>
        <v>0</v>
      </c>
      <c r="AB179" s="2">
        <f t="shared" si="5"/>
        <v>0</v>
      </c>
      <c r="AC179" s="2"/>
    </row>
    <row r="180" spans="17:29" hidden="1" x14ac:dyDescent="0.3">
      <c r="Q180" s="1">
        <v>50041</v>
      </c>
      <c r="R180" s="24">
        <f>SUMIF(Table3[Month], Q180, Table3[Total Income])</f>
        <v>0</v>
      </c>
      <c r="S180" s="25">
        <f>SUMIF(Table2[Month], Q180, Table2[Expense])</f>
        <v>0</v>
      </c>
      <c r="T180" s="2">
        <f>Table7[[#This Row],[Income]]-Table7[[#This Row],[Expense]]</f>
        <v>0</v>
      </c>
      <c r="U180" s="2"/>
      <c r="V180" s="1">
        <f>Table7[Month]</f>
        <v>50041</v>
      </c>
      <c r="W180" s="2">
        <f>SUMIFS(Table2[Expense],Table2[Month],V180,Table2[Category],$W$8)</f>
        <v>0</v>
      </c>
      <c r="X180" s="2">
        <f>SUMIFS(Table2[Expense],Table2[Month],V180,Table2[Category],$X$8)</f>
        <v>0</v>
      </c>
      <c r="Y180" s="2">
        <f>SUMIFS(Table2[Expense],Table2[Month],V180,Table2[Category],$Y$8)</f>
        <v>0</v>
      </c>
      <c r="Z180" s="2">
        <f>SUMIFS(Table2[Expense],Table2[Month],V180,Table2[Category],$Z$8)</f>
        <v>0</v>
      </c>
      <c r="AA180" s="2">
        <f>SUMIFS(Table2[Expense],Table2[Month],V180,Table2[Category],$AA$8)</f>
        <v>0</v>
      </c>
      <c r="AB180" s="2">
        <f t="shared" si="5"/>
        <v>0</v>
      </c>
      <c r="AC180" s="2"/>
    </row>
    <row r="181" spans="17:29" hidden="1" x14ac:dyDescent="0.3">
      <c r="Q181" s="1">
        <v>50072</v>
      </c>
      <c r="R181" s="24">
        <f>SUMIF(Table3[Month], Q181, Table3[Total Income])</f>
        <v>0</v>
      </c>
      <c r="S181" s="25">
        <f>SUMIF(Table2[Month], Q181, Table2[Expense])</f>
        <v>0</v>
      </c>
      <c r="T181" s="2">
        <f>Table7[[#This Row],[Income]]-Table7[[#This Row],[Expense]]</f>
        <v>0</v>
      </c>
      <c r="U181" s="2"/>
      <c r="V181" s="1">
        <f>Table7[Month]</f>
        <v>50072</v>
      </c>
      <c r="W181" s="2">
        <f>SUMIFS(Table2[Expense],Table2[Month],V181,Table2[Category],$W$8)</f>
        <v>0</v>
      </c>
      <c r="X181" s="2">
        <f>SUMIFS(Table2[Expense],Table2[Month],V181,Table2[Category],$X$8)</f>
        <v>0</v>
      </c>
      <c r="Y181" s="2">
        <f>SUMIFS(Table2[Expense],Table2[Month],V181,Table2[Category],$Y$8)</f>
        <v>0</v>
      </c>
      <c r="Z181" s="2">
        <f>SUMIFS(Table2[Expense],Table2[Month],V181,Table2[Category],$Z$8)</f>
        <v>0</v>
      </c>
      <c r="AA181" s="2">
        <f>SUMIFS(Table2[Expense],Table2[Month],V181,Table2[Category],$AA$8)</f>
        <v>0</v>
      </c>
      <c r="AB181" s="2">
        <f t="shared" si="5"/>
        <v>0</v>
      </c>
      <c r="AC181" s="2"/>
    </row>
    <row r="182" spans="17:29" hidden="1" x14ac:dyDescent="0.3">
      <c r="Q182" s="1">
        <v>50100</v>
      </c>
      <c r="R182" s="24">
        <f>SUMIF(Table3[Month], Q182, Table3[Total Income])</f>
        <v>0</v>
      </c>
      <c r="S182" s="25">
        <f>SUMIF(Table2[Month], Q182, Table2[Expense])</f>
        <v>0</v>
      </c>
      <c r="T182" s="2">
        <f>Table7[[#This Row],[Income]]-Table7[[#This Row],[Expense]]</f>
        <v>0</v>
      </c>
      <c r="U182" s="2"/>
      <c r="V182" s="1">
        <f>Table7[Month]</f>
        <v>50100</v>
      </c>
      <c r="W182" s="2">
        <f>SUMIFS(Table2[Expense],Table2[Month],V182,Table2[Category],$W$8)</f>
        <v>0</v>
      </c>
      <c r="X182" s="2">
        <f>SUMIFS(Table2[Expense],Table2[Month],V182,Table2[Category],$X$8)</f>
        <v>0</v>
      </c>
      <c r="Y182" s="2">
        <f>SUMIFS(Table2[Expense],Table2[Month],V182,Table2[Category],$Y$8)</f>
        <v>0</v>
      </c>
      <c r="Z182" s="2">
        <f>SUMIFS(Table2[Expense],Table2[Month],V182,Table2[Category],$Z$8)</f>
        <v>0</v>
      </c>
      <c r="AA182" s="2">
        <f>SUMIFS(Table2[Expense],Table2[Month],V182,Table2[Category],$AA$8)</f>
        <v>0</v>
      </c>
      <c r="AB182" s="2">
        <f t="shared" si="5"/>
        <v>0</v>
      </c>
      <c r="AC182" s="2"/>
    </row>
    <row r="183" spans="17:29" hidden="1" x14ac:dyDescent="0.3">
      <c r="Q183" s="1">
        <v>50131</v>
      </c>
      <c r="R183" s="24">
        <f>SUMIF(Table3[Month], Q183, Table3[Total Income])</f>
        <v>0</v>
      </c>
      <c r="S183" s="25">
        <f>SUMIF(Table2[Month], Q183, Table2[Expense])</f>
        <v>0</v>
      </c>
      <c r="T183" s="2">
        <f>Table7[[#This Row],[Income]]-Table7[[#This Row],[Expense]]</f>
        <v>0</v>
      </c>
      <c r="U183" s="2"/>
      <c r="V183" s="1">
        <f>Table7[Month]</f>
        <v>50131</v>
      </c>
      <c r="W183" s="2">
        <f>SUMIFS(Table2[Expense],Table2[Month],V183,Table2[Category],$W$8)</f>
        <v>0</v>
      </c>
      <c r="X183" s="2">
        <f>SUMIFS(Table2[Expense],Table2[Month],V183,Table2[Category],$X$8)</f>
        <v>0</v>
      </c>
      <c r="Y183" s="2">
        <f>SUMIFS(Table2[Expense],Table2[Month],V183,Table2[Category],$Y$8)</f>
        <v>0</v>
      </c>
      <c r="Z183" s="2">
        <f>SUMIFS(Table2[Expense],Table2[Month],V183,Table2[Category],$Z$8)</f>
        <v>0</v>
      </c>
      <c r="AA183" s="2">
        <f>SUMIFS(Table2[Expense],Table2[Month],V183,Table2[Category],$AA$8)</f>
        <v>0</v>
      </c>
      <c r="AB183" s="2">
        <f t="shared" si="5"/>
        <v>0</v>
      </c>
      <c r="AC183" s="2"/>
    </row>
    <row r="184" spans="17:29" hidden="1" x14ac:dyDescent="0.3">
      <c r="Q184" s="1">
        <v>50161</v>
      </c>
      <c r="R184" s="24">
        <f>SUMIF(Table3[Month], Q184, Table3[Total Income])</f>
        <v>0</v>
      </c>
      <c r="S184" s="25">
        <f>SUMIF(Table2[Month], Q184, Table2[Expense])</f>
        <v>0</v>
      </c>
      <c r="T184" s="2">
        <f>Table7[[#This Row],[Income]]-Table7[[#This Row],[Expense]]</f>
        <v>0</v>
      </c>
      <c r="U184" s="2"/>
      <c r="V184" s="1">
        <f>Table7[Month]</f>
        <v>50161</v>
      </c>
      <c r="W184" s="2">
        <f>SUMIFS(Table2[Expense],Table2[Month],V184,Table2[Category],$W$8)</f>
        <v>0</v>
      </c>
      <c r="X184" s="2">
        <f>SUMIFS(Table2[Expense],Table2[Month],V184,Table2[Category],$X$8)</f>
        <v>0</v>
      </c>
      <c r="Y184" s="2">
        <f>SUMIFS(Table2[Expense],Table2[Month],V184,Table2[Category],$Y$8)</f>
        <v>0</v>
      </c>
      <c r="Z184" s="2">
        <f>SUMIFS(Table2[Expense],Table2[Month],V184,Table2[Category],$Z$8)</f>
        <v>0</v>
      </c>
      <c r="AA184" s="2">
        <f>SUMIFS(Table2[Expense],Table2[Month],V184,Table2[Category],$AA$8)</f>
        <v>0</v>
      </c>
      <c r="AB184" s="2">
        <f t="shared" si="5"/>
        <v>0</v>
      </c>
      <c r="AC184" s="2"/>
    </row>
    <row r="185" spans="17:29" hidden="1" x14ac:dyDescent="0.3">
      <c r="Q185" s="1">
        <v>50192</v>
      </c>
      <c r="R185" s="24">
        <f>SUMIF(Table3[Month], Q185, Table3[Total Income])</f>
        <v>0</v>
      </c>
      <c r="S185" s="25">
        <f>SUMIF(Table2[Month], Q185, Table2[Expense])</f>
        <v>0</v>
      </c>
      <c r="T185" s="2">
        <f>Table7[[#This Row],[Income]]-Table7[[#This Row],[Expense]]</f>
        <v>0</v>
      </c>
      <c r="U185" s="2"/>
      <c r="V185" s="1">
        <f>Table7[Month]</f>
        <v>50192</v>
      </c>
      <c r="W185" s="2">
        <f>SUMIFS(Table2[Expense],Table2[Month],V185,Table2[Category],$W$8)</f>
        <v>0</v>
      </c>
      <c r="X185" s="2">
        <f>SUMIFS(Table2[Expense],Table2[Month],V185,Table2[Category],$X$8)</f>
        <v>0</v>
      </c>
      <c r="Y185" s="2">
        <f>SUMIFS(Table2[Expense],Table2[Month],V185,Table2[Category],$Y$8)</f>
        <v>0</v>
      </c>
      <c r="Z185" s="2">
        <f>SUMIFS(Table2[Expense],Table2[Month],V185,Table2[Category],$Z$8)</f>
        <v>0</v>
      </c>
      <c r="AA185" s="2">
        <f>SUMIFS(Table2[Expense],Table2[Month],V185,Table2[Category],$AA$8)</f>
        <v>0</v>
      </c>
      <c r="AB185" s="2">
        <f t="shared" si="5"/>
        <v>0</v>
      </c>
      <c r="AC185" s="2"/>
    </row>
    <row r="186" spans="17:29" hidden="1" x14ac:dyDescent="0.3">
      <c r="Q186" s="1">
        <v>50222</v>
      </c>
      <c r="R186" s="24">
        <f>SUMIF(Table3[Month], Q186, Table3[Total Income])</f>
        <v>0</v>
      </c>
      <c r="S186" s="25">
        <f>SUMIF(Table2[Month], Q186, Table2[Expense])</f>
        <v>0</v>
      </c>
      <c r="T186" s="2">
        <f>Table7[[#This Row],[Income]]-Table7[[#This Row],[Expense]]</f>
        <v>0</v>
      </c>
      <c r="U186" s="2"/>
      <c r="V186" s="1">
        <f>Table7[Month]</f>
        <v>50222</v>
      </c>
      <c r="W186" s="2">
        <f>SUMIFS(Table2[Expense],Table2[Month],V186,Table2[Category],$W$8)</f>
        <v>0</v>
      </c>
      <c r="X186" s="2">
        <f>SUMIFS(Table2[Expense],Table2[Month],V186,Table2[Category],$X$8)</f>
        <v>0</v>
      </c>
      <c r="Y186" s="2">
        <f>SUMIFS(Table2[Expense],Table2[Month],V186,Table2[Category],$Y$8)</f>
        <v>0</v>
      </c>
      <c r="Z186" s="2">
        <f>SUMIFS(Table2[Expense],Table2[Month],V186,Table2[Category],$Z$8)</f>
        <v>0</v>
      </c>
      <c r="AA186" s="2">
        <f>SUMIFS(Table2[Expense],Table2[Month],V186,Table2[Category],$AA$8)</f>
        <v>0</v>
      </c>
      <c r="AB186" s="2">
        <f t="shared" si="5"/>
        <v>0</v>
      </c>
      <c r="AC186" s="2"/>
    </row>
    <row r="187" spans="17:29" hidden="1" x14ac:dyDescent="0.3">
      <c r="Q187" s="1">
        <v>50253</v>
      </c>
      <c r="R187" s="24">
        <f>SUMIF(Table3[Month], Q187, Table3[Total Income])</f>
        <v>0</v>
      </c>
      <c r="S187" s="25">
        <f>SUMIF(Table2[Month], Q187, Table2[Expense])</f>
        <v>0</v>
      </c>
      <c r="T187" s="2">
        <f>Table7[[#This Row],[Income]]-Table7[[#This Row],[Expense]]</f>
        <v>0</v>
      </c>
      <c r="U187" s="2"/>
      <c r="V187" s="1">
        <f>Table7[Month]</f>
        <v>50253</v>
      </c>
      <c r="W187" s="2">
        <f>SUMIFS(Table2[Expense],Table2[Month],V187,Table2[Category],$W$8)</f>
        <v>0</v>
      </c>
      <c r="X187" s="2">
        <f>SUMIFS(Table2[Expense],Table2[Month],V187,Table2[Category],$X$8)</f>
        <v>0</v>
      </c>
      <c r="Y187" s="2">
        <f>SUMIFS(Table2[Expense],Table2[Month],V187,Table2[Category],$Y$8)</f>
        <v>0</v>
      </c>
      <c r="Z187" s="2">
        <f>SUMIFS(Table2[Expense],Table2[Month],V187,Table2[Category],$Z$8)</f>
        <v>0</v>
      </c>
      <c r="AA187" s="2">
        <f>SUMIFS(Table2[Expense],Table2[Month],V187,Table2[Category],$AA$8)</f>
        <v>0</v>
      </c>
      <c r="AB187" s="2">
        <f t="shared" si="5"/>
        <v>0</v>
      </c>
      <c r="AC187" s="2"/>
    </row>
    <row r="188" spans="17:29" hidden="1" x14ac:dyDescent="0.3">
      <c r="Q188" s="1">
        <v>50284</v>
      </c>
      <c r="R188" s="24">
        <f>SUMIF(Table3[Month], Q188, Table3[Total Income])</f>
        <v>0</v>
      </c>
      <c r="S188" s="25">
        <f>SUMIF(Table2[Month], Q188, Table2[Expense])</f>
        <v>0</v>
      </c>
      <c r="T188" s="2">
        <f>Table7[[#This Row],[Income]]-Table7[[#This Row],[Expense]]</f>
        <v>0</v>
      </c>
      <c r="U188" s="2"/>
      <c r="V188" s="1">
        <f>Table7[Month]</f>
        <v>50284</v>
      </c>
      <c r="W188" s="2">
        <f>SUMIFS(Table2[Expense],Table2[Month],V188,Table2[Category],$W$8)</f>
        <v>0</v>
      </c>
      <c r="X188" s="2">
        <f>SUMIFS(Table2[Expense],Table2[Month],V188,Table2[Category],$X$8)</f>
        <v>0</v>
      </c>
      <c r="Y188" s="2">
        <f>SUMIFS(Table2[Expense],Table2[Month],V188,Table2[Category],$Y$8)</f>
        <v>0</v>
      </c>
      <c r="Z188" s="2">
        <f>SUMIFS(Table2[Expense],Table2[Month],V188,Table2[Category],$Z$8)</f>
        <v>0</v>
      </c>
      <c r="AA188" s="2">
        <f>SUMIFS(Table2[Expense],Table2[Month],V188,Table2[Category],$AA$8)</f>
        <v>0</v>
      </c>
      <c r="AB188" s="2">
        <f t="shared" si="5"/>
        <v>0</v>
      </c>
      <c r="AC188" s="2"/>
    </row>
    <row r="189" spans="17:29" hidden="1" x14ac:dyDescent="0.3">
      <c r="Q189" s="1">
        <v>50314</v>
      </c>
      <c r="R189" s="24">
        <f>SUMIF(Table3[Month], Q189, Table3[Total Income])</f>
        <v>0</v>
      </c>
      <c r="S189" s="25">
        <f>SUMIF(Table2[Month], Q189, Table2[Expense])</f>
        <v>0</v>
      </c>
      <c r="T189" s="2">
        <f>Table7[[#This Row],[Income]]-Table7[[#This Row],[Expense]]</f>
        <v>0</v>
      </c>
      <c r="U189" s="2"/>
      <c r="V189" s="1">
        <f>Table7[Month]</f>
        <v>50314</v>
      </c>
      <c r="W189" s="2">
        <f>SUMIFS(Table2[Expense],Table2[Month],V189,Table2[Category],$W$8)</f>
        <v>0</v>
      </c>
      <c r="X189" s="2">
        <f>SUMIFS(Table2[Expense],Table2[Month],V189,Table2[Category],$X$8)</f>
        <v>0</v>
      </c>
      <c r="Y189" s="2">
        <f>SUMIFS(Table2[Expense],Table2[Month],V189,Table2[Category],$Y$8)</f>
        <v>0</v>
      </c>
      <c r="Z189" s="2">
        <f>SUMIFS(Table2[Expense],Table2[Month],V189,Table2[Category],$Z$8)</f>
        <v>0</v>
      </c>
      <c r="AA189" s="2">
        <f>SUMIFS(Table2[Expense],Table2[Month],V189,Table2[Category],$AA$8)</f>
        <v>0</v>
      </c>
      <c r="AB189" s="2">
        <f t="shared" si="5"/>
        <v>0</v>
      </c>
      <c r="AC189" s="2"/>
    </row>
    <row r="190" spans="17:29" x14ac:dyDescent="0.3">
      <c r="V190" t="s">
        <v>63</v>
      </c>
      <c r="W190" s="2">
        <f>SUBTOTAL(109,Table1[House])</f>
        <v>187300</v>
      </c>
      <c r="X190" s="2">
        <f>SUBTOTAL(109,Table1[Food])</f>
        <v>3240</v>
      </c>
      <c r="Y190" s="2">
        <f>SUBTOTAL(109,Table1[Bill])</f>
        <v>23720</v>
      </c>
      <c r="Z190" s="2">
        <f>SUBTOTAL(109,Table1[Clothes])</f>
        <v>6200</v>
      </c>
      <c r="AA190" s="2">
        <f>SUBTOTAL(109,Table1[Things])</f>
        <v>23200</v>
      </c>
      <c r="AB190" s="2">
        <f>SUBTOTAL(109,Table1[Total Expense])</f>
        <v>243660</v>
      </c>
      <c r="AC190" s="2"/>
    </row>
  </sheetData>
  <mergeCells count="6">
    <mergeCell ref="AJ7:AK7"/>
    <mergeCell ref="D7:G7"/>
    <mergeCell ref="C1:G1"/>
    <mergeCell ref="I7:L7"/>
    <mergeCell ref="D3:E3"/>
    <mergeCell ref="AG7:AH7"/>
  </mergeCells>
  <conditionalFormatting sqref="AQ9:AQ19">
    <cfRule type="cellIs" dxfId="6" priority="7" operator="greaterThan">
      <formula>40000</formula>
    </cfRule>
    <cfRule type="cellIs" dxfId="5" priority="8" operator="lessThan">
      <formula>40000</formula>
    </cfRule>
  </conditionalFormatting>
  <conditionalFormatting pivot="1" sqref="AV9:AV26">
    <cfRule type="cellIs" dxfId="4" priority="6" operator="greaterThan">
      <formula>40000</formula>
    </cfRule>
  </conditionalFormatting>
  <conditionalFormatting pivot="1" sqref="AV9:AV26">
    <cfRule type="colorScale" priority="5">
      <colorScale>
        <cfvo type="min"/>
        <cfvo type="percentile" val="50"/>
        <cfvo type="max"/>
        <color rgb="FFF8696B"/>
        <color rgb="FFFFEB84"/>
        <color rgb="FF63BE7B"/>
      </colorScale>
    </cfRule>
  </conditionalFormatting>
  <conditionalFormatting sqref="T8:U189">
    <cfRule type="cellIs" dxfId="3" priority="2" operator="lessThan">
      <formula>0</formula>
    </cfRule>
    <cfRule type="cellIs" dxfId="2" priority="3" operator="between">
      <formula>0.1</formula>
      <formula>40000</formula>
    </cfRule>
    <cfRule type="cellIs" dxfId="1" priority="4" operator="greaterThan">
      <formula>40000</formula>
    </cfRule>
  </conditionalFormatting>
  <conditionalFormatting sqref="AB8:AC189">
    <cfRule type="cellIs" dxfId="0" priority="1" operator="greaterThan">
      <formula>20000</formula>
    </cfRule>
  </conditionalFormatting>
  <pageMargins left="0.7" right="0.7" top="0.75" bottom="0.75" header="0.3" footer="0.3"/>
  <drawing r:id="rId4"/>
  <tableParts count="4">
    <tablePart r:id="rId5"/>
    <tablePart r:id="rId6"/>
    <tablePart r:id="rId7"/>
    <tablePart r:id="rId8"/>
  </tableParts>
  <extLst>
    <ext xmlns:x15="http://schemas.microsoft.com/office/spreadsheetml/2010/11/main" uri="{3A4CF648-6AED-40f4-86FF-DC5316D8AED3}">
      <x14:slicerList xmlns:x14="http://schemas.microsoft.com/office/spreadsheetml/2009/9/main">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18BCC-D549-4FC2-A549-3C11C795DB6D}">
  <dimension ref="F3:L3"/>
  <sheetViews>
    <sheetView showGridLines="0" tabSelected="1" view="pageLayout" zoomScaleNormal="69" workbookViewId="0">
      <selection activeCell="L5" sqref="L5"/>
    </sheetView>
  </sheetViews>
  <sheetFormatPr defaultRowHeight="14.4" x14ac:dyDescent="0.3"/>
  <sheetData>
    <row r="3" spans="6:12" ht="25.8" x14ac:dyDescent="0.5">
      <c r="F3" s="35" t="s">
        <v>61</v>
      </c>
      <c r="K3" s="29"/>
      <c r="L3" s="29"/>
    </row>
  </sheetData>
  <pageMargins left="0.7" right="0.7" top="0.75" bottom="0.75" header="0.3" footer="0.3"/>
  <pageSetup orientation="landscape"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2023-10-07T18:03:52Z</cp:lastPrinted>
  <dcterms:created xsi:type="dcterms:W3CDTF">2023-09-17T14:27:30Z</dcterms:created>
  <dcterms:modified xsi:type="dcterms:W3CDTF">2023-10-07T18:05:12Z</dcterms:modified>
</cp:coreProperties>
</file>