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735" yWindow="0" windowWidth="20730" windowHeight="11760" firstSheet="3" activeTab="3"/>
  </bookViews>
  <sheets>
    <sheet name="ERP Sample Rows" sheetId="1" state="hidden" r:id="rId1"/>
    <sheet name="Other Data Sources" sheetId="2" state="hidden" r:id="rId2"/>
    <sheet name="Cubes" sheetId="4" state="hidden" r:id="rId3"/>
    <sheet name="Populated Tables" sheetId="3" r:id="rId4"/>
  </sheets>
  <definedNames>
    <definedName name="Alpha">'ERP Sample Rows'!#REF!</definedName>
    <definedName name="Beta">'ERP Sample Rows'!#REF!</definedName>
    <definedName name="dX">'ERP Sample Rows'!$E$31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2" i="3"/>
  <c r="C101"/>
  <c r="F84"/>
  <c r="F55" i="1"/>
  <c r="I55"/>
  <c r="F54"/>
  <c r="F53"/>
  <c r="F52"/>
  <c r="F51"/>
  <c r="F50"/>
  <c r="I54"/>
  <c r="I53"/>
  <c r="I52"/>
  <c r="I51"/>
  <c r="I50"/>
  <c r="K43" i="2"/>
  <c r="F32"/>
  <c r="F33"/>
  <c r="F34"/>
  <c r="F35"/>
  <c r="F36"/>
  <c r="F37"/>
  <c r="F38"/>
  <c r="F39"/>
  <c r="F40"/>
  <c r="F41"/>
  <c r="F42"/>
  <c r="F43"/>
  <c r="K42"/>
  <c r="K41"/>
  <c r="K40"/>
  <c r="K39"/>
  <c r="K38"/>
  <c r="K37"/>
  <c r="K36"/>
  <c r="K35"/>
  <c r="K34"/>
  <c r="K33"/>
  <c r="K32"/>
  <c r="J42"/>
  <c r="J41"/>
  <c r="J40"/>
  <c r="J39"/>
  <c r="J38"/>
  <c r="J37"/>
  <c r="J36"/>
  <c r="J35"/>
  <c r="J34"/>
  <c r="J33"/>
  <c r="J32"/>
  <c r="J43"/>
  <c r="E32"/>
  <c r="E33"/>
  <c r="E34"/>
  <c r="E35"/>
  <c r="E36"/>
  <c r="E37"/>
  <c r="E38"/>
  <c r="E39"/>
  <c r="E40"/>
  <c r="E41"/>
  <c r="E42"/>
  <c r="I43"/>
  <c r="D32"/>
  <c r="D33"/>
  <c r="D34"/>
  <c r="D35"/>
  <c r="D36"/>
  <c r="D37"/>
  <c r="D38"/>
  <c r="D39"/>
  <c r="D40"/>
  <c r="D41"/>
  <c r="D42"/>
  <c r="H43"/>
  <c r="C32"/>
  <c r="C33"/>
  <c r="C34"/>
  <c r="C35"/>
  <c r="C36"/>
  <c r="C37"/>
  <c r="C38"/>
  <c r="C39"/>
  <c r="C40"/>
  <c r="C41"/>
  <c r="C42"/>
  <c r="B32"/>
  <c r="B33"/>
  <c r="B34"/>
  <c r="B35"/>
  <c r="B36"/>
  <c r="B37"/>
  <c r="B38"/>
  <c r="E43"/>
  <c r="D43"/>
  <c r="C43"/>
  <c r="B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C17"/>
  <c r="C18"/>
  <c r="C19"/>
  <c r="C20"/>
  <c r="C21"/>
  <c r="C22"/>
  <c r="C23"/>
  <c r="C24"/>
  <c r="C25"/>
  <c r="C26"/>
  <c r="C27"/>
  <c r="B17"/>
  <c r="B18"/>
  <c r="B19"/>
  <c r="B20"/>
  <c r="B21"/>
  <c r="B22"/>
  <c r="B23"/>
  <c r="B24"/>
  <c r="B25"/>
  <c r="B26"/>
  <c r="B27"/>
  <c r="B39"/>
  <c r="B40"/>
  <c r="B41"/>
  <c r="B42"/>
  <c r="D10"/>
  <c r="D9"/>
  <c r="H53" i="1"/>
  <c r="H50"/>
  <c r="H55"/>
  <c r="H52"/>
  <c r="H54"/>
  <c r="H51"/>
  <c r="I71"/>
</calcChain>
</file>

<file path=xl/sharedStrings.xml><?xml version="1.0" encoding="utf-8"?>
<sst xmlns="http://schemas.openxmlformats.org/spreadsheetml/2006/main" count="564" uniqueCount="252">
  <si>
    <t>CustKey</t>
  </si>
  <si>
    <t>E_Mail_Address</t>
  </si>
  <si>
    <t>Country</t>
  </si>
  <si>
    <t>State</t>
  </si>
  <si>
    <t>Credit_Limit</t>
  </si>
  <si>
    <t>Cust_Name</t>
  </si>
  <si>
    <t>City</t>
  </si>
  <si>
    <t>Date_First_Order</t>
  </si>
  <si>
    <t>Phone</t>
  </si>
  <si>
    <t>Fax</t>
  </si>
  <si>
    <t>Sale_Tax_Code</t>
  </si>
  <si>
    <t>Terms_Code</t>
  </si>
  <si>
    <t>Zip</t>
  </si>
  <si>
    <t>First Credit</t>
  </si>
  <si>
    <t>San Mateo</t>
  </si>
  <si>
    <t>CA</t>
  </si>
  <si>
    <t>USA</t>
  </si>
  <si>
    <t>CCD</t>
  </si>
  <si>
    <t>(415)111-2222</t>
  </si>
  <si>
    <t>(415)111-2223</t>
  </si>
  <si>
    <t>Second Credit</t>
  </si>
  <si>
    <t>bill.smith@secondcredit.com</t>
  </si>
  <si>
    <t>sue.good@firstcredit.com</t>
  </si>
  <si>
    <t>New York</t>
  </si>
  <si>
    <t>NY</t>
  </si>
  <si>
    <t>Third Credit</t>
  </si>
  <si>
    <t>Toronto</t>
  </si>
  <si>
    <t>M4E1B4</t>
  </si>
  <si>
    <t>QC</t>
  </si>
  <si>
    <t>(415)456-3223</t>
  </si>
  <si>
    <t>(416)456-3222</t>
  </si>
  <si>
    <t>(202)555-1111</t>
  </si>
  <si>
    <t>(202)555-1112</t>
  </si>
  <si>
    <t>First Bank</t>
  </si>
  <si>
    <t>amy.tangh@firstbank.com</t>
  </si>
  <si>
    <t>mary.jones@thirdcredit.com</t>
  </si>
  <si>
    <t>St. Louis</t>
  </si>
  <si>
    <t>MO</t>
  </si>
  <si>
    <t>Net30</t>
  </si>
  <si>
    <t>Net20</t>
  </si>
  <si>
    <t>Net60</t>
  </si>
  <si>
    <t>Location_Id</t>
  </si>
  <si>
    <t>Location_Name</t>
  </si>
  <si>
    <t>Denver HQ</t>
  </si>
  <si>
    <t>Atlanta Division</t>
  </si>
  <si>
    <t>Montreal Plant</t>
  </si>
  <si>
    <t>London Plant</t>
  </si>
  <si>
    <t>Charlotte Division</t>
  </si>
  <si>
    <t>Machine_Type_Id</t>
  </si>
  <si>
    <t>Manufacturer</t>
  </si>
  <si>
    <t>Model</t>
  </si>
  <si>
    <t>Connex</t>
  </si>
  <si>
    <t>Remix</t>
  </si>
  <si>
    <t>Remix M1</t>
  </si>
  <si>
    <t>Connex M1</t>
  </si>
  <si>
    <t>Connex M2</t>
  </si>
  <si>
    <t>Remix M2</t>
  </si>
  <si>
    <t>Sales_Class_Id</t>
  </si>
  <si>
    <t>Sales_Class_Desc</t>
  </si>
  <si>
    <t>Credit Card Smart</t>
  </si>
  <si>
    <t>Credit Card Mag</t>
  </si>
  <si>
    <t>Debit Card Smart</t>
  </si>
  <si>
    <t>Debit Card Mag</t>
  </si>
  <si>
    <t>Prepaid Mag</t>
  </si>
  <si>
    <t>Loyalty Mag</t>
  </si>
  <si>
    <t>Base_Price</t>
  </si>
  <si>
    <t>CustLocKey</t>
  </si>
  <si>
    <t>First Credit-1</t>
  </si>
  <si>
    <t>First Credit-2</t>
  </si>
  <si>
    <t>San Francisco</t>
  </si>
  <si>
    <t>Cust_Key</t>
  </si>
  <si>
    <t>Second Credit-1</t>
  </si>
  <si>
    <t>Third Credit-1</t>
  </si>
  <si>
    <t>Third Credit-2</t>
  </si>
  <si>
    <t>First Bank-1</t>
  </si>
  <si>
    <t>ann.lee@thirdcredit.com</t>
  </si>
  <si>
    <t>Cincinnati</t>
  </si>
  <si>
    <t>OH</t>
  </si>
  <si>
    <t>First Bank-2</t>
  </si>
  <si>
    <t>amy.tang@firstbank.com</t>
  </si>
  <si>
    <t>joe.slick@firstbank.com</t>
  </si>
  <si>
    <t>Job_Id</t>
  </si>
  <si>
    <t>Job_Desc</t>
  </si>
  <si>
    <t>Contract_Date</t>
  </si>
  <si>
    <t>Date_Promised</t>
  </si>
  <si>
    <t>Unit_Price</t>
  </si>
  <si>
    <t>Quantity_Ordered</t>
  </si>
  <si>
    <t>Quotation_Amount</t>
  </si>
  <si>
    <t>Quotation_Quantity</t>
  </si>
  <si>
    <t>Sales_Agent_Id</t>
  </si>
  <si>
    <t>Job 1</t>
  </si>
  <si>
    <t>Job 2</t>
  </si>
  <si>
    <t>Number_SubJobs</t>
  </si>
  <si>
    <t>Job 3</t>
  </si>
  <si>
    <t>Job 4</t>
  </si>
  <si>
    <t>Job 5</t>
  </si>
  <si>
    <t>PO_Number</t>
  </si>
  <si>
    <t>Contact_Name</t>
  </si>
  <si>
    <t>Print_Flow_Status</t>
  </si>
  <si>
    <t>PO1</t>
  </si>
  <si>
    <t>PO2</t>
  </si>
  <si>
    <t>PO3</t>
  </si>
  <si>
    <t>joe smith</t>
  </si>
  <si>
    <t>phase 1</t>
  </si>
  <si>
    <t>phase 2</t>
  </si>
  <si>
    <t>phase 3</t>
  </si>
  <si>
    <t>PO4</t>
  </si>
  <si>
    <t>PO5</t>
  </si>
  <si>
    <t>complete</t>
  </si>
  <si>
    <t>phase 4</t>
  </si>
  <si>
    <t>Record_Active</t>
  </si>
  <si>
    <t>Job_Complete</t>
  </si>
  <si>
    <t>ed jones</t>
  </si>
  <si>
    <t>susan murphy</t>
  </si>
  <si>
    <t>Toan Ngyuen</t>
  </si>
  <si>
    <t>Jose Ramos</t>
  </si>
  <si>
    <t>Job 6</t>
  </si>
  <si>
    <t>Rate_Per_Hour</t>
  </si>
  <si>
    <t>Number_Of_Machines</t>
  </si>
  <si>
    <t>Sub_Job_Id</t>
  </si>
  <si>
    <t>Sub_Job_Desc</t>
  </si>
  <si>
    <t>Cost_Labor</t>
  </si>
  <si>
    <t>Cost_Material</t>
  </si>
  <si>
    <t>Cost_Overhead</t>
  </si>
  <si>
    <t>Machine_Hours</t>
  </si>
  <si>
    <t>Date_Prod_Begin</t>
  </si>
  <si>
    <t>Date_Prod_End</t>
  </si>
  <si>
    <t>Quantity_Produced</t>
  </si>
  <si>
    <t>Sub job 1</t>
  </si>
  <si>
    <t>Sub job 2</t>
  </si>
  <si>
    <t>Shipment_Id</t>
  </si>
  <si>
    <t>Actual_Ship_Date</t>
  </si>
  <si>
    <t>Requested_Ship_Date</t>
  </si>
  <si>
    <t>Actual_Quantity</t>
  </si>
  <si>
    <t>Requested_Quantity</t>
  </si>
  <si>
    <t>Boxes</t>
  </si>
  <si>
    <t>Quantity_Per_Box</t>
  </si>
  <si>
    <t>Quantity_Per_Partial_Box</t>
  </si>
  <si>
    <t>Shipment_Amount</t>
  </si>
  <si>
    <t>Subjob_Id</t>
  </si>
  <si>
    <t>Invoice_id</t>
  </si>
  <si>
    <t>Invoice_Id</t>
  </si>
  <si>
    <t>Date_Invoiced</t>
  </si>
  <si>
    <t>Date_Due</t>
  </si>
  <si>
    <t>Posting_Date</t>
  </si>
  <si>
    <t>Invoice_Desc</t>
  </si>
  <si>
    <t>Invoice_Amount</t>
  </si>
  <si>
    <t>2 shipments</t>
  </si>
  <si>
    <t>1 shipment</t>
  </si>
  <si>
    <t>3 shipments</t>
  </si>
  <si>
    <t>Sales_Agent_Name</t>
  </si>
  <si>
    <t>Ron Jones</t>
  </si>
  <si>
    <t>CO</t>
  </si>
  <si>
    <t xml:space="preserve"> USA</t>
  </si>
  <si>
    <t>Tammy Ralston</t>
  </si>
  <si>
    <t>BC</t>
  </si>
  <si>
    <t>Theo Jackson</t>
  </si>
  <si>
    <t>GA</t>
  </si>
  <si>
    <t>Customer</t>
  </si>
  <si>
    <t>Location</t>
  </si>
  <si>
    <t>SalesAgent</t>
  </si>
  <si>
    <t>MachineType</t>
  </si>
  <si>
    <t>SalesClass</t>
  </si>
  <si>
    <t>CustLocation</t>
  </si>
  <si>
    <t>Job</t>
  </si>
  <si>
    <t>Subjob</t>
  </si>
  <si>
    <t>Shipment</t>
  </si>
  <si>
    <t>Invoice</t>
  </si>
  <si>
    <t>Cust_Loc_Key</t>
  </si>
  <si>
    <t>Lead file</t>
  </si>
  <si>
    <t>Lead_Id</t>
  </si>
  <si>
    <t>Quote_Qty</t>
  </si>
  <si>
    <t>Quote_Price</t>
  </si>
  <si>
    <t>Quote_Value</t>
  </si>
  <si>
    <t>Success</t>
  </si>
  <si>
    <t>Created_Date</t>
  </si>
  <si>
    <t>Cust_Id</t>
  </si>
  <si>
    <t>Sales Summary</t>
  </si>
  <si>
    <t>Actual_Units</t>
  </si>
  <si>
    <t>Actual_Amount</t>
  </si>
  <si>
    <t>Forecast_Units</t>
  </si>
  <si>
    <t>Forecast_Amount</t>
  </si>
  <si>
    <t>Begin_Date</t>
  </si>
  <si>
    <t>End_Date</t>
  </si>
  <si>
    <t>Cost Summary</t>
  </si>
  <si>
    <t>Summary_Cost_Id</t>
  </si>
  <si>
    <t>Actual_Labor_Cost</t>
  </si>
  <si>
    <t>Actual_Material_Cost</t>
  </si>
  <si>
    <t>Actual_Overhead_Cost</t>
  </si>
  <si>
    <t>Budget_Units</t>
  </si>
  <si>
    <t>Budget_Labor_Cost</t>
  </si>
  <si>
    <t>Budget_Material_Cost</t>
  </si>
  <si>
    <t>Budget_Overhead_Cost</t>
  </si>
  <si>
    <t>PO6</t>
  </si>
  <si>
    <t>Summary_Sales_Id</t>
  </si>
  <si>
    <t>Actual_Machine_Cost</t>
  </si>
  <si>
    <t>Budget_Machine_Cost</t>
  </si>
  <si>
    <t>Invoice_Quantity</t>
  </si>
  <si>
    <t>Invoice_Shipped</t>
  </si>
  <si>
    <t>(202)778-1234</t>
  </si>
  <si>
    <t>(202)778-1235</t>
  </si>
  <si>
    <t>Dimension tables</t>
  </si>
  <si>
    <t>JobsFact</t>
  </si>
  <si>
    <t>Sales Class</t>
  </si>
  <si>
    <t>LeadsFact</t>
  </si>
  <si>
    <t>Sales Agent</t>
  </si>
  <si>
    <t>ShipmentsFact</t>
  </si>
  <si>
    <t>InvoicesFact</t>
  </si>
  <si>
    <t>Calendar</t>
  </si>
  <si>
    <t>CostFact</t>
  </si>
  <si>
    <t>Location Id</t>
  </si>
  <si>
    <t>Customer Id</t>
  </si>
  <si>
    <t>Customer_Name</t>
  </si>
  <si>
    <t>Sales Class Id</t>
  </si>
  <si>
    <t>Sales_Class_Description</t>
  </si>
  <si>
    <t>Sales Agent Id</t>
  </si>
  <si>
    <t>Sales Agent Name</t>
  </si>
  <si>
    <t>Fact tables</t>
  </si>
  <si>
    <t>Jobs Id</t>
  </si>
  <si>
    <t>Sales_Agent_id</t>
  </si>
  <si>
    <t>Quotation_Ordered</t>
  </si>
  <si>
    <t>Number_Of_Subjobs</t>
  </si>
  <si>
    <t>Credit Limit</t>
  </si>
  <si>
    <t>Cube</t>
  </si>
  <si>
    <t>Dimensions</t>
  </si>
  <si>
    <t>Measures</t>
  </si>
  <si>
    <t>Jobs</t>
  </si>
  <si>
    <t>Every Invoice has one and only one Job!</t>
  </si>
  <si>
    <t>None</t>
  </si>
  <si>
    <t>Base Price</t>
  </si>
  <si>
    <t>Leads</t>
  </si>
  <si>
    <t>Lead</t>
  </si>
  <si>
    <t>Shipments</t>
  </si>
  <si>
    <t>check</t>
  </si>
  <si>
    <t>Job_Invoice</t>
  </si>
  <si>
    <t>Invoices</t>
  </si>
  <si>
    <t>Costs</t>
  </si>
  <si>
    <t>Machine Type</t>
  </si>
  <si>
    <t>Cost</t>
  </si>
  <si>
    <t>Leads Id</t>
  </si>
  <si>
    <t>Jobs_Id</t>
  </si>
  <si>
    <t>Shipment Id</t>
  </si>
  <si>
    <t>Machined Id</t>
  </si>
  <si>
    <t>Number_Of_Machine</t>
  </si>
  <si>
    <t>CostFact Id</t>
  </si>
  <si>
    <t>NULL</t>
  </si>
  <si>
    <t>Time_Id</t>
  </si>
  <si>
    <t>Year</t>
  </si>
  <si>
    <t>Quarter</t>
  </si>
  <si>
    <t>Month</t>
  </si>
  <si>
    <t>Day</t>
  </si>
  <si>
    <t>Week</t>
  </si>
</sst>
</file>

<file path=xl/styles.xml><?xml version="1.0" encoding="utf-8"?>
<styleSheet xmlns="http://schemas.openxmlformats.org/spreadsheetml/2006/main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"/>
    <numFmt numFmtId="167" formatCode="&quot;$&quot;#,##0"/>
    <numFmt numFmtId="168" formatCode="_(* #,##0_);_(* \(#,##0\);_(* &quot;-&quot;??_);_(@_)"/>
    <numFmt numFmtId="169" formatCode="_(* #,##0_);_(* \(#,##0\);_(* &quot;-&quot;?_);_(@_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/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thick">
        <color rgb="FF000000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medium">
        <color auto="1"/>
      </right>
      <top/>
      <bottom style="thick">
        <color rgb="FF000000"/>
      </bottom>
      <diagonal/>
    </border>
    <border>
      <left/>
      <right style="medium">
        <color auto="1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84">
    <xf numFmtId="0" fontId="0" fillId="0" borderId="0"/>
    <xf numFmtId="0" fontId="2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3" fillId="0" borderId="0" xfId="0" applyFont="1"/>
    <xf numFmtId="165" fontId="0" fillId="0" borderId="0" xfId="2" applyFont="1"/>
    <xf numFmtId="167" fontId="0" fillId="0" borderId="0" xfId="3" applyNumberFormat="1" applyFont="1"/>
    <xf numFmtId="168" fontId="0" fillId="0" borderId="0" xfId="2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Font="1"/>
    <xf numFmtId="0" fontId="6" fillId="2" borderId="0" xfId="8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4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6" xfId="0" applyFont="1" applyBorder="1" applyAlignment="1">
      <alignment horizontal="right" vertical="center" wrapText="1"/>
    </xf>
    <xf numFmtId="0" fontId="8" fillId="0" borderId="7" xfId="0" applyFont="1" applyBorder="1" applyAlignment="1">
      <alignment horizontal="right" vertical="center" wrapText="1"/>
    </xf>
    <xf numFmtId="0" fontId="8" fillId="0" borderId="8" xfId="0" applyFont="1" applyBorder="1" applyAlignment="1">
      <alignment horizontal="right" vertical="center" wrapText="1"/>
    </xf>
    <xf numFmtId="0" fontId="8" fillId="0" borderId="9" xfId="0" applyFont="1" applyBorder="1" applyAlignment="1">
      <alignment horizontal="right" vertical="center" wrapText="1"/>
    </xf>
  </cellXfs>
  <cellStyles count="84">
    <cellStyle name="Bad 2" xfId="8"/>
    <cellStyle name="Comma" xfId="2" builtinId="3"/>
    <cellStyle name="Currency" xfId="3" builtinId="4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my.tang@firstbank.com" TargetMode="External"/><Relationship Id="rId3" Type="http://schemas.openxmlformats.org/officeDocument/2006/relationships/hyperlink" Target="mailto:mary.jones@thirdcredit.com" TargetMode="External"/><Relationship Id="rId7" Type="http://schemas.openxmlformats.org/officeDocument/2006/relationships/hyperlink" Target="mailto:mary.jones@thirdcredit.com" TargetMode="External"/><Relationship Id="rId2" Type="http://schemas.openxmlformats.org/officeDocument/2006/relationships/hyperlink" Target="mailto:bill.smith@secondcredit.com" TargetMode="External"/><Relationship Id="rId1" Type="http://schemas.openxmlformats.org/officeDocument/2006/relationships/hyperlink" Target="mailto:sue.good@firstcredit.com" TargetMode="External"/><Relationship Id="rId6" Type="http://schemas.openxmlformats.org/officeDocument/2006/relationships/hyperlink" Target="mailto:bill.smith@secondcredit.com" TargetMode="External"/><Relationship Id="rId11" Type="http://schemas.openxmlformats.org/officeDocument/2006/relationships/hyperlink" Target="mailto:joe.slick@firstbank.com" TargetMode="External"/><Relationship Id="rId5" Type="http://schemas.openxmlformats.org/officeDocument/2006/relationships/hyperlink" Target="mailto:sue.good@firstcredit.com" TargetMode="External"/><Relationship Id="rId10" Type="http://schemas.openxmlformats.org/officeDocument/2006/relationships/hyperlink" Target="mailto:ann.lee@thirdcredit.com" TargetMode="External"/><Relationship Id="rId4" Type="http://schemas.openxmlformats.org/officeDocument/2006/relationships/hyperlink" Target="mailto:amy.tangh@firstbank.com" TargetMode="External"/><Relationship Id="rId9" Type="http://schemas.openxmlformats.org/officeDocument/2006/relationships/hyperlink" Target="mailto:sue.good@firstcredi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3"/>
  <sheetViews>
    <sheetView topLeftCell="B69" workbookViewId="0">
      <selection activeCell="C43" sqref="C43:C52"/>
    </sheetView>
  </sheetViews>
  <sheetFormatPr defaultColWidth="8.85546875" defaultRowHeight="15"/>
  <cols>
    <col min="1" max="1" width="16.7109375" customWidth="1"/>
    <col min="2" max="2" width="17.42578125" customWidth="1"/>
    <col min="3" max="3" width="27.42578125" customWidth="1"/>
    <col min="4" max="4" width="15.28515625" customWidth="1"/>
    <col min="5" max="5" width="20.42578125" customWidth="1"/>
    <col min="6" max="6" width="15.42578125" customWidth="1"/>
    <col min="7" max="7" width="17" customWidth="1"/>
    <col min="8" max="8" width="23.28515625" customWidth="1"/>
    <col min="9" max="9" width="18.42578125" customWidth="1"/>
    <col min="10" max="10" width="18.85546875" customWidth="1"/>
    <col min="11" max="11" width="19" customWidth="1"/>
    <col min="12" max="12" width="14" customWidth="1"/>
    <col min="13" max="13" width="15.28515625" customWidth="1"/>
    <col min="14" max="14" width="15.85546875" customWidth="1"/>
    <col min="15" max="15" width="14.42578125" customWidth="1"/>
    <col min="16" max="16" width="17.85546875" customWidth="1"/>
    <col min="17" max="17" width="17.42578125" customWidth="1"/>
    <col min="18" max="18" width="13.7109375" customWidth="1"/>
    <col min="19" max="19" width="14.42578125" customWidth="1"/>
  </cols>
  <sheetData>
    <row r="1" spans="1:13">
      <c r="A1" s="1" t="s">
        <v>158</v>
      </c>
    </row>
    <row r="2" spans="1:13">
      <c r="A2" s="6" t="s">
        <v>0</v>
      </c>
      <c r="B2" s="6" t="s">
        <v>5</v>
      </c>
      <c r="C2" s="6" t="s">
        <v>1</v>
      </c>
      <c r="D2" s="6" t="s">
        <v>6</v>
      </c>
      <c r="E2" s="6" t="s">
        <v>3</v>
      </c>
      <c r="F2" s="6" t="s">
        <v>12</v>
      </c>
      <c r="G2" s="6" t="s">
        <v>2</v>
      </c>
      <c r="H2" s="6" t="s">
        <v>4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</row>
    <row r="3" spans="1:13">
      <c r="A3">
        <v>111111</v>
      </c>
      <c r="B3" t="s">
        <v>13</v>
      </c>
      <c r="C3" s="2" t="s">
        <v>22</v>
      </c>
      <c r="D3" t="s">
        <v>14</v>
      </c>
      <c r="E3" t="s">
        <v>15</v>
      </c>
      <c r="F3">
        <v>94404</v>
      </c>
      <c r="G3" t="s">
        <v>16</v>
      </c>
      <c r="H3">
        <v>1000000</v>
      </c>
      <c r="I3" s="3">
        <v>36814</v>
      </c>
      <c r="J3" t="s">
        <v>18</v>
      </c>
      <c r="K3" t="s">
        <v>19</v>
      </c>
      <c r="M3" t="s">
        <v>17</v>
      </c>
    </row>
    <row r="4" spans="1:13">
      <c r="A4">
        <v>111112</v>
      </c>
      <c r="B4" t="s">
        <v>20</v>
      </c>
      <c r="C4" s="2" t="s">
        <v>21</v>
      </c>
      <c r="D4" t="s">
        <v>23</v>
      </c>
      <c r="E4" t="s">
        <v>24</v>
      </c>
      <c r="F4">
        <v>10577</v>
      </c>
      <c r="G4" t="s">
        <v>16</v>
      </c>
      <c r="H4">
        <v>1500000</v>
      </c>
      <c r="I4" s="3">
        <v>37575</v>
      </c>
      <c r="J4" t="s">
        <v>31</v>
      </c>
      <c r="K4" t="s">
        <v>32</v>
      </c>
      <c r="M4" t="s">
        <v>40</v>
      </c>
    </row>
    <row r="5" spans="1:13">
      <c r="A5">
        <v>111113</v>
      </c>
      <c r="B5" t="s">
        <v>25</v>
      </c>
      <c r="C5" s="2" t="s">
        <v>35</v>
      </c>
      <c r="D5" t="s">
        <v>26</v>
      </c>
      <c r="E5" t="s">
        <v>28</v>
      </c>
      <c r="F5" s="4" t="s">
        <v>27</v>
      </c>
      <c r="G5" t="s">
        <v>15</v>
      </c>
      <c r="H5">
        <v>2000000</v>
      </c>
      <c r="I5" s="3">
        <v>39104</v>
      </c>
      <c r="J5" t="s">
        <v>30</v>
      </c>
      <c r="K5" t="s">
        <v>29</v>
      </c>
      <c r="M5" t="s">
        <v>39</v>
      </c>
    </row>
    <row r="6" spans="1:13">
      <c r="A6">
        <v>111114</v>
      </c>
      <c r="B6" t="s">
        <v>33</v>
      </c>
      <c r="C6" s="2" t="s">
        <v>34</v>
      </c>
      <c r="D6" t="s">
        <v>36</v>
      </c>
      <c r="E6" t="s">
        <v>37</v>
      </c>
      <c r="F6">
        <v>63105</v>
      </c>
      <c r="G6" t="s">
        <v>16</v>
      </c>
      <c r="H6">
        <v>1700000</v>
      </c>
      <c r="I6" s="3">
        <v>40431</v>
      </c>
      <c r="J6" t="s">
        <v>199</v>
      </c>
      <c r="K6" t="s">
        <v>200</v>
      </c>
      <c r="M6" t="s">
        <v>38</v>
      </c>
    </row>
    <row r="8" spans="1:13">
      <c r="A8" s="1" t="s">
        <v>159</v>
      </c>
    </row>
    <row r="9" spans="1:13">
      <c r="A9" s="6" t="s">
        <v>41</v>
      </c>
      <c r="B9" s="6" t="s">
        <v>42</v>
      </c>
    </row>
    <row r="10" spans="1:13">
      <c r="A10">
        <v>1</v>
      </c>
      <c r="B10" t="s">
        <v>43</v>
      </c>
    </row>
    <row r="11" spans="1:13">
      <c r="A11">
        <v>2</v>
      </c>
      <c r="B11" t="s">
        <v>44</v>
      </c>
    </row>
    <row r="12" spans="1:13">
      <c r="A12">
        <v>3</v>
      </c>
      <c r="B12" t="s">
        <v>45</v>
      </c>
    </row>
    <row r="13" spans="1:13">
      <c r="A13">
        <v>4</v>
      </c>
      <c r="B13" t="s">
        <v>46</v>
      </c>
    </row>
    <row r="14" spans="1:13">
      <c r="A14">
        <v>5</v>
      </c>
      <c r="B14" t="s">
        <v>47</v>
      </c>
    </row>
    <row r="16" spans="1:13">
      <c r="A16" s="1" t="s">
        <v>160</v>
      </c>
    </row>
    <row r="17" spans="1:5">
      <c r="A17" s="6" t="s">
        <v>89</v>
      </c>
      <c r="B17" s="6" t="s">
        <v>150</v>
      </c>
      <c r="C17" s="6" t="s">
        <v>3</v>
      </c>
      <c r="D17" s="6" t="s">
        <v>2</v>
      </c>
    </row>
    <row r="18" spans="1:5">
      <c r="A18">
        <v>1</v>
      </c>
      <c r="B18" t="s">
        <v>151</v>
      </c>
      <c r="C18" t="s">
        <v>152</v>
      </c>
      <c r="D18" t="s">
        <v>153</v>
      </c>
    </row>
    <row r="19" spans="1:5">
      <c r="A19">
        <v>2</v>
      </c>
      <c r="B19" t="s">
        <v>154</v>
      </c>
      <c r="C19" t="s">
        <v>155</v>
      </c>
      <c r="D19" t="s">
        <v>15</v>
      </c>
    </row>
    <row r="20" spans="1:5">
      <c r="A20">
        <v>3</v>
      </c>
      <c r="B20" t="s">
        <v>156</v>
      </c>
      <c r="C20" t="s">
        <v>157</v>
      </c>
      <c r="D20" t="s">
        <v>16</v>
      </c>
    </row>
    <row r="22" spans="1:5">
      <c r="A22" s="1" t="s">
        <v>161</v>
      </c>
    </row>
    <row r="23" spans="1:5">
      <c r="A23" s="6" t="s">
        <v>48</v>
      </c>
      <c r="B23" s="6" t="s">
        <v>49</v>
      </c>
      <c r="C23" s="6" t="s">
        <v>50</v>
      </c>
      <c r="D23" s="6" t="s">
        <v>117</v>
      </c>
      <c r="E23" s="6" t="s">
        <v>118</v>
      </c>
    </row>
    <row r="24" spans="1:5">
      <c r="A24">
        <v>1</v>
      </c>
      <c r="B24" t="s">
        <v>51</v>
      </c>
      <c r="C24" t="s">
        <v>54</v>
      </c>
      <c r="D24">
        <v>10</v>
      </c>
      <c r="E24">
        <v>100</v>
      </c>
    </row>
    <row r="25" spans="1:5">
      <c r="A25">
        <v>2</v>
      </c>
      <c r="B25" t="s">
        <v>52</v>
      </c>
      <c r="C25" t="s">
        <v>53</v>
      </c>
      <c r="D25">
        <v>15</v>
      </c>
      <c r="E25">
        <v>50</v>
      </c>
    </row>
    <row r="26" spans="1:5">
      <c r="A26">
        <v>3</v>
      </c>
      <c r="B26" t="s">
        <v>51</v>
      </c>
      <c r="C26" t="s">
        <v>55</v>
      </c>
      <c r="D26">
        <v>20</v>
      </c>
      <c r="E26">
        <v>10</v>
      </c>
    </row>
    <row r="27" spans="1:5">
      <c r="A27">
        <v>4</v>
      </c>
      <c r="B27" t="s">
        <v>52</v>
      </c>
      <c r="C27" t="s">
        <v>56</v>
      </c>
      <c r="D27">
        <v>25</v>
      </c>
      <c r="E27">
        <v>20</v>
      </c>
    </row>
    <row r="29" spans="1:5">
      <c r="A29" s="1" t="s">
        <v>162</v>
      </c>
    </row>
    <row r="30" spans="1:5">
      <c r="A30" s="6" t="s">
        <v>57</v>
      </c>
      <c r="B30" s="6" t="s">
        <v>58</v>
      </c>
      <c r="C30" s="6" t="s">
        <v>65</v>
      </c>
    </row>
    <row r="31" spans="1:5">
      <c r="A31">
        <v>1</v>
      </c>
      <c r="B31" t="s">
        <v>59</v>
      </c>
      <c r="C31">
        <v>1.6</v>
      </c>
    </row>
    <row r="32" spans="1:5">
      <c r="A32">
        <v>2</v>
      </c>
      <c r="B32" t="s">
        <v>60</v>
      </c>
      <c r="C32">
        <v>0.8</v>
      </c>
    </row>
    <row r="33" spans="1:8">
      <c r="A33">
        <v>3</v>
      </c>
      <c r="B33" t="s">
        <v>61</v>
      </c>
      <c r="C33">
        <v>1.5</v>
      </c>
    </row>
    <row r="34" spans="1:8">
      <c r="A34">
        <v>4</v>
      </c>
      <c r="B34" t="s">
        <v>62</v>
      </c>
      <c r="C34">
        <v>0.75</v>
      </c>
    </row>
    <row r="35" spans="1:8">
      <c r="A35">
        <v>5</v>
      </c>
      <c r="B35" t="s">
        <v>63</v>
      </c>
      <c r="C35">
        <v>0.85</v>
      </c>
    </row>
    <row r="36" spans="1:8">
      <c r="A36">
        <v>6</v>
      </c>
      <c r="B36" t="s">
        <v>64</v>
      </c>
      <c r="C36">
        <v>0.7</v>
      </c>
    </row>
    <row r="38" spans="1:8">
      <c r="A38" s="1" t="s">
        <v>163</v>
      </c>
    </row>
    <row r="39" spans="1:8" s="6" customFormat="1">
      <c r="A39" s="6" t="s">
        <v>66</v>
      </c>
      <c r="B39" s="6" t="s">
        <v>5</v>
      </c>
      <c r="C39" s="6" t="s">
        <v>1</v>
      </c>
      <c r="D39" s="6" t="s">
        <v>6</v>
      </c>
      <c r="E39" s="6" t="s">
        <v>3</v>
      </c>
      <c r="F39" s="6" t="s">
        <v>12</v>
      </c>
      <c r="G39" s="6" t="s">
        <v>2</v>
      </c>
      <c r="H39" s="6" t="s">
        <v>70</v>
      </c>
    </row>
    <row r="40" spans="1:8">
      <c r="A40">
        <v>1111111</v>
      </c>
      <c r="B40" t="s">
        <v>67</v>
      </c>
      <c r="C40" s="2" t="s">
        <v>22</v>
      </c>
      <c r="D40" t="s">
        <v>14</v>
      </c>
      <c r="E40" t="s">
        <v>15</v>
      </c>
      <c r="F40">
        <v>94404</v>
      </c>
      <c r="G40" t="s">
        <v>16</v>
      </c>
      <c r="H40">
        <v>111111</v>
      </c>
    </row>
    <row r="41" spans="1:8">
      <c r="A41">
        <v>1111112</v>
      </c>
      <c r="B41" t="s">
        <v>68</v>
      </c>
      <c r="C41" s="2" t="s">
        <v>22</v>
      </c>
      <c r="D41" t="s">
        <v>69</v>
      </c>
      <c r="E41" t="s">
        <v>15</v>
      </c>
      <c r="F41">
        <v>94407</v>
      </c>
      <c r="G41" t="s">
        <v>16</v>
      </c>
      <c r="H41">
        <v>111111</v>
      </c>
    </row>
    <row r="42" spans="1:8">
      <c r="A42">
        <v>1111121</v>
      </c>
      <c r="B42" t="s">
        <v>71</v>
      </c>
      <c r="C42" s="2" t="s">
        <v>21</v>
      </c>
      <c r="D42" t="s">
        <v>23</v>
      </c>
      <c r="E42" t="s">
        <v>24</v>
      </c>
      <c r="F42">
        <v>10577</v>
      </c>
      <c r="G42" t="s">
        <v>16</v>
      </c>
      <c r="H42">
        <v>111112</v>
      </c>
    </row>
    <row r="43" spans="1:8">
      <c r="A43">
        <v>1111131</v>
      </c>
      <c r="B43" t="s">
        <v>72</v>
      </c>
      <c r="C43" s="2" t="s">
        <v>35</v>
      </c>
      <c r="D43" t="s">
        <v>26</v>
      </c>
      <c r="E43" t="s">
        <v>28</v>
      </c>
      <c r="F43" s="4" t="s">
        <v>27</v>
      </c>
      <c r="G43" t="s">
        <v>15</v>
      </c>
      <c r="H43">
        <v>111113</v>
      </c>
    </row>
    <row r="44" spans="1:8">
      <c r="A44">
        <v>1111132</v>
      </c>
      <c r="B44" t="s">
        <v>73</v>
      </c>
      <c r="C44" s="2" t="s">
        <v>75</v>
      </c>
      <c r="D44" t="s">
        <v>76</v>
      </c>
      <c r="E44" t="s">
        <v>77</v>
      </c>
      <c r="F44">
        <v>45236</v>
      </c>
      <c r="G44" t="s">
        <v>16</v>
      </c>
      <c r="H44">
        <v>111113</v>
      </c>
    </row>
    <row r="45" spans="1:8">
      <c r="A45">
        <v>1111121</v>
      </c>
      <c r="B45" t="s">
        <v>74</v>
      </c>
      <c r="C45" s="2" t="s">
        <v>79</v>
      </c>
      <c r="D45" t="s">
        <v>36</v>
      </c>
      <c r="E45" t="s">
        <v>37</v>
      </c>
      <c r="F45">
        <v>63105</v>
      </c>
      <c r="G45" t="s">
        <v>16</v>
      </c>
      <c r="H45">
        <v>111114</v>
      </c>
    </row>
    <row r="46" spans="1:8">
      <c r="A46">
        <v>1111122</v>
      </c>
      <c r="B46" t="s">
        <v>78</v>
      </c>
      <c r="C46" s="2" t="s">
        <v>80</v>
      </c>
      <c r="D46" t="s">
        <v>36</v>
      </c>
      <c r="E46" t="s">
        <v>37</v>
      </c>
      <c r="F46">
        <v>63107</v>
      </c>
      <c r="G46" t="s">
        <v>16</v>
      </c>
      <c r="H46">
        <v>111114</v>
      </c>
    </row>
    <row r="48" spans="1:8">
      <c r="A48" s="1" t="s">
        <v>164</v>
      </c>
    </row>
    <row r="49" spans="1:18" s="6" customFormat="1">
      <c r="A49" s="6" t="s">
        <v>81</v>
      </c>
      <c r="B49" s="6" t="s">
        <v>82</v>
      </c>
      <c r="C49" s="6" t="s">
        <v>92</v>
      </c>
      <c r="D49" s="6" t="s">
        <v>83</v>
      </c>
      <c r="E49" s="6" t="s">
        <v>84</v>
      </c>
      <c r="F49" s="6" t="s">
        <v>85</v>
      </c>
      <c r="G49" s="6" t="s">
        <v>86</v>
      </c>
      <c r="H49" s="6" t="s">
        <v>87</v>
      </c>
      <c r="I49" s="6" t="s">
        <v>88</v>
      </c>
      <c r="J49" s="6" t="s">
        <v>41</v>
      </c>
      <c r="K49" s="6" t="s">
        <v>57</v>
      </c>
      <c r="L49" s="6" t="s">
        <v>89</v>
      </c>
      <c r="M49" s="6" t="s">
        <v>70</v>
      </c>
      <c r="N49" s="6" t="s">
        <v>96</v>
      </c>
      <c r="O49" s="6" t="s">
        <v>97</v>
      </c>
      <c r="P49" s="6" t="s">
        <v>98</v>
      </c>
      <c r="Q49" s="6" t="s">
        <v>110</v>
      </c>
      <c r="R49" s="6" t="s">
        <v>111</v>
      </c>
    </row>
    <row r="50" spans="1:18">
      <c r="A50">
        <v>111111</v>
      </c>
      <c r="B50" t="s">
        <v>90</v>
      </c>
      <c r="C50">
        <v>5</v>
      </c>
      <c r="D50" s="3">
        <v>41642</v>
      </c>
      <c r="E50" s="3">
        <v>41699</v>
      </c>
      <c r="F50">
        <f>'Other Data Sources'!C3</f>
        <v>1.1000000000000001</v>
      </c>
      <c r="G50">
        <v>100000</v>
      </c>
      <c r="H50">
        <f>I50*F50*0.98</f>
        <v>107800.00000000001</v>
      </c>
      <c r="I50">
        <f>'Other Data Sources'!B3</f>
        <v>100000</v>
      </c>
      <c r="J50">
        <v>1</v>
      </c>
      <c r="K50">
        <v>1</v>
      </c>
      <c r="L50">
        <v>1</v>
      </c>
      <c r="M50">
        <v>111111</v>
      </c>
      <c r="N50" t="s">
        <v>99</v>
      </c>
      <c r="O50" t="s">
        <v>102</v>
      </c>
      <c r="P50" t="s">
        <v>103</v>
      </c>
      <c r="Q50" t="b">
        <v>1</v>
      </c>
      <c r="R50" t="b">
        <v>1</v>
      </c>
    </row>
    <row r="51" spans="1:18">
      <c r="A51">
        <v>222222</v>
      </c>
      <c r="B51" t="s">
        <v>91</v>
      </c>
      <c r="C51">
        <v>4</v>
      </c>
      <c r="D51" s="3">
        <v>42007</v>
      </c>
      <c r="E51" s="3">
        <v>42066</v>
      </c>
      <c r="F51">
        <f>'Other Data Sources'!C4</f>
        <v>0.8</v>
      </c>
      <c r="G51">
        <v>200000</v>
      </c>
      <c r="H51">
        <f>I51*F51*0.95</f>
        <v>152000</v>
      </c>
      <c r="I51">
        <f>'Other Data Sources'!B4</f>
        <v>200000</v>
      </c>
      <c r="J51">
        <v>1</v>
      </c>
      <c r="K51">
        <v>2</v>
      </c>
      <c r="L51">
        <v>2</v>
      </c>
      <c r="M51">
        <v>111112</v>
      </c>
      <c r="N51" t="s">
        <v>100</v>
      </c>
      <c r="O51" t="s">
        <v>112</v>
      </c>
      <c r="P51" t="s">
        <v>104</v>
      </c>
      <c r="Q51" t="b">
        <v>1</v>
      </c>
      <c r="R51" t="b">
        <v>1</v>
      </c>
    </row>
    <row r="52" spans="1:18">
      <c r="A52">
        <v>333333</v>
      </c>
      <c r="B52" t="s">
        <v>93</v>
      </c>
      <c r="C52">
        <v>6</v>
      </c>
      <c r="D52" s="3">
        <v>42097</v>
      </c>
      <c r="E52" s="3">
        <v>42139</v>
      </c>
      <c r="F52">
        <f>'Other Data Sources'!C5</f>
        <v>0.7</v>
      </c>
      <c r="G52">
        <v>150000</v>
      </c>
      <c r="H52">
        <f>I52*F52*0.97</f>
        <v>118824.99999999999</v>
      </c>
      <c r="I52">
        <f>'Other Data Sources'!B5</f>
        <v>175000</v>
      </c>
      <c r="J52">
        <v>3</v>
      </c>
      <c r="K52">
        <v>3</v>
      </c>
      <c r="L52">
        <v>3</v>
      </c>
      <c r="M52">
        <v>111113</v>
      </c>
      <c r="N52" t="s">
        <v>101</v>
      </c>
      <c r="O52" t="s">
        <v>113</v>
      </c>
      <c r="P52" t="s">
        <v>109</v>
      </c>
      <c r="Q52" t="b">
        <v>1</v>
      </c>
      <c r="R52" t="b">
        <v>1</v>
      </c>
    </row>
    <row r="53" spans="1:18">
      <c r="A53">
        <v>444444</v>
      </c>
      <c r="B53" t="s">
        <v>94</v>
      </c>
      <c r="C53">
        <v>3</v>
      </c>
      <c r="D53" s="3">
        <v>41793</v>
      </c>
      <c r="E53" s="3">
        <v>41897</v>
      </c>
      <c r="F53">
        <f>'Other Data Sources'!C6</f>
        <v>1.5</v>
      </c>
      <c r="G53">
        <v>50000</v>
      </c>
      <c r="H53">
        <f>I53*F53*0.98</f>
        <v>73500</v>
      </c>
      <c r="I53">
        <f>'Other Data Sources'!B6</f>
        <v>50000</v>
      </c>
      <c r="J53">
        <v>4</v>
      </c>
      <c r="K53">
        <v>3</v>
      </c>
      <c r="L53">
        <v>3</v>
      </c>
      <c r="M53">
        <v>111113</v>
      </c>
      <c r="N53" t="s">
        <v>106</v>
      </c>
      <c r="O53" t="s">
        <v>114</v>
      </c>
      <c r="P53" t="s">
        <v>108</v>
      </c>
      <c r="Q53" t="b">
        <v>0</v>
      </c>
      <c r="R53" t="b">
        <v>0</v>
      </c>
    </row>
    <row r="54" spans="1:18">
      <c r="A54">
        <v>555555</v>
      </c>
      <c r="B54" t="s">
        <v>95</v>
      </c>
      <c r="C54">
        <v>4</v>
      </c>
      <c r="D54" s="3">
        <v>41917</v>
      </c>
      <c r="E54" s="3">
        <v>41988</v>
      </c>
      <c r="F54">
        <f>'Other Data Sources'!C7</f>
        <v>1.5</v>
      </c>
      <c r="G54">
        <v>75000</v>
      </c>
      <c r="H54">
        <f t="shared" ref="H54" si="0">I54*F54*0.95</f>
        <v>114000</v>
      </c>
      <c r="I54">
        <f>'Other Data Sources'!B7</f>
        <v>80000</v>
      </c>
      <c r="J54">
        <v>2</v>
      </c>
      <c r="K54">
        <v>2</v>
      </c>
      <c r="L54">
        <v>1</v>
      </c>
      <c r="M54">
        <v>111111</v>
      </c>
      <c r="N54" t="s">
        <v>107</v>
      </c>
      <c r="O54" t="s">
        <v>115</v>
      </c>
      <c r="P54" t="s">
        <v>105</v>
      </c>
      <c r="Q54" t="b">
        <v>1</v>
      </c>
      <c r="R54" t="b">
        <v>1</v>
      </c>
    </row>
    <row r="55" spans="1:18">
      <c r="A55">
        <v>666666</v>
      </c>
      <c r="B55" t="s">
        <v>116</v>
      </c>
      <c r="C55">
        <v>6</v>
      </c>
      <c r="D55" s="3">
        <v>42125</v>
      </c>
      <c r="E55" s="3">
        <v>42248</v>
      </c>
      <c r="F55">
        <f>'Other Data Sources'!C8</f>
        <v>1.3</v>
      </c>
      <c r="G55">
        <v>160000</v>
      </c>
      <c r="H55">
        <f>I55*F55*0.94</f>
        <v>195520</v>
      </c>
      <c r="I55">
        <f>'Other Data Sources'!B8</f>
        <v>160000</v>
      </c>
      <c r="J55">
        <v>2</v>
      </c>
      <c r="K55">
        <v>2</v>
      </c>
      <c r="L55">
        <v>1</v>
      </c>
      <c r="M55">
        <v>111111</v>
      </c>
      <c r="N55" t="s">
        <v>193</v>
      </c>
      <c r="O55" t="s">
        <v>115</v>
      </c>
      <c r="P55" t="s">
        <v>105</v>
      </c>
      <c r="Q55" t="b">
        <v>1</v>
      </c>
      <c r="R55" t="b">
        <v>1</v>
      </c>
    </row>
    <row r="57" spans="1:18">
      <c r="A57" s="1" t="s">
        <v>165</v>
      </c>
    </row>
    <row r="58" spans="1:18" s="6" customFormat="1">
      <c r="A58" s="6" t="s">
        <v>81</v>
      </c>
      <c r="B58" s="6" t="s">
        <v>119</v>
      </c>
      <c r="C58" s="6" t="s">
        <v>120</v>
      </c>
      <c r="D58" s="6" t="s">
        <v>121</v>
      </c>
      <c r="E58" s="6" t="s">
        <v>122</v>
      </c>
      <c r="F58" s="6" t="s">
        <v>123</v>
      </c>
      <c r="G58" s="6" t="s">
        <v>124</v>
      </c>
      <c r="H58" s="6" t="s">
        <v>125</v>
      </c>
      <c r="I58" s="6" t="s">
        <v>126</v>
      </c>
      <c r="J58" s="6" t="s">
        <v>127</v>
      </c>
      <c r="K58" s="6" t="s">
        <v>48</v>
      </c>
    </row>
    <row r="59" spans="1:18">
      <c r="A59">
        <v>111111</v>
      </c>
      <c r="B59">
        <v>1</v>
      </c>
      <c r="C59" t="s">
        <v>128</v>
      </c>
      <c r="D59" s="5">
        <v>7000</v>
      </c>
      <c r="E59" s="5">
        <v>5000</v>
      </c>
      <c r="F59" s="5">
        <v>200</v>
      </c>
      <c r="G59" s="5">
        <v>10</v>
      </c>
      <c r="H59" s="3">
        <v>41644</v>
      </c>
      <c r="I59" s="3">
        <v>41656</v>
      </c>
      <c r="J59" s="5">
        <v>20000</v>
      </c>
      <c r="K59" s="5">
        <v>1</v>
      </c>
    </row>
    <row r="60" spans="1:18">
      <c r="A60">
        <v>111111</v>
      </c>
      <c r="B60">
        <v>2</v>
      </c>
      <c r="C60" t="s">
        <v>129</v>
      </c>
      <c r="D60">
        <v>8000</v>
      </c>
      <c r="E60">
        <v>5500</v>
      </c>
      <c r="F60" s="5">
        <v>300</v>
      </c>
      <c r="G60" s="5">
        <v>15</v>
      </c>
      <c r="H60" s="3">
        <v>41664</v>
      </c>
      <c r="I60" s="3">
        <v>41685</v>
      </c>
      <c r="J60" s="5">
        <v>30000</v>
      </c>
      <c r="K60" s="5">
        <v>2</v>
      </c>
    </row>
    <row r="61" spans="1:18">
      <c r="A61">
        <v>222222</v>
      </c>
      <c r="B61">
        <v>1</v>
      </c>
      <c r="C61" t="s">
        <v>128</v>
      </c>
      <c r="D61">
        <v>9000</v>
      </c>
      <c r="E61">
        <v>6600</v>
      </c>
      <c r="F61" s="5">
        <v>400</v>
      </c>
      <c r="G61" s="5">
        <v>17</v>
      </c>
      <c r="H61" s="3">
        <v>42014</v>
      </c>
      <c r="I61" s="3">
        <v>42049</v>
      </c>
      <c r="J61" s="5">
        <v>35000</v>
      </c>
      <c r="K61" s="5">
        <v>3</v>
      </c>
    </row>
    <row r="62" spans="1:18">
      <c r="A62">
        <v>222222</v>
      </c>
      <c r="B62">
        <v>2</v>
      </c>
      <c r="C62" t="s">
        <v>129</v>
      </c>
      <c r="D62">
        <v>8500</v>
      </c>
      <c r="E62">
        <v>6000</v>
      </c>
      <c r="F62" s="5">
        <v>450</v>
      </c>
      <c r="G62" s="5">
        <v>20</v>
      </c>
      <c r="H62" s="3">
        <v>42029</v>
      </c>
      <c r="I62" s="3">
        <v>42063</v>
      </c>
      <c r="J62" s="5">
        <v>35000</v>
      </c>
      <c r="K62" s="5">
        <v>2</v>
      </c>
    </row>
    <row r="63" spans="1:18">
      <c r="A63">
        <v>333333</v>
      </c>
      <c r="B63">
        <v>1</v>
      </c>
      <c r="C63" t="s">
        <v>128</v>
      </c>
      <c r="D63">
        <v>7500</v>
      </c>
      <c r="E63">
        <v>5600</v>
      </c>
      <c r="F63" s="5">
        <v>300</v>
      </c>
      <c r="G63" s="5">
        <v>20</v>
      </c>
      <c r="H63" s="3">
        <v>42101</v>
      </c>
      <c r="I63" s="3">
        <v>42104</v>
      </c>
      <c r="J63" s="5">
        <v>25000</v>
      </c>
      <c r="K63" s="5">
        <v>3</v>
      </c>
    </row>
    <row r="64" spans="1:18">
      <c r="A64">
        <v>444444</v>
      </c>
      <c r="B64">
        <v>1</v>
      </c>
      <c r="C64" t="s">
        <v>128</v>
      </c>
      <c r="D64">
        <v>6500</v>
      </c>
      <c r="E64">
        <v>4200</v>
      </c>
      <c r="F64" s="5">
        <v>300</v>
      </c>
      <c r="G64" s="5">
        <v>15</v>
      </c>
      <c r="H64" s="3">
        <v>41805</v>
      </c>
      <c r="I64" s="3">
        <v>41827</v>
      </c>
      <c r="J64" s="5">
        <v>20000</v>
      </c>
      <c r="K64" s="5">
        <v>1</v>
      </c>
    </row>
    <row r="65" spans="1:13">
      <c r="A65">
        <v>555555</v>
      </c>
      <c r="B65">
        <v>1</v>
      </c>
      <c r="C65" t="s">
        <v>128</v>
      </c>
      <c r="D65">
        <v>6300</v>
      </c>
      <c r="E65">
        <v>4700</v>
      </c>
      <c r="F65" s="5">
        <v>350</v>
      </c>
      <c r="G65" s="5">
        <v>20</v>
      </c>
      <c r="H65" s="3">
        <v>42294</v>
      </c>
      <c r="I65" s="3">
        <v>42307</v>
      </c>
      <c r="J65" s="5">
        <v>20000</v>
      </c>
      <c r="K65" s="5">
        <v>4</v>
      </c>
    </row>
    <row r="66" spans="1:13">
      <c r="A66">
        <v>666666</v>
      </c>
      <c r="B66">
        <v>1</v>
      </c>
      <c r="C66" t="s">
        <v>128</v>
      </c>
      <c r="D66">
        <v>7200</v>
      </c>
      <c r="E66">
        <v>5800</v>
      </c>
      <c r="F66" s="5">
        <v>450</v>
      </c>
      <c r="G66" s="5">
        <v>25</v>
      </c>
      <c r="H66" s="3">
        <v>42134</v>
      </c>
      <c r="I66" s="3">
        <v>42153</v>
      </c>
      <c r="J66" s="5">
        <v>25000</v>
      </c>
      <c r="K66" s="5">
        <v>2</v>
      </c>
    </row>
    <row r="67" spans="1:13">
      <c r="F67" s="5"/>
      <c r="G67" s="5"/>
      <c r="H67" s="3"/>
      <c r="I67" s="3"/>
      <c r="J67" s="5"/>
      <c r="K67" s="5"/>
    </row>
    <row r="68" spans="1:13">
      <c r="A68" s="1" t="s">
        <v>166</v>
      </c>
    </row>
    <row r="69" spans="1:13" s="6" customFormat="1">
      <c r="A69" s="6" t="s">
        <v>130</v>
      </c>
      <c r="B69" s="6" t="s">
        <v>131</v>
      </c>
      <c r="C69" s="6" t="s">
        <v>132</v>
      </c>
      <c r="D69" s="6" t="s">
        <v>133</v>
      </c>
      <c r="E69" s="6" t="s">
        <v>134</v>
      </c>
      <c r="F69" s="6" t="s">
        <v>135</v>
      </c>
      <c r="G69" s="6" t="s">
        <v>136</v>
      </c>
      <c r="H69" s="6" t="s">
        <v>137</v>
      </c>
      <c r="I69" s="6" t="s">
        <v>138</v>
      </c>
      <c r="J69" s="6" t="s">
        <v>81</v>
      </c>
      <c r="K69" s="6" t="s">
        <v>139</v>
      </c>
      <c r="L69" s="6" t="s">
        <v>140</v>
      </c>
      <c r="M69" s="6" t="s">
        <v>168</v>
      </c>
    </row>
    <row r="70" spans="1:13">
      <c r="A70">
        <v>111111</v>
      </c>
      <c r="B70" s="3">
        <v>41654</v>
      </c>
      <c r="C70" s="3">
        <v>41649</v>
      </c>
      <c r="D70">
        <v>10000</v>
      </c>
      <c r="E70">
        <v>10000</v>
      </c>
      <c r="F70">
        <v>10</v>
      </c>
      <c r="G70">
        <v>1000</v>
      </c>
      <c r="H70">
        <v>0</v>
      </c>
      <c r="I70">
        <v>15000</v>
      </c>
      <c r="J70">
        <v>111111</v>
      </c>
      <c r="K70">
        <v>1</v>
      </c>
      <c r="L70">
        <v>111111</v>
      </c>
      <c r="M70">
        <v>1111111</v>
      </c>
    </row>
    <row r="71" spans="1:13">
      <c r="A71">
        <v>111112</v>
      </c>
      <c r="B71" s="3">
        <v>41656</v>
      </c>
      <c r="C71" s="3">
        <v>41656</v>
      </c>
      <c r="D71">
        <v>15500</v>
      </c>
      <c r="E71">
        <v>15500</v>
      </c>
      <c r="F71">
        <v>15</v>
      </c>
      <c r="G71">
        <v>1000</v>
      </c>
      <c r="H71">
        <v>500</v>
      </c>
      <c r="I71">
        <f>15000*1.5</f>
        <v>22500</v>
      </c>
      <c r="J71">
        <v>111111</v>
      </c>
      <c r="K71">
        <v>1</v>
      </c>
      <c r="L71">
        <v>111111</v>
      </c>
      <c r="M71">
        <v>1111112</v>
      </c>
    </row>
    <row r="72" spans="1:13">
      <c r="A72">
        <v>111113</v>
      </c>
      <c r="B72" s="3">
        <v>41672</v>
      </c>
      <c r="C72" s="3">
        <v>41673</v>
      </c>
      <c r="D72">
        <v>10000</v>
      </c>
      <c r="E72">
        <v>10000</v>
      </c>
      <c r="F72">
        <v>3</v>
      </c>
      <c r="G72">
        <v>3000</v>
      </c>
      <c r="H72">
        <v>1000</v>
      </c>
      <c r="I72">
        <v>9000</v>
      </c>
      <c r="J72">
        <v>111111</v>
      </c>
      <c r="K72">
        <v>2</v>
      </c>
      <c r="L72">
        <v>111112</v>
      </c>
      <c r="M72">
        <v>1111111</v>
      </c>
    </row>
    <row r="73" spans="1:13">
      <c r="A73">
        <v>111114</v>
      </c>
      <c r="B73" s="3">
        <v>42030</v>
      </c>
      <c r="C73" s="3">
        <v>42029</v>
      </c>
      <c r="D73">
        <v>10000</v>
      </c>
      <c r="E73">
        <v>10000</v>
      </c>
      <c r="F73">
        <v>6</v>
      </c>
      <c r="G73">
        <v>1500</v>
      </c>
      <c r="H73">
        <v>1000</v>
      </c>
      <c r="I73">
        <v>13500</v>
      </c>
      <c r="J73">
        <v>222222</v>
      </c>
      <c r="K73">
        <v>1</v>
      </c>
      <c r="L73">
        <v>111113</v>
      </c>
      <c r="M73">
        <v>1111121</v>
      </c>
    </row>
    <row r="74" spans="1:13">
      <c r="A74">
        <v>111115</v>
      </c>
      <c r="B74" s="3">
        <v>42037</v>
      </c>
      <c r="C74" s="3">
        <v>42038</v>
      </c>
      <c r="D74">
        <v>10000</v>
      </c>
      <c r="E74">
        <v>10000</v>
      </c>
      <c r="F74">
        <v>6</v>
      </c>
      <c r="G74">
        <v>1500</v>
      </c>
      <c r="H74">
        <v>1000</v>
      </c>
      <c r="I74">
        <v>13500</v>
      </c>
      <c r="J74">
        <v>222222</v>
      </c>
      <c r="K74">
        <v>1</v>
      </c>
      <c r="L74">
        <v>111113</v>
      </c>
      <c r="M74">
        <v>1111121</v>
      </c>
    </row>
    <row r="75" spans="1:13">
      <c r="A75">
        <v>111116</v>
      </c>
      <c r="B75" s="3">
        <v>42050</v>
      </c>
      <c r="C75" s="3">
        <v>42048</v>
      </c>
      <c r="D75">
        <v>15000</v>
      </c>
      <c r="E75">
        <v>12000</v>
      </c>
      <c r="F75">
        <v>8</v>
      </c>
      <c r="G75">
        <v>1400</v>
      </c>
      <c r="H75">
        <v>800</v>
      </c>
      <c r="I75">
        <v>15500</v>
      </c>
      <c r="J75">
        <v>222222</v>
      </c>
      <c r="K75">
        <v>2</v>
      </c>
      <c r="L75">
        <v>111113</v>
      </c>
      <c r="M75">
        <v>1111121</v>
      </c>
    </row>
    <row r="76" spans="1:13">
      <c r="A76">
        <v>111117</v>
      </c>
      <c r="B76" s="3">
        <v>42104</v>
      </c>
      <c r="C76" s="3">
        <v>42105</v>
      </c>
      <c r="D76">
        <v>10000</v>
      </c>
      <c r="E76">
        <v>10000</v>
      </c>
      <c r="F76">
        <v>7</v>
      </c>
      <c r="G76">
        <v>1500</v>
      </c>
      <c r="H76">
        <v>500</v>
      </c>
      <c r="I76">
        <v>7000</v>
      </c>
      <c r="J76">
        <v>333333</v>
      </c>
      <c r="K76">
        <v>1</v>
      </c>
      <c r="M76">
        <v>1111131</v>
      </c>
    </row>
    <row r="79" spans="1:13">
      <c r="A79" s="1" t="s">
        <v>167</v>
      </c>
    </row>
    <row r="80" spans="1:13" s="1" customFormat="1">
      <c r="A80" s="6" t="s">
        <v>141</v>
      </c>
      <c r="B80" s="6" t="s">
        <v>142</v>
      </c>
      <c r="C80" s="6" t="s">
        <v>143</v>
      </c>
      <c r="D80" s="6" t="s">
        <v>144</v>
      </c>
      <c r="E80" s="6" t="s">
        <v>145</v>
      </c>
      <c r="F80" s="6" t="s">
        <v>146</v>
      </c>
      <c r="G80" s="6" t="s">
        <v>70</v>
      </c>
      <c r="H80" s="6" t="s">
        <v>197</v>
      </c>
      <c r="I80" s="6" t="s">
        <v>198</v>
      </c>
    </row>
    <row r="81" spans="1:9">
      <c r="A81">
        <v>111111</v>
      </c>
      <c r="B81" s="3">
        <v>41663</v>
      </c>
      <c r="C81" s="3">
        <v>41685</v>
      </c>
      <c r="D81" s="3">
        <v>41685</v>
      </c>
      <c r="E81" t="s">
        <v>147</v>
      </c>
      <c r="F81">
        <v>37500</v>
      </c>
      <c r="G81">
        <v>111111</v>
      </c>
      <c r="H81">
        <v>25400</v>
      </c>
      <c r="I81">
        <v>25500</v>
      </c>
    </row>
    <row r="82" spans="1:9">
      <c r="A82">
        <v>111112</v>
      </c>
      <c r="B82" s="3">
        <v>41694</v>
      </c>
      <c r="C82" s="3">
        <v>41712</v>
      </c>
      <c r="D82" s="3">
        <v>41712</v>
      </c>
      <c r="E82" t="s">
        <v>148</v>
      </c>
      <c r="F82">
        <v>9000</v>
      </c>
      <c r="G82">
        <v>111111</v>
      </c>
      <c r="H82">
        <v>9000</v>
      </c>
      <c r="I82">
        <v>9000</v>
      </c>
    </row>
    <row r="83" spans="1:9">
      <c r="A83">
        <v>111113</v>
      </c>
      <c r="B83" s="3">
        <v>42059</v>
      </c>
      <c r="C83" s="3">
        <v>42073</v>
      </c>
      <c r="D83" s="3">
        <v>42073</v>
      </c>
      <c r="E83" t="s">
        <v>149</v>
      </c>
      <c r="F83">
        <v>42500</v>
      </c>
      <c r="G83">
        <v>111112</v>
      </c>
      <c r="H83">
        <v>30900</v>
      </c>
      <c r="I83">
        <v>32000</v>
      </c>
    </row>
  </sheetData>
  <hyperlinks>
    <hyperlink ref="C3" r:id="rId1"/>
    <hyperlink ref="C4" r:id="rId2"/>
    <hyperlink ref="C5" r:id="rId3"/>
    <hyperlink ref="C6" r:id="rId4"/>
    <hyperlink ref="C40" r:id="rId5"/>
    <hyperlink ref="C42" r:id="rId6"/>
    <hyperlink ref="C43" r:id="rId7"/>
    <hyperlink ref="C45" r:id="rId8"/>
    <hyperlink ref="C41" r:id="rId9"/>
    <hyperlink ref="C44" r:id="rId10"/>
    <hyperlink ref="C46" r:id="rId1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P48"/>
  <sheetViews>
    <sheetView topLeftCell="C16" workbookViewId="0">
      <selection activeCell="C43" sqref="C43:C52"/>
    </sheetView>
  </sheetViews>
  <sheetFormatPr defaultColWidth="8.85546875" defaultRowHeight="15"/>
  <cols>
    <col min="1" max="1" width="18.28515625" bestFit="1" customWidth="1"/>
    <col min="2" max="2" width="13.28515625" bestFit="1" customWidth="1"/>
    <col min="3" max="3" width="18.28515625" bestFit="1" customWidth="1"/>
    <col min="4" max="4" width="20.7109375" bestFit="1" customWidth="1"/>
    <col min="5" max="5" width="22" bestFit="1" customWidth="1"/>
    <col min="6" max="6" width="20.85546875" bestFit="1" customWidth="1"/>
    <col min="7" max="7" width="19" bestFit="1" customWidth="1"/>
    <col min="8" max="8" width="21.42578125" bestFit="1" customWidth="1"/>
    <col min="9" max="9" width="21.140625" customWidth="1"/>
    <col min="10" max="10" width="22.7109375" bestFit="1" customWidth="1"/>
    <col min="11" max="11" width="21.7109375" bestFit="1" customWidth="1"/>
    <col min="12" max="12" width="13.42578125" customWidth="1"/>
    <col min="13" max="13" width="17.140625" bestFit="1" customWidth="1"/>
    <col min="14" max="14" width="14.28515625" bestFit="1" customWidth="1"/>
    <col min="15" max="15" width="12.28515625" customWidth="1"/>
    <col min="16" max="16" width="11.42578125" bestFit="1" customWidth="1"/>
    <col min="17" max="17" width="10" bestFit="1" customWidth="1"/>
  </cols>
  <sheetData>
    <row r="1" spans="1:11">
      <c r="A1" s="1" t="s">
        <v>169</v>
      </c>
    </row>
    <row r="2" spans="1:11">
      <c r="A2" s="6" t="s">
        <v>170</v>
      </c>
      <c r="B2" s="6" t="s">
        <v>171</v>
      </c>
      <c r="C2" s="6" t="s">
        <v>172</v>
      </c>
      <c r="D2" s="6" t="s">
        <v>173</v>
      </c>
      <c r="E2" s="6" t="s">
        <v>174</v>
      </c>
      <c r="F2" s="6" t="s">
        <v>96</v>
      </c>
      <c r="G2" s="6" t="s">
        <v>175</v>
      </c>
      <c r="H2" s="6" t="s">
        <v>176</v>
      </c>
      <c r="I2" s="6" t="s">
        <v>41</v>
      </c>
      <c r="J2" s="6" t="s">
        <v>89</v>
      </c>
      <c r="K2" s="6" t="s">
        <v>57</v>
      </c>
    </row>
    <row r="3" spans="1:11">
      <c r="A3">
        <v>555555</v>
      </c>
      <c r="B3">
        <v>100000</v>
      </c>
      <c r="C3">
        <v>1.1000000000000001</v>
      </c>
      <c r="D3">
        <v>107800</v>
      </c>
      <c r="E3" t="b">
        <v>1</v>
      </c>
      <c r="F3" t="s">
        <v>99</v>
      </c>
      <c r="G3" s="3">
        <v>41613</v>
      </c>
      <c r="H3">
        <v>111111</v>
      </c>
      <c r="I3">
        <v>1</v>
      </c>
      <c r="J3">
        <v>1</v>
      </c>
      <c r="K3">
        <v>1</v>
      </c>
    </row>
    <row r="4" spans="1:11">
      <c r="A4">
        <v>665556</v>
      </c>
      <c r="B4">
        <v>200000</v>
      </c>
      <c r="C4">
        <v>0.8</v>
      </c>
      <c r="D4">
        <v>133000</v>
      </c>
      <c r="E4" t="b">
        <v>1</v>
      </c>
      <c r="F4" t="s">
        <v>100</v>
      </c>
      <c r="G4" s="3">
        <v>41963</v>
      </c>
      <c r="H4">
        <v>111112</v>
      </c>
      <c r="I4">
        <v>1</v>
      </c>
      <c r="J4">
        <v>2</v>
      </c>
      <c r="K4">
        <v>2</v>
      </c>
    </row>
    <row r="5" spans="1:11">
      <c r="A5">
        <v>690006</v>
      </c>
      <c r="B5">
        <v>175000</v>
      </c>
      <c r="C5">
        <v>0.7</v>
      </c>
      <c r="D5">
        <v>118825</v>
      </c>
      <c r="E5" t="b">
        <v>1</v>
      </c>
      <c r="F5" t="s">
        <v>101</v>
      </c>
      <c r="G5" s="3">
        <v>42111</v>
      </c>
      <c r="H5">
        <v>111113</v>
      </c>
      <c r="I5">
        <v>3</v>
      </c>
      <c r="J5">
        <v>3</v>
      </c>
      <c r="K5">
        <v>3</v>
      </c>
    </row>
    <row r="6" spans="1:11">
      <c r="A6">
        <v>734033</v>
      </c>
      <c r="B6">
        <v>50000</v>
      </c>
      <c r="C6">
        <v>1.5</v>
      </c>
      <c r="D6">
        <v>73500</v>
      </c>
      <c r="E6" t="b">
        <v>1</v>
      </c>
      <c r="F6" t="s">
        <v>106</v>
      </c>
      <c r="G6" s="3">
        <v>41861</v>
      </c>
      <c r="H6">
        <v>111113</v>
      </c>
      <c r="I6">
        <v>2</v>
      </c>
      <c r="J6">
        <v>1</v>
      </c>
      <c r="K6">
        <v>2</v>
      </c>
    </row>
    <row r="7" spans="1:11">
      <c r="A7">
        <v>633557</v>
      </c>
      <c r="B7">
        <v>80000</v>
      </c>
      <c r="C7">
        <v>1.5</v>
      </c>
      <c r="D7">
        <v>114000</v>
      </c>
      <c r="E7" t="b">
        <v>1</v>
      </c>
      <c r="F7" t="s">
        <v>107</v>
      </c>
      <c r="G7" s="3">
        <v>41776</v>
      </c>
      <c r="H7">
        <v>111111</v>
      </c>
      <c r="I7">
        <v>2</v>
      </c>
      <c r="J7">
        <v>1</v>
      </c>
      <c r="K7">
        <v>2</v>
      </c>
    </row>
    <row r="8" spans="1:11">
      <c r="A8">
        <v>756778</v>
      </c>
      <c r="B8">
        <v>160000</v>
      </c>
      <c r="C8">
        <v>1.3</v>
      </c>
      <c r="D8">
        <v>195520</v>
      </c>
      <c r="E8" t="b">
        <v>1</v>
      </c>
      <c r="F8" t="s">
        <v>193</v>
      </c>
      <c r="G8" s="3">
        <v>42199</v>
      </c>
      <c r="H8">
        <v>111111</v>
      </c>
      <c r="I8">
        <v>2</v>
      </c>
      <c r="J8">
        <v>1</v>
      </c>
      <c r="K8">
        <v>2</v>
      </c>
    </row>
    <row r="9" spans="1:11">
      <c r="A9">
        <v>333125</v>
      </c>
      <c r="B9">
        <v>95000</v>
      </c>
      <c r="C9">
        <v>0.9</v>
      </c>
      <c r="D9">
        <f>B9*C9*0.98</f>
        <v>83790</v>
      </c>
      <c r="E9" t="b">
        <v>0</v>
      </c>
      <c r="G9" s="3">
        <v>41433</v>
      </c>
      <c r="H9">
        <v>111114</v>
      </c>
      <c r="I9">
        <v>1</v>
      </c>
      <c r="J9">
        <v>3</v>
      </c>
      <c r="K9">
        <v>2</v>
      </c>
    </row>
    <row r="10" spans="1:11">
      <c r="A10">
        <v>673125</v>
      </c>
      <c r="B10">
        <v>115000</v>
      </c>
      <c r="C10">
        <v>0.9</v>
      </c>
      <c r="D10">
        <f>B10*C10*0.97</f>
        <v>100395</v>
      </c>
      <c r="E10" t="b">
        <v>0</v>
      </c>
      <c r="G10" s="3">
        <v>41713</v>
      </c>
      <c r="H10">
        <v>111112</v>
      </c>
      <c r="I10">
        <v>3</v>
      </c>
      <c r="J10">
        <v>2</v>
      </c>
      <c r="K10">
        <v>1</v>
      </c>
    </row>
    <row r="14" spans="1:11">
      <c r="A14" s="1" t="s">
        <v>177</v>
      </c>
    </row>
    <row r="15" spans="1:11">
      <c r="A15" s="6" t="s">
        <v>194</v>
      </c>
      <c r="B15" s="6" t="s">
        <v>178</v>
      </c>
      <c r="C15" s="6" t="s">
        <v>179</v>
      </c>
      <c r="D15" s="6" t="s">
        <v>180</v>
      </c>
      <c r="E15" s="6" t="s">
        <v>181</v>
      </c>
      <c r="F15" s="6" t="s">
        <v>41</v>
      </c>
      <c r="G15" s="6" t="s">
        <v>57</v>
      </c>
      <c r="H15" s="6" t="s">
        <v>182</v>
      </c>
      <c r="I15" s="6" t="s">
        <v>183</v>
      </c>
    </row>
    <row r="16" spans="1:11">
      <c r="A16">
        <v>1</v>
      </c>
      <c r="B16" s="9">
        <v>759000</v>
      </c>
      <c r="C16" s="11">
        <v>993800</v>
      </c>
      <c r="D16" s="7">
        <v>10000000</v>
      </c>
      <c r="E16" s="8">
        <v>13500000</v>
      </c>
      <c r="F16">
        <v>1</v>
      </c>
      <c r="G16">
        <v>1</v>
      </c>
      <c r="H16" s="3">
        <v>41640</v>
      </c>
      <c r="I16" s="3">
        <v>41670</v>
      </c>
    </row>
    <row r="17" spans="1:16">
      <c r="A17">
        <v>2</v>
      </c>
      <c r="B17" s="12">
        <f>B16+877000</f>
        <v>1636000</v>
      </c>
      <c r="C17" s="12">
        <f>C16+890000</f>
        <v>1883800</v>
      </c>
      <c r="D17" s="7">
        <v>10000000</v>
      </c>
      <c r="E17" s="8">
        <v>13500000</v>
      </c>
      <c r="F17">
        <v>1</v>
      </c>
      <c r="G17">
        <v>1</v>
      </c>
      <c r="H17" s="3">
        <v>41671</v>
      </c>
      <c r="I17" s="3">
        <v>41698</v>
      </c>
    </row>
    <row r="18" spans="1:16">
      <c r="A18">
        <v>3</v>
      </c>
      <c r="B18" s="12">
        <f>B17+687000</f>
        <v>2323000</v>
      </c>
      <c r="C18" s="12">
        <f t="shared" ref="C18:C26" si="0">C17+1220000</f>
        <v>3103800</v>
      </c>
      <c r="D18" s="7">
        <v>10000000</v>
      </c>
      <c r="E18" s="8">
        <v>13500000</v>
      </c>
      <c r="F18">
        <v>1</v>
      </c>
      <c r="G18">
        <v>1</v>
      </c>
      <c r="H18" s="3">
        <v>41699</v>
      </c>
      <c r="I18" s="3">
        <v>41729</v>
      </c>
    </row>
    <row r="19" spans="1:16">
      <c r="A19">
        <v>4</v>
      </c>
      <c r="B19" s="12">
        <f>B18+569000</f>
        <v>2892000</v>
      </c>
      <c r="C19" s="12">
        <f>C18+793000</f>
        <v>3896800</v>
      </c>
      <c r="D19" s="7">
        <v>10000000</v>
      </c>
      <c r="E19" s="8">
        <v>13500000</v>
      </c>
      <c r="F19">
        <v>1</v>
      </c>
      <c r="G19">
        <v>1</v>
      </c>
      <c r="H19" s="3">
        <v>41730</v>
      </c>
      <c r="I19" s="3">
        <v>41759</v>
      </c>
    </row>
    <row r="20" spans="1:16">
      <c r="A20">
        <v>5</v>
      </c>
      <c r="B20" s="12">
        <f t="shared" ref="B20:B26" si="1">B19+877000</f>
        <v>3769000</v>
      </c>
      <c r="C20" s="12">
        <f t="shared" si="0"/>
        <v>5116800</v>
      </c>
      <c r="D20" s="7">
        <v>10000000</v>
      </c>
      <c r="E20" s="8">
        <v>13500000</v>
      </c>
      <c r="F20">
        <v>1</v>
      </c>
      <c r="G20">
        <v>1</v>
      </c>
      <c r="H20" s="3">
        <v>41760</v>
      </c>
      <c r="I20" s="3">
        <v>41790</v>
      </c>
    </row>
    <row r="21" spans="1:16">
      <c r="A21">
        <v>6</v>
      </c>
      <c r="B21" s="12">
        <f t="shared" si="1"/>
        <v>4646000</v>
      </c>
      <c r="C21" s="12">
        <f t="shared" si="0"/>
        <v>6336800</v>
      </c>
      <c r="D21" s="7">
        <v>10000000</v>
      </c>
      <c r="E21" s="8">
        <v>13500000</v>
      </c>
      <c r="F21">
        <v>1</v>
      </c>
      <c r="G21">
        <v>1</v>
      </c>
      <c r="H21" s="3">
        <v>41791</v>
      </c>
      <c r="I21" s="3">
        <v>41820</v>
      </c>
    </row>
    <row r="22" spans="1:16">
      <c r="A22">
        <v>7</v>
      </c>
      <c r="B22" s="12">
        <f t="shared" si="1"/>
        <v>5523000</v>
      </c>
      <c r="C22" s="12">
        <f t="shared" si="0"/>
        <v>7556800</v>
      </c>
      <c r="D22" s="7">
        <v>10000000</v>
      </c>
      <c r="E22" s="8">
        <v>13500000</v>
      </c>
      <c r="F22">
        <v>1</v>
      </c>
      <c r="G22">
        <v>1</v>
      </c>
      <c r="H22" s="3">
        <v>41821</v>
      </c>
      <c r="I22" s="3">
        <v>41851</v>
      </c>
    </row>
    <row r="23" spans="1:16">
      <c r="A23">
        <v>8</v>
      </c>
      <c r="B23" s="12">
        <f t="shared" si="1"/>
        <v>6400000</v>
      </c>
      <c r="C23" s="12">
        <f t="shared" si="0"/>
        <v>8776800</v>
      </c>
      <c r="D23" s="7">
        <v>10000000</v>
      </c>
      <c r="E23" s="8">
        <v>13500000</v>
      </c>
      <c r="F23">
        <v>1</v>
      </c>
      <c r="G23">
        <v>1</v>
      </c>
      <c r="H23" s="3">
        <v>41852</v>
      </c>
      <c r="I23" s="3">
        <v>41882</v>
      </c>
    </row>
    <row r="24" spans="1:16">
      <c r="A24">
        <v>9</v>
      </c>
      <c r="B24" s="12">
        <f t="shared" si="1"/>
        <v>7277000</v>
      </c>
      <c r="C24" s="12">
        <f t="shared" si="0"/>
        <v>9996800</v>
      </c>
      <c r="D24" s="7">
        <v>10000000</v>
      </c>
      <c r="E24" s="8">
        <v>13500000</v>
      </c>
      <c r="F24">
        <v>1</v>
      </c>
      <c r="G24">
        <v>1</v>
      </c>
      <c r="H24" s="3">
        <v>41883</v>
      </c>
      <c r="I24" s="3">
        <v>41912</v>
      </c>
    </row>
    <row r="25" spans="1:16">
      <c r="A25">
        <v>10</v>
      </c>
      <c r="B25" s="12">
        <f t="shared" si="1"/>
        <v>8154000</v>
      </c>
      <c r="C25" s="12">
        <f t="shared" si="0"/>
        <v>11216800</v>
      </c>
      <c r="D25" s="7">
        <v>10000000</v>
      </c>
      <c r="E25" s="8">
        <v>13500000</v>
      </c>
      <c r="F25">
        <v>1</v>
      </c>
      <c r="G25">
        <v>1</v>
      </c>
      <c r="H25" s="3">
        <v>41913</v>
      </c>
      <c r="I25" s="3">
        <v>41943</v>
      </c>
    </row>
    <row r="26" spans="1:16">
      <c r="A26">
        <v>11</v>
      </c>
      <c r="B26" s="12">
        <f t="shared" si="1"/>
        <v>9031000</v>
      </c>
      <c r="C26" s="12">
        <f t="shared" si="0"/>
        <v>12436800</v>
      </c>
      <c r="D26" s="7">
        <v>10000000</v>
      </c>
      <c r="E26" s="8">
        <v>13500000</v>
      </c>
      <c r="F26">
        <v>1</v>
      </c>
      <c r="G26">
        <v>1</v>
      </c>
      <c r="H26" s="3">
        <v>41944</v>
      </c>
      <c r="I26" s="3">
        <v>41973</v>
      </c>
    </row>
    <row r="27" spans="1:16">
      <c r="A27">
        <v>12</v>
      </c>
      <c r="B27" s="12">
        <f t="shared" ref="B27" si="2">B26+877000</f>
        <v>9908000</v>
      </c>
      <c r="C27" s="12">
        <f t="shared" ref="C27" si="3">C26+1220000</f>
        <v>13656800</v>
      </c>
      <c r="D27" s="7">
        <v>10000000</v>
      </c>
      <c r="E27" s="8">
        <v>13500000</v>
      </c>
      <c r="F27">
        <v>1</v>
      </c>
      <c r="G27">
        <v>1</v>
      </c>
      <c r="H27" s="3">
        <v>41974</v>
      </c>
      <c r="I27" s="3">
        <v>42004</v>
      </c>
    </row>
    <row r="30" spans="1:16">
      <c r="A30" s="1" t="s">
        <v>184</v>
      </c>
    </row>
    <row r="31" spans="1:16">
      <c r="A31" s="6" t="s">
        <v>185</v>
      </c>
      <c r="B31" s="6" t="s">
        <v>178</v>
      </c>
      <c r="C31" s="6" t="s">
        <v>186</v>
      </c>
      <c r="D31" s="6" t="s">
        <v>187</v>
      </c>
      <c r="E31" s="6" t="s">
        <v>188</v>
      </c>
      <c r="F31" s="6" t="s">
        <v>195</v>
      </c>
      <c r="G31" s="6" t="s">
        <v>189</v>
      </c>
      <c r="H31" s="6" t="s">
        <v>190</v>
      </c>
      <c r="I31" s="6" t="s">
        <v>191</v>
      </c>
      <c r="J31" s="6" t="s">
        <v>192</v>
      </c>
      <c r="K31" s="6" t="s">
        <v>196</v>
      </c>
      <c r="L31" s="6" t="s">
        <v>41</v>
      </c>
      <c r="M31" s="6" t="s">
        <v>48</v>
      </c>
      <c r="N31" s="6" t="s">
        <v>57</v>
      </c>
      <c r="O31" s="6" t="s">
        <v>182</v>
      </c>
      <c r="P31" s="6" t="s">
        <v>183</v>
      </c>
    </row>
    <row r="32" spans="1:16">
      <c r="A32">
        <v>1</v>
      </c>
      <c r="B32" s="12">
        <f>G$43/12</f>
        <v>1125000</v>
      </c>
      <c r="C32" s="11">
        <f>H$43/12</f>
        <v>326249.99999999994</v>
      </c>
      <c r="D32" s="11">
        <f>I$43/12</f>
        <v>191250</v>
      </c>
      <c r="E32" s="11">
        <f>J$43/12</f>
        <v>135000</v>
      </c>
      <c r="F32" s="11">
        <f>K$43/12</f>
        <v>202500</v>
      </c>
      <c r="G32" s="9">
        <v>13500000</v>
      </c>
      <c r="H32" s="10">
        <f t="shared" ref="H32:H42" si="4">$E$27*0.29</f>
        <v>3914999.9999999995</v>
      </c>
      <c r="I32" s="11">
        <f t="shared" ref="I32:I42" si="5">$E$27*0.17</f>
        <v>2295000</v>
      </c>
      <c r="J32" s="11">
        <f t="shared" ref="J32:J42" si="6">$E$27*0.12</f>
        <v>1620000</v>
      </c>
      <c r="K32" s="11">
        <f t="shared" ref="K32:K42" si="7">$E$27*0.18</f>
        <v>2430000</v>
      </c>
      <c r="L32">
        <v>1</v>
      </c>
      <c r="M32">
        <v>1</v>
      </c>
      <c r="N32">
        <v>1</v>
      </c>
      <c r="O32" s="3">
        <v>41640</v>
      </c>
      <c r="P32" s="3">
        <v>41670</v>
      </c>
    </row>
    <row r="33" spans="1:16">
      <c r="A33">
        <v>2</v>
      </c>
      <c r="B33" s="12">
        <f>B32+B$32*0.85</f>
        <v>2081250</v>
      </c>
      <c r="C33" s="11">
        <f>C32+C$32*0.85</f>
        <v>603562.49999999988</v>
      </c>
      <c r="D33" s="11">
        <f t="shared" ref="D33:F38" si="8">D32+D$32*0.85</f>
        <v>353812.5</v>
      </c>
      <c r="E33" s="11">
        <f t="shared" si="8"/>
        <v>249750</v>
      </c>
      <c r="F33" s="11">
        <f t="shared" si="8"/>
        <v>374625</v>
      </c>
      <c r="G33" s="9">
        <v>13500000</v>
      </c>
      <c r="H33" s="10">
        <f t="shared" si="4"/>
        <v>3914999.9999999995</v>
      </c>
      <c r="I33" s="11">
        <f t="shared" si="5"/>
        <v>2295000</v>
      </c>
      <c r="J33" s="11">
        <f t="shared" si="6"/>
        <v>1620000</v>
      </c>
      <c r="K33" s="11">
        <f t="shared" si="7"/>
        <v>2430000</v>
      </c>
      <c r="L33">
        <v>1</v>
      </c>
      <c r="M33">
        <v>1</v>
      </c>
      <c r="N33">
        <v>1</v>
      </c>
      <c r="O33" s="3">
        <v>41671</v>
      </c>
      <c r="P33" s="3">
        <v>41698</v>
      </c>
    </row>
    <row r="34" spans="1:16">
      <c r="A34">
        <v>3</v>
      </c>
      <c r="B34" s="12">
        <f t="shared" ref="B34:C42" si="9">B33+B$32*0.85</f>
        <v>3037500</v>
      </c>
      <c r="C34" s="11">
        <f t="shared" si="9"/>
        <v>880874.99999999977</v>
      </c>
      <c r="D34" s="11">
        <f t="shared" si="8"/>
        <v>516375</v>
      </c>
      <c r="E34" s="11">
        <f t="shared" si="8"/>
        <v>364500</v>
      </c>
      <c r="F34" s="11">
        <f t="shared" si="8"/>
        <v>546750</v>
      </c>
      <c r="G34" s="9">
        <v>13500000</v>
      </c>
      <c r="H34" s="10">
        <f t="shared" si="4"/>
        <v>3914999.9999999995</v>
      </c>
      <c r="I34" s="11">
        <f t="shared" si="5"/>
        <v>2295000</v>
      </c>
      <c r="J34" s="11">
        <f t="shared" si="6"/>
        <v>1620000</v>
      </c>
      <c r="K34" s="11">
        <f t="shared" si="7"/>
        <v>2430000</v>
      </c>
      <c r="L34">
        <v>1</v>
      </c>
      <c r="M34">
        <v>1</v>
      </c>
      <c r="N34">
        <v>1</v>
      </c>
      <c r="O34" s="3">
        <v>41699</v>
      </c>
      <c r="P34" s="3">
        <v>41729</v>
      </c>
    </row>
    <row r="35" spans="1:16">
      <c r="A35">
        <v>4</v>
      </c>
      <c r="B35" s="12">
        <f t="shared" si="9"/>
        <v>3993750</v>
      </c>
      <c r="C35" s="11">
        <f t="shared" si="9"/>
        <v>1158187.4999999998</v>
      </c>
      <c r="D35" s="11">
        <f t="shared" si="8"/>
        <v>678937.5</v>
      </c>
      <c r="E35" s="11">
        <f t="shared" si="8"/>
        <v>479250</v>
      </c>
      <c r="F35" s="11">
        <f t="shared" si="8"/>
        <v>718875</v>
      </c>
      <c r="G35" s="9">
        <v>13500000</v>
      </c>
      <c r="H35" s="10">
        <f t="shared" si="4"/>
        <v>3914999.9999999995</v>
      </c>
      <c r="I35" s="11">
        <f t="shared" si="5"/>
        <v>2295000</v>
      </c>
      <c r="J35" s="11">
        <f t="shared" si="6"/>
        <v>1620000</v>
      </c>
      <c r="K35" s="11">
        <f t="shared" si="7"/>
        <v>2430000</v>
      </c>
      <c r="L35">
        <v>1</v>
      </c>
      <c r="M35">
        <v>1</v>
      </c>
      <c r="N35">
        <v>1</v>
      </c>
      <c r="O35" s="3">
        <v>41730</v>
      </c>
      <c r="P35" s="3">
        <v>41759</v>
      </c>
    </row>
    <row r="36" spans="1:16">
      <c r="A36">
        <v>5</v>
      </c>
      <c r="B36" s="12">
        <f t="shared" si="9"/>
        <v>4950000</v>
      </c>
      <c r="C36" s="11">
        <f t="shared" si="9"/>
        <v>1435499.9999999998</v>
      </c>
      <c r="D36" s="11">
        <f t="shared" si="8"/>
        <v>841500</v>
      </c>
      <c r="E36" s="11">
        <f t="shared" si="8"/>
        <v>594000</v>
      </c>
      <c r="F36" s="11">
        <f t="shared" si="8"/>
        <v>891000</v>
      </c>
      <c r="G36" s="9">
        <v>13500000</v>
      </c>
      <c r="H36" s="10">
        <f t="shared" si="4"/>
        <v>3914999.9999999995</v>
      </c>
      <c r="I36" s="11">
        <f t="shared" si="5"/>
        <v>2295000</v>
      </c>
      <c r="J36" s="11">
        <f t="shared" si="6"/>
        <v>1620000</v>
      </c>
      <c r="K36" s="11">
        <f t="shared" si="7"/>
        <v>2430000</v>
      </c>
      <c r="L36">
        <v>1</v>
      </c>
      <c r="M36">
        <v>1</v>
      </c>
      <c r="N36">
        <v>1</v>
      </c>
      <c r="O36" s="3">
        <v>41760</v>
      </c>
      <c r="P36" s="3">
        <v>41790</v>
      </c>
    </row>
    <row r="37" spans="1:16">
      <c r="A37">
        <v>6</v>
      </c>
      <c r="B37" s="12">
        <f t="shared" si="9"/>
        <v>5906250</v>
      </c>
      <c r="C37" s="11">
        <f t="shared" si="9"/>
        <v>1712812.4999999998</v>
      </c>
      <c r="D37" s="11">
        <f t="shared" si="8"/>
        <v>1004062.5</v>
      </c>
      <c r="E37" s="11">
        <f t="shared" si="8"/>
        <v>708750</v>
      </c>
      <c r="F37" s="11">
        <f t="shared" si="8"/>
        <v>1063125</v>
      </c>
      <c r="G37" s="9">
        <v>13500000</v>
      </c>
      <c r="H37" s="10">
        <f t="shared" si="4"/>
        <v>3914999.9999999995</v>
      </c>
      <c r="I37" s="11">
        <f t="shared" si="5"/>
        <v>2295000</v>
      </c>
      <c r="J37" s="11">
        <f t="shared" si="6"/>
        <v>1620000</v>
      </c>
      <c r="K37" s="11">
        <f t="shared" si="7"/>
        <v>2430000</v>
      </c>
      <c r="L37">
        <v>1</v>
      </c>
      <c r="M37">
        <v>1</v>
      </c>
      <c r="N37">
        <v>1</v>
      </c>
      <c r="O37" s="3">
        <v>41791</v>
      </c>
      <c r="P37" s="3">
        <v>41820</v>
      </c>
    </row>
    <row r="38" spans="1:16">
      <c r="A38">
        <v>7</v>
      </c>
      <c r="B38" s="12">
        <f t="shared" si="9"/>
        <v>6862500</v>
      </c>
      <c r="C38" s="11">
        <f t="shared" si="9"/>
        <v>1990124.9999999998</v>
      </c>
      <c r="D38" s="11">
        <f t="shared" si="8"/>
        <v>1166625</v>
      </c>
      <c r="E38" s="11">
        <f t="shared" si="8"/>
        <v>823500</v>
      </c>
      <c r="F38" s="11">
        <f t="shared" si="8"/>
        <v>1235250</v>
      </c>
      <c r="G38" s="9">
        <v>13500000</v>
      </c>
      <c r="H38" s="10">
        <f t="shared" si="4"/>
        <v>3914999.9999999995</v>
      </c>
      <c r="I38" s="11">
        <f t="shared" si="5"/>
        <v>2295000</v>
      </c>
      <c r="J38" s="11">
        <f t="shared" si="6"/>
        <v>1620000</v>
      </c>
      <c r="K38" s="11">
        <f t="shared" si="7"/>
        <v>2430000</v>
      </c>
      <c r="L38">
        <v>1</v>
      </c>
      <c r="M38">
        <v>1</v>
      </c>
      <c r="N38">
        <v>1</v>
      </c>
      <c r="O38" s="3">
        <v>41821</v>
      </c>
      <c r="P38" s="3">
        <v>41851</v>
      </c>
    </row>
    <row r="39" spans="1:16">
      <c r="A39">
        <v>8</v>
      </c>
      <c r="B39" s="12">
        <f>B38+B$32*1.05</f>
        <v>8043750</v>
      </c>
      <c r="C39" s="11">
        <f>C38+C$32*1.05</f>
        <v>2332687.4999999995</v>
      </c>
      <c r="D39" s="11">
        <f t="shared" ref="D39:F39" si="10">D38+D$32*1.05</f>
        <v>1367437.5</v>
      </c>
      <c r="E39" s="11">
        <f t="shared" si="10"/>
        <v>965250</v>
      </c>
      <c r="F39" s="11">
        <f t="shared" si="10"/>
        <v>1447875</v>
      </c>
      <c r="G39" s="9">
        <v>13500000</v>
      </c>
      <c r="H39" s="10">
        <f t="shared" si="4"/>
        <v>3914999.9999999995</v>
      </c>
      <c r="I39" s="11">
        <f t="shared" si="5"/>
        <v>2295000</v>
      </c>
      <c r="J39" s="11">
        <f t="shared" si="6"/>
        <v>1620000</v>
      </c>
      <c r="K39" s="11">
        <f t="shared" si="7"/>
        <v>2430000</v>
      </c>
      <c r="L39">
        <v>1</v>
      </c>
      <c r="M39">
        <v>1</v>
      </c>
      <c r="N39">
        <v>1</v>
      </c>
      <c r="O39" s="3">
        <v>41852</v>
      </c>
      <c r="P39" s="3">
        <v>41882</v>
      </c>
    </row>
    <row r="40" spans="1:16">
      <c r="A40">
        <v>9</v>
      </c>
      <c r="B40" s="12">
        <f t="shared" si="9"/>
        <v>9000000</v>
      </c>
      <c r="C40" s="11">
        <f t="shared" si="9"/>
        <v>2609999.9999999995</v>
      </c>
      <c r="D40" s="11">
        <f t="shared" ref="D40" si="11">D39+D$32*0.85</f>
        <v>1530000</v>
      </c>
      <c r="E40" s="11">
        <f t="shared" ref="E40:F40" si="12">E39+E$32*0.85</f>
        <v>1080000</v>
      </c>
      <c r="F40" s="11">
        <f t="shared" si="12"/>
        <v>1620000</v>
      </c>
      <c r="G40" s="9">
        <v>13500000</v>
      </c>
      <c r="H40" s="10">
        <f t="shared" si="4"/>
        <v>3914999.9999999995</v>
      </c>
      <c r="I40" s="11">
        <f t="shared" si="5"/>
        <v>2295000</v>
      </c>
      <c r="J40" s="11">
        <f t="shared" si="6"/>
        <v>1620000</v>
      </c>
      <c r="K40" s="11">
        <f t="shared" si="7"/>
        <v>2430000</v>
      </c>
      <c r="L40">
        <v>1</v>
      </c>
      <c r="M40">
        <v>1</v>
      </c>
      <c r="N40">
        <v>1</v>
      </c>
      <c r="O40" s="3">
        <v>41883</v>
      </c>
      <c r="P40" s="3">
        <v>41912</v>
      </c>
    </row>
    <row r="41" spans="1:16">
      <c r="A41">
        <v>10</v>
      </c>
      <c r="B41" s="12">
        <f>B40+B$32*0.97</f>
        <v>10091250</v>
      </c>
      <c r="C41" s="11">
        <f>C40+C$32*0.97</f>
        <v>2926462.4999999995</v>
      </c>
      <c r="D41" s="11">
        <f t="shared" ref="D41:F41" si="13">D40+D$32*0.97</f>
        <v>1715512.5</v>
      </c>
      <c r="E41" s="11">
        <f t="shared" si="13"/>
        <v>1210950</v>
      </c>
      <c r="F41" s="11">
        <f t="shared" si="13"/>
        <v>1816425</v>
      </c>
      <c r="G41" s="9">
        <v>13500000</v>
      </c>
      <c r="H41" s="10">
        <f t="shared" si="4"/>
        <v>3914999.9999999995</v>
      </c>
      <c r="I41" s="11">
        <f t="shared" si="5"/>
        <v>2295000</v>
      </c>
      <c r="J41" s="11">
        <f t="shared" si="6"/>
        <v>1620000</v>
      </c>
      <c r="K41" s="11">
        <f t="shared" si="7"/>
        <v>2430000</v>
      </c>
      <c r="L41">
        <v>1</v>
      </c>
      <c r="M41">
        <v>1</v>
      </c>
      <c r="N41">
        <v>1</v>
      </c>
      <c r="O41" s="3">
        <v>41913</v>
      </c>
      <c r="P41" s="3">
        <v>41943</v>
      </c>
    </row>
    <row r="42" spans="1:16">
      <c r="A42">
        <v>11</v>
      </c>
      <c r="B42" s="12">
        <f t="shared" si="9"/>
        <v>11047500</v>
      </c>
      <c r="C42" s="11">
        <f t="shared" si="9"/>
        <v>3203774.9999999995</v>
      </c>
      <c r="D42" s="11">
        <f t="shared" ref="D42" si="14">D41+D$32*0.85</f>
        <v>1878075</v>
      </c>
      <c r="E42" s="11">
        <f t="shared" ref="E42:F42" si="15">E41+E$32*0.85</f>
        <v>1325700</v>
      </c>
      <c r="F42" s="11">
        <f t="shared" si="15"/>
        <v>1988550</v>
      </c>
      <c r="G42" s="9">
        <v>13500000</v>
      </c>
      <c r="H42" s="10">
        <f t="shared" si="4"/>
        <v>3914999.9999999995</v>
      </c>
      <c r="I42" s="11">
        <f t="shared" si="5"/>
        <v>2295000</v>
      </c>
      <c r="J42" s="11">
        <f t="shared" si="6"/>
        <v>1620000</v>
      </c>
      <c r="K42" s="11">
        <f t="shared" si="7"/>
        <v>2430000</v>
      </c>
      <c r="L42">
        <v>1</v>
      </c>
      <c r="M42">
        <v>1</v>
      </c>
      <c r="N42">
        <v>1</v>
      </c>
      <c r="O42" s="3">
        <v>41944</v>
      </c>
      <c r="P42" s="3">
        <v>41973</v>
      </c>
    </row>
    <row r="43" spans="1:16">
      <c r="A43">
        <v>12</v>
      </c>
      <c r="B43" s="13">
        <f>G43*0.9</f>
        <v>12150000</v>
      </c>
      <c r="C43" s="11">
        <f>H43*0.9</f>
        <v>3523499.9999999995</v>
      </c>
      <c r="D43" s="11">
        <f>I43*0.9</f>
        <v>2065500</v>
      </c>
      <c r="E43" s="11">
        <f>J43*0.9</f>
        <v>1458000</v>
      </c>
      <c r="F43" s="11">
        <f>K43*0.9</f>
        <v>2187000</v>
      </c>
      <c r="G43" s="9">
        <v>13500000</v>
      </c>
      <c r="H43" s="10">
        <f>$E$27*0.29</f>
        <v>3914999.9999999995</v>
      </c>
      <c r="I43" s="11">
        <f>$E$27*0.17</f>
        <v>2295000</v>
      </c>
      <c r="J43" s="11">
        <f>$E$27*0.12</f>
        <v>1620000</v>
      </c>
      <c r="K43" s="11">
        <f>$E$27*0.18</f>
        <v>2430000</v>
      </c>
      <c r="L43">
        <v>1</v>
      </c>
      <c r="M43">
        <v>1</v>
      </c>
      <c r="N43">
        <v>1</v>
      </c>
      <c r="O43" s="3">
        <v>41974</v>
      </c>
      <c r="P43" s="3">
        <v>42004</v>
      </c>
    </row>
    <row r="44" spans="1:16">
      <c r="D44" s="3"/>
      <c r="E44" s="3"/>
    </row>
    <row r="45" spans="1:16">
      <c r="D45" s="3"/>
      <c r="E45" s="3"/>
    </row>
    <row r="46" spans="1:16">
      <c r="D46" s="3"/>
      <c r="E46" s="3"/>
    </row>
    <row r="47" spans="1:16">
      <c r="D47" s="3"/>
      <c r="E47" s="3"/>
    </row>
    <row r="48" spans="1:16">
      <c r="D48" s="3"/>
      <c r="E48" s="3"/>
    </row>
  </sheetData>
  <pageMargins left="0.7" right="0.7" top="0.75" bottom="0.75" header="0.3" footer="0.3"/>
  <pageSetup orientation="portrait"/>
  <ignoredErrors>
    <ignoredError sqref="D39:E39 D41:E41 B39:C39 B41:C4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53"/>
  <sheetViews>
    <sheetView workbookViewId="0">
      <pane xSplit="1" ySplit="1" topLeftCell="B32" activePane="bottomRight" state="frozen"/>
      <selection activeCell="C43" sqref="C43:C52"/>
      <selection pane="topRight" activeCell="C43" sqref="C43:C52"/>
      <selection pane="bottomLeft" activeCell="C43" sqref="C43:C52"/>
      <selection pane="bottomRight" activeCell="C43" sqref="C43:C52"/>
    </sheetView>
  </sheetViews>
  <sheetFormatPr defaultColWidth="8.85546875" defaultRowHeight="15"/>
  <cols>
    <col min="1" max="3" width="12.85546875" style="14" customWidth="1"/>
    <col min="4" max="16384" width="8.85546875" style="14"/>
  </cols>
  <sheetData>
    <row r="1" spans="1:5">
      <c r="A1" s="1" t="s">
        <v>223</v>
      </c>
      <c r="B1" s="1" t="s">
        <v>224</v>
      </c>
      <c r="C1" s="1" t="s">
        <v>225</v>
      </c>
    </row>
    <row r="2" spans="1:5">
      <c r="A2" s="14" t="s">
        <v>226</v>
      </c>
      <c r="B2" s="14" t="s">
        <v>164</v>
      </c>
      <c r="C2" s="14" t="s">
        <v>85</v>
      </c>
    </row>
    <row r="3" spans="1:5">
      <c r="A3" s="14" t="s">
        <v>226</v>
      </c>
      <c r="B3" s="14" t="s">
        <v>164</v>
      </c>
      <c r="C3" s="14" t="s">
        <v>86</v>
      </c>
      <c r="E3" s="15" t="s">
        <v>227</v>
      </c>
    </row>
    <row r="4" spans="1:5">
      <c r="A4" s="14" t="s">
        <v>226</v>
      </c>
      <c r="B4" s="14" t="s">
        <v>164</v>
      </c>
      <c r="C4" s="14" t="s">
        <v>87</v>
      </c>
    </row>
    <row r="5" spans="1:5">
      <c r="A5" s="14" t="s">
        <v>226</v>
      </c>
      <c r="B5" s="14" t="s">
        <v>164</v>
      </c>
      <c r="C5" s="14" t="s">
        <v>220</v>
      </c>
    </row>
    <row r="6" spans="1:5">
      <c r="A6" s="14" t="s">
        <v>226</v>
      </c>
      <c r="B6" s="14" t="s">
        <v>164</v>
      </c>
      <c r="C6" s="14" t="s">
        <v>221</v>
      </c>
    </row>
    <row r="7" spans="1:5">
      <c r="A7" s="14" t="s">
        <v>226</v>
      </c>
      <c r="B7" s="14" t="s">
        <v>158</v>
      </c>
      <c r="C7" s="14" t="s">
        <v>222</v>
      </c>
    </row>
    <row r="8" spans="1:5">
      <c r="A8" s="14" t="s">
        <v>226</v>
      </c>
      <c r="B8" s="14" t="s">
        <v>159</v>
      </c>
      <c r="C8" s="14" t="s">
        <v>228</v>
      </c>
    </row>
    <row r="9" spans="1:5">
      <c r="A9" s="14" t="s">
        <v>226</v>
      </c>
      <c r="B9" s="14" t="s">
        <v>205</v>
      </c>
      <c r="C9" s="14" t="s">
        <v>228</v>
      </c>
    </row>
    <row r="10" spans="1:5">
      <c r="A10" s="14" t="s">
        <v>226</v>
      </c>
      <c r="B10" s="14" t="s">
        <v>203</v>
      </c>
      <c r="C10" s="14" t="s">
        <v>229</v>
      </c>
    </row>
    <row r="11" spans="1:5">
      <c r="A11" s="14" t="s">
        <v>226</v>
      </c>
      <c r="B11" s="14" t="s">
        <v>208</v>
      </c>
      <c r="C11" s="14" t="s">
        <v>228</v>
      </c>
    </row>
    <row r="12" spans="1:5">
      <c r="A12" s="14" t="s">
        <v>230</v>
      </c>
      <c r="B12" s="14" t="s">
        <v>159</v>
      </c>
      <c r="C12" s="14" t="s">
        <v>228</v>
      </c>
    </row>
    <row r="13" spans="1:5">
      <c r="A13" s="14" t="s">
        <v>230</v>
      </c>
      <c r="B13" s="14" t="s">
        <v>205</v>
      </c>
      <c r="C13" s="14" t="s">
        <v>228</v>
      </c>
    </row>
    <row r="14" spans="1:5">
      <c r="A14" s="14" t="s">
        <v>230</v>
      </c>
      <c r="B14" s="14" t="s">
        <v>203</v>
      </c>
      <c r="C14" s="14" t="s">
        <v>229</v>
      </c>
    </row>
    <row r="15" spans="1:5">
      <c r="A15" s="14" t="s">
        <v>230</v>
      </c>
      <c r="B15" s="14" t="s">
        <v>231</v>
      </c>
      <c r="C15" t="s">
        <v>171</v>
      </c>
    </row>
    <row r="16" spans="1:5">
      <c r="A16" s="14" t="s">
        <v>230</v>
      </c>
      <c r="B16" s="14" t="s">
        <v>231</v>
      </c>
      <c r="C16" t="s">
        <v>172</v>
      </c>
    </row>
    <row r="17" spans="1:4">
      <c r="A17" s="14" t="s">
        <v>230</v>
      </c>
      <c r="B17" s="14" t="s">
        <v>231</v>
      </c>
      <c r="C17" t="s">
        <v>173</v>
      </c>
    </row>
    <row r="18" spans="1:4">
      <c r="A18" s="14" t="s">
        <v>230</v>
      </c>
      <c r="B18" s="14" t="s">
        <v>208</v>
      </c>
      <c r="C18" s="14" t="s">
        <v>228</v>
      </c>
    </row>
    <row r="19" spans="1:4">
      <c r="A19" s="14" t="s">
        <v>232</v>
      </c>
      <c r="B19" t="s">
        <v>166</v>
      </c>
      <c r="C19" t="s">
        <v>138</v>
      </c>
      <c r="D19" s="14" t="s">
        <v>233</v>
      </c>
    </row>
    <row r="20" spans="1:4">
      <c r="A20" s="14" t="s">
        <v>232</v>
      </c>
      <c r="B20" t="s">
        <v>166</v>
      </c>
      <c r="C20" t="s">
        <v>133</v>
      </c>
      <c r="D20" s="14" t="s">
        <v>233</v>
      </c>
    </row>
    <row r="21" spans="1:4">
      <c r="A21" s="14" t="s">
        <v>232</v>
      </c>
      <c r="B21" t="s">
        <v>166</v>
      </c>
      <c r="C21" t="s">
        <v>134</v>
      </c>
      <c r="D21" s="14" t="s">
        <v>233</v>
      </c>
    </row>
    <row r="22" spans="1:4">
      <c r="A22" s="14" t="s">
        <v>232</v>
      </c>
      <c r="B22" t="s">
        <v>166</v>
      </c>
      <c r="C22" t="s">
        <v>131</v>
      </c>
      <c r="D22" s="14" t="s">
        <v>233</v>
      </c>
    </row>
    <row r="23" spans="1:4">
      <c r="A23" s="14" t="s">
        <v>232</v>
      </c>
      <c r="B23" t="s">
        <v>166</v>
      </c>
      <c r="C23" t="s">
        <v>132</v>
      </c>
      <c r="D23" s="14" t="s">
        <v>233</v>
      </c>
    </row>
    <row r="24" spans="1:4">
      <c r="A24" s="14" t="s">
        <v>232</v>
      </c>
      <c r="B24" t="s">
        <v>234</v>
      </c>
      <c r="C24" t="s">
        <v>146</v>
      </c>
      <c r="D24" s="14" t="s">
        <v>233</v>
      </c>
    </row>
    <row r="25" spans="1:4">
      <c r="A25" s="14" t="s">
        <v>232</v>
      </c>
      <c r="B25" t="s">
        <v>234</v>
      </c>
      <c r="C25" t="s">
        <v>197</v>
      </c>
      <c r="D25" s="14" t="s">
        <v>233</v>
      </c>
    </row>
    <row r="26" spans="1:4">
      <c r="A26" s="14" t="s">
        <v>232</v>
      </c>
      <c r="B26" t="s">
        <v>234</v>
      </c>
      <c r="C26" t="s">
        <v>198</v>
      </c>
      <c r="D26" s="14" t="s">
        <v>233</v>
      </c>
    </row>
    <row r="27" spans="1:4">
      <c r="A27" s="14" t="s">
        <v>232</v>
      </c>
      <c r="B27" s="14" t="s">
        <v>159</v>
      </c>
      <c r="C27" s="14" t="s">
        <v>228</v>
      </c>
      <c r="D27" s="14" t="s">
        <v>233</v>
      </c>
    </row>
    <row r="28" spans="1:4">
      <c r="A28" s="14" t="s">
        <v>232</v>
      </c>
      <c r="B28" s="14" t="s">
        <v>205</v>
      </c>
      <c r="C28" s="14" t="s">
        <v>228</v>
      </c>
    </row>
    <row r="29" spans="1:4">
      <c r="A29" s="14" t="s">
        <v>232</v>
      </c>
      <c r="B29" s="14" t="s">
        <v>203</v>
      </c>
      <c r="C29" s="14" t="s">
        <v>229</v>
      </c>
      <c r="D29" s="14" t="s">
        <v>233</v>
      </c>
    </row>
    <row r="30" spans="1:4">
      <c r="A30" s="14" t="s">
        <v>232</v>
      </c>
      <c r="B30" s="14" t="s">
        <v>158</v>
      </c>
      <c r="C30" s="14" t="s">
        <v>222</v>
      </c>
    </row>
    <row r="31" spans="1:4">
      <c r="A31" s="14" t="s">
        <v>232</v>
      </c>
      <c r="B31" s="14" t="s">
        <v>208</v>
      </c>
      <c r="C31" s="14" t="s">
        <v>228</v>
      </c>
    </row>
    <row r="32" spans="1:4">
      <c r="A32" s="14" t="s">
        <v>235</v>
      </c>
      <c r="B32" s="14" t="s">
        <v>159</v>
      </c>
      <c r="C32" s="14" t="s">
        <v>228</v>
      </c>
    </row>
    <row r="33" spans="1:3">
      <c r="A33" s="14" t="s">
        <v>235</v>
      </c>
      <c r="B33" s="14" t="s">
        <v>205</v>
      </c>
      <c r="C33" s="14" t="s">
        <v>228</v>
      </c>
    </row>
    <row r="34" spans="1:3">
      <c r="A34" s="14" t="s">
        <v>235</v>
      </c>
      <c r="B34" s="14" t="s">
        <v>203</v>
      </c>
      <c r="C34" s="14" t="s">
        <v>229</v>
      </c>
    </row>
    <row r="35" spans="1:3">
      <c r="A35" s="14" t="s">
        <v>235</v>
      </c>
      <c r="B35" s="14" t="s">
        <v>158</v>
      </c>
      <c r="C35" s="14" t="s">
        <v>222</v>
      </c>
    </row>
    <row r="36" spans="1:3">
      <c r="A36" s="14" t="s">
        <v>235</v>
      </c>
      <c r="B36" t="s">
        <v>234</v>
      </c>
      <c r="C36" t="s">
        <v>146</v>
      </c>
    </row>
    <row r="37" spans="1:3">
      <c r="A37" s="14" t="s">
        <v>235</v>
      </c>
      <c r="B37" t="s">
        <v>234</v>
      </c>
      <c r="C37" t="s">
        <v>197</v>
      </c>
    </row>
    <row r="38" spans="1:3">
      <c r="A38" s="14" t="s">
        <v>235</v>
      </c>
      <c r="B38" t="s">
        <v>234</v>
      </c>
      <c r="C38" t="s">
        <v>198</v>
      </c>
    </row>
    <row r="39" spans="1:3">
      <c r="A39" s="14" t="s">
        <v>235</v>
      </c>
      <c r="B39" s="14" t="s">
        <v>208</v>
      </c>
      <c r="C39" s="14" t="s">
        <v>228</v>
      </c>
    </row>
    <row r="40" spans="1:3">
      <c r="A40" s="14" t="s">
        <v>236</v>
      </c>
      <c r="B40" s="14" t="s">
        <v>159</v>
      </c>
      <c r="C40" s="14" t="s">
        <v>228</v>
      </c>
    </row>
    <row r="41" spans="1:3">
      <c r="A41" s="14" t="s">
        <v>236</v>
      </c>
      <c r="B41" s="14" t="s">
        <v>203</v>
      </c>
      <c r="C41" s="14" t="s">
        <v>229</v>
      </c>
    </row>
    <row r="42" spans="1:3">
      <c r="A42" s="14" t="s">
        <v>236</v>
      </c>
      <c r="B42" t="s">
        <v>237</v>
      </c>
      <c r="C42" t="s">
        <v>118</v>
      </c>
    </row>
    <row r="43" spans="1:3">
      <c r="A43" s="14" t="s">
        <v>236</v>
      </c>
      <c r="B43" t="s">
        <v>238</v>
      </c>
      <c r="C43" t="s">
        <v>178</v>
      </c>
    </row>
    <row r="44" spans="1:3">
      <c r="A44" s="14" t="s">
        <v>236</v>
      </c>
      <c r="B44" t="s">
        <v>238</v>
      </c>
      <c r="C44" t="s">
        <v>186</v>
      </c>
    </row>
    <row r="45" spans="1:3">
      <c r="A45" s="14" t="s">
        <v>236</v>
      </c>
      <c r="B45" t="s">
        <v>238</v>
      </c>
      <c r="C45" t="s">
        <v>187</v>
      </c>
    </row>
    <row r="46" spans="1:3">
      <c r="A46" s="14" t="s">
        <v>236</v>
      </c>
      <c r="B46" t="s">
        <v>238</v>
      </c>
      <c r="C46" t="s">
        <v>195</v>
      </c>
    </row>
    <row r="47" spans="1:3">
      <c r="A47" s="14" t="s">
        <v>236</v>
      </c>
      <c r="B47" t="s">
        <v>238</v>
      </c>
      <c r="C47" t="s">
        <v>188</v>
      </c>
    </row>
    <row r="48" spans="1:3">
      <c r="A48" s="14" t="s">
        <v>236</v>
      </c>
      <c r="B48" t="s">
        <v>238</v>
      </c>
      <c r="C48" t="s">
        <v>189</v>
      </c>
    </row>
    <row r="49" spans="1:3">
      <c r="A49" s="14" t="s">
        <v>236</v>
      </c>
      <c r="B49" t="s">
        <v>238</v>
      </c>
      <c r="C49" t="s">
        <v>190</v>
      </c>
    </row>
    <row r="50" spans="1:3">
      <c r="A50" s="14" t="s">
        <v>236</v>
      </c>
      <c r="B50" t="s">
        <v>238</v>
      </c>
      <c r="C50" t="s">
        <v>191</v>
      </c>
    </row>
    <row r="51" spans="1:3">
      <c r="A51" s="14" t="s">
        <v>236</v>
      </c>
      <c r="B51" t="s">
        <v>238</v>
      </c>
      <c r="C51" t="s">
        <v>196</v>
      </c>
    </row>
    <row r="52" spans="1:3">
      <c r="A52" s="14" t="s">
        <v>236</v>
      </c>
      <c r="B52" t="s">
        <v>238</v>
      </c>
      <c r="C52" t="s">
        <v>192</v>
      </c>
    </row>
    <row r="53" spans="1:3">
      <c r="A53" s="14" t="s">
        <v>236</v>
      </c>
      <c r="B53" s="14" t="s">
        <v>208</v>
      </c>
      <c r="C53" s="14" t="s">
        <v>228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P202"/>
  <sheetViews>
    <sheetView tabSelected="1" topLeftCell="A91" zoomScale="75" zoomScaleNormal="75" zoomScalePageLayoutView="75" workbookViewId="0">
      <selection activeCell="C109" sqref="C109"/>
    </sheetView>
  </sheetViews>
  <sheetFormatPr defaultColWidth="11.42578125" defaultRowHeight="15"/>
  <cols>
    <col min="2" max="2" width="14.140625" bestFit="1" customWidth="1"/>
    <col min="3" max="3" width="13" bestFit="1" customWidth="1"/>
    <col min="5" max="5" width="11.28515625" bestFit="1" customWidth="1"/>
    <col min="6" max="6" width="15.7109375" bestFit="1" customWidth="1"/>
    <col min="7" max="7" width="15.42578125" bestFit="1" customWidth="1"/>
    <col min="8" max="8" width="16.28515625" bestFit="1" customWidth="1"/>
    <col min="9" max="9" width="16.42578125" bestFit="1" customWidth="1"/>
    <col min="10" max="10" width="18.28515625" bestFit="1" customWidth="1"/>
    <col min="11" max="11" width="19" bestFit="1" customWidth="1"/>
    <col min="12" max="12" width="14.42578125" bestFit="1" customWidth="1"/>
    <col min="13" max="13" width="16.42578125" bestFit="1" customWidth="1"/>
    <col min="14" max="16" width="12.28515625" bestFit="1" customWidth="1"/>
  </cols>
  <sheetData>
    <row r="1" spans="1:3">
      <c r="A1" s="1" t="s">
        <v>201</v>
      </c>
    </row>
    <row r="2" spans="1:3">
      <c r="A2" s="1"/>
    </row>
    <row r="3" spans="1:3">
      <c r="A3" s="1" t="s">
        <v>159</v>
      </c>
    </row>
    <row r="4" spans="1:3">
      <c r="A4" s="1" t="s">
        <v>210</v>
      </c>
      <c r="B4" t="s">
        <v>42</v>
      </c>
    </row>
    <row r="5" spans="1:3">
      <c r="A5">
        <v>1</v>
      </c>
      <c r="B5" t="s">
        <v>43</v>
      </c>
    </row>
    <row r="6" spans="1:3">
      <c r="A6">
        <v>2</v>
      </c>
      <c r="B6" t="s">
        <v>44</v>
      </c>
    </row>
    <row r="7" spans="1:3">
      <c r="A7">
        <v>3</v>
      </c>
      <c r="B7" t="s">
        <v>45</v>
      </c>
    </row>
    <row r="8" spans="1:3">
      <c r="A8">
        <v>4</v>
      </c>
      <c r="B8" t="s">
        <v>46</v>
      </c>
    </row>
    <row r="9" spans="1:3">
      <c r="A9">
        <v>5</v>
      </c>
      <c r="B9" t="s">
        <v>47</v>
      </c>
    </row>
    <row r="10" spans="1:3">
      <c r="A10" s="1"/>
    </row>
    <row r="11" spans="1:3">
      <c r="A11" s="1"/>
    </row>
    <row r="12" spans="1:3">
      <c r="A12" s="1"/>
    </row>
    <row r="13" spans="1:3">
      <c r="A13" s="1"/>
    </row>
    <row r="14" spans="1:3">
      <c r="A14" s="1" t="s">
        <v>203</v>
      </c>
    </row>
    <row r="15" spans="1:3">
      <c r="A15" t="s">
        <v>213</v>
      </c>
      <c r="B15" t="s">
        <v>214</v>
      </c>
      <c r="C15" s="14" t="s">
        <v>65</v>
      </c>
    </row>
    <row r="16" spans="1:3">
      <c r="A16">
        <v>1</v>
      </c>
      <c r="B16" t="s">
        <v>59</v>
      </c>
      <c r="C16">
        <v>1.6</v>
      </c>
    </row>
    <row r="17" spans="1:3">
      <c r="A17">
        <v>2</v>
      </c>
      <c r="B17" t="s">
        <v>60</v>
      </c>
      <c r="C17">
        <v>0.8</v>
      </c>
    </row>
    <row r="18" spans="1:3">
      <c r="A18">
        <v>3</v>
      </c>
      <c r="B18" t="s">
        <v>61</v>
      </c>
      <c r="C18">
        <v>1.5</v>
      </c>
    </row>
    <row r="19" spans="1:3">
      <c r="A19">
        <v>4</v>
      </c>
      <c r="B19" t="s">
        <v>62</v>
      </c>
      <c r="C19">
        <v>0.75</v>
      </c>
    </row>
    <row r="20" spans="1:3">
      <c r="A20">
        <v>5</v>
      </c>
      <c r="B20" t="s">
        <v>63</v>
      </c>
      <c r="C20">
        <v>0.85</v>
      </c>
    </row>
    <row r="21" spans="1:3">
      <c r="A21">
        <v>6</v>
      </c>
      <c r="B21" t="s">
        <v>64</v>
      </c>
      <c r="C21">
        <v>0.7</v>
      </c>
    </row>
    <row r="24" spans="1:3">
      <c r="A24" s="1" t="s">
        <v>205</v>
      </c>
    </row>
    <row r="25" spans="1:3">
      <c r="A25" t="s">
        <v>215</v>
      </c>
      <c r="B25" t="s">
        <v>216</v>
      </c>
    </row>
    <row r="26" spans="1:3">
      <c r="A26">
        <v>1</v>
      </c>
      <c r="B26" t="s">
        <v>151</v>
      </c>
    </row>
    <row r="27" spans="1:3">
      <c r="A27">
        <v>2</v>
      </c>
      <c r="B27" t="s">
        <v>154</v>
      </c>
    </row>
    <row r="28" spans="1:3">
      <c r="A28">
        <v>3</v>
      </c>
      <c r="B28" t="s">
        <v>156</v>
      </c>
    </row>
    <row r="33" spans="1:5">
      <c r="A33" s="1" t="s">
        <v>158</v>
      </c>
    </row>
    <row r="34" spans="1:5">
      <c r="A34" s="14" t="s">
        <v>211</v>
      </c>
      <c r="B34" t="s">
        <v>212</v>
      </c>
      <c r="C34" t="s">
        <v>4</v>
      </c>
    </row>
    <row r="35" spans="1:5">
      <c r="A35">
        <v>111111</v>
      </c>
      <c r="B35" t="s">
        <v>13</v>
      </c>
      <c r="C35">
        <v>1000000</v>
      </c>
    </row>
    <row r="36" spans="1:5">
      <c r="A36">
        <v>111112</v>
      </c>
      <c r="B36" t="s">
        <v>20</v>
      </c>
      <c r="C36">
        <v>1500000</v>
      </c>
    </row>
    <row r="37" spans="1:5">
      <c r="A37">
        <v>111113</v>
      </c>
      <c r="B37" t="s">
        <v>25</v>
      </c>
      <c r="C37">
        <v>2000000</v>
      </c>
    </row>
    <row r="38" spans="1:5">
      <c r="A38">
        <v>111114</v>
      </c>
      <c r="B38" t="s">
        <v>33</v>
      </c>
      <c r="C38">
        <v>1700000</v>
      </c>
    </row>
    <row r="46" spans="1:5">
      <c r="A46" s="1" t="s">
        <v>161</v>
      </c>
    </row>
    <row r="47" spans="1:5">
      <c r="A47" t="s">
        <v>242</v>
      </c>
      <c r="B47" t="s">
        <v>50</v>
      </c>
      <c r="C47" t="s">
        <v>49</v>
      </c>
      <c r="D47" t="s">
        <v>243</v>
      </c>
      <c r="E47" t="s">
        <v>117</v>
      </c>
    </row>
    <row r="48" spans="1:5">
      <c r="A48">
        <v>1</v>
      </c>
      <c r="B48" t="s">
        <v>54</v>
      </c>
      <c r="C48" t="s">
        <v>51</v>
      </c>
      <c r="D48">
        <v>100</v>
      </c>
      <c r="E48">
        <v>10</v>
      </c>
    </row>
    <row r="49" spans="1:14">
      <c r="A49">
        <v>2</v>
      </c>
      <c r="B49" t="s">
        <v>53</v>
      </c>
      <c r="C49" t="s">
        <v>52</v>
      </c>
      <c r="D49">
        <v>50</v>
      </c>
      <c r="E49">
        <v>15</v>
      </c>
    </row>
    <row r="50" spans="1:14">
      <c r="A50">
        <v>3</v>
      </c>
      <c r="B50" t="s">
        <v>55</v>
      </c>
      <c r="C50" t="s">
        <v>51</v>
      </c>
      <c r="D50">
        <v>10</v>
      </c>
      <c r="E50">
        <v>20</v>
      </c>
    </row>
    <row r="51" spans="1:14">
      <c r="A51">
        <v>4</v>
      </c>
      <c r="B51" t="s">
        <v>56</v>
      </c>
      <c r="C51" t="s">
        <v>52</v>
      </c>
      <c r="D51">
        <v>20</v>
      </c>
      <c r="E51">
        <v>25</v>
      </c>
    </row>
    <row r="55" spans="1:14">
      <c r="A55" s="1" t="s">
        <v>217</v>
      </c>
    </row>
    <row r="56" spans="1:14">
      <c r="A56" s="1" t="s">
        <v>202</v>
      </c>
    </row>
    <row r="57" spans="1:14">
      <c r="A57" t="s">
        <v>218</v>
      </c>
      <c r="B57" t="s">
        <v>41</v>
      </c>
      <c r="C57" t="s">
        <v>219</v>
      </c>
      <c r="D57" t="s">
        <v>211</v>
      </c>
      <c r="E57" t="s">
        <v>213</v>
      </c>
      <c r="F57" s="14" t="s">
        <v>85</v>
      </c>
      <c r="G57" s="14" t="s">
        <v>86</v>
      </c>
      <c r="H57" s="14" t="s">
        <v>87</v>
      </c>
      <c r="I57" s="14" t="s">
        <v>220</v>
      </c>
      <c r="J57" s="14" t="s">
        <v>221</v>
      </c>
      <c r="K57" s="14"/>
      <c r="L57" s="6"/>
      <c r="M57" s="6"/>
      <c r="N57" s="6"/>
    </row>
    <row r="58" spans="1:14">
      <c r="A58">
        <v>111111</v>
      </c>
      <c r="B58">
        <v>1</v>
      </c>
      <c r="C58">
        <v>1</v>
      </c>
      <c r="D58">
        <v>111111</v>
      </c>
      <c r="E58">
        <v>1</v>
      </c>
      <c r="F58">
        <v>1.1000000000000001</v>
      </c>
      <c r="G58" s="14">
        <v>100000</v>
      </c>
      <c r="H58" s="14">
        <v>107800.00000000001</v>
      </c>
      <c r="I58" s="14">
        <v>100000</v>
      </c>
      <c r="J58" s="14">
        <v>2</v>
      </c>
      <c r="K58" s="14"/>
    </row>
    <row r="59" spans="1:14">
      <c r="A59">
        <v>222222</v>
      </c>
      <c r="B59">
        <v>1</v>
      </c>
      <c r="C59">
        <v>2</v>
      </c>
      <c r="D59">
        <v>111112</v>
      </c>
      <c r="E59">
        <v>2</v>
      </c>
      <c r="F59">
        <v>0.8</v>
      </c>
      <c r="G59" s="14">
        <v>200000</v>
      </c>
      <c r="H59" s="14">
        <v>152000</v>
      </c>
      <c r="I59" s="14">
        <v>200000</v>
      </c>
      <c r="J59" s="14">
        <v>2</v>
      </c>
      <c r="K59" s="14"/>
    </row>
    <row r="60" spans="1:14">
      <c r="A60">
        <v>333333</v>
      </c>
      <c r="B60">
        <v>3</v>
      </c>
      <c r="C60">
        <v>3</v>
      </c>
      <c r="D60">
        <v>111113</v>
      </c>
      <c r="E60">
        <v>3</v>
      </c>
      <c r="F60">
        <v>0.7</v>
      </c>
      <c r="G60" s="14">
        <v>150000</v>
      </c>
      <c r="H60" s="14">
        <v>118824.99999999999</v>
      </c>
      <c r="I60" s="14">
        <v>175000</v>
      </c>
      <c r="J60" s="14">
        <v>1</v>
      </c>
      <c r="K60" s="14"/>
    </row>
    <row r="61" spans="1:14">
      <c r="A61">
        <v>444444</v>
      </c>
      <c r="B61">
        <v>4</v>
      </c>
      <c r="C61">
        <v>3</v>
      </c>
      <c r="D61">
        <v>111113</v>
      </c>
      <c r="E61">
        <v>3</v>
      </c>
      <c r="F61">
        <v>1.5</v>
      </c>
      <c r="G61" s="14">
        <v>50000</v>
      </c>
      <c r="H61" s="14">
        <v>73500</v>
      </c>
      <c r="I61" s="14">
        <v>50000</v>
      </c>
      <c r="J61" s="14">
        <v>1</v>
      </c>
      <c r="K61" s="14"/>
    </row>
    <row r="62" spans="1:14">
      <c r="A62">
        <v>555555</v>
      </c>
      <c r="B62">
        <v>2</v>
      </c>
      <c r="C62">
        <v>1</v>
      </c>
      <c r="D62">
        <v>111111</v>
      </c>
      <c r="E62">
        <v>2</v>
      </c>
      <c r="F62">
        <v>1.5</v>
      </c>
      <c r="G62">
        <v>75000</v>
      </c>
      <c r="H62">
        <v>114000</v>
      </c>
      <c r="I62">
        <v>80000</v>
      </c>
      <c r="J62" s="14">
        <v>1</v>
      </c>
    </row>
    <row r="63" spans="1:14">
      <c r="A63">
        <v>666666</v>
      </c>
      <c r="B63">
        <v>2</v>
      </c>
      <c r="C63">
        <v>1</v>
      </c>
      <c r="D63">
        <v>111111</v>
      </c>
      <c r="E63">
        <v>2</v>
      </c>
      <c r="F63">
        <v>1.3</v>
      </c>
      <c r="G63">
        <v>160000</v>
      </c>
      <c r="H63">
        <v>195520</v>
      </c>
      <c r="I63">
        <v>160000</v>
      </c>
      <c r="J63" s="14">
        <v>1</v>
      </c>
    </row>
    <row r="66" spans="1:9">
      <c r="A66" s="1" t="s">
        <v>204</v>
      </c>
    </row>
    <row r="67" spans="1:9">
      <c r="A67" t="s">
        <v>239</v>
      </c>
      <c r="B67" t="s">
        <v>41</v>
      </c>
      <c r="C67" t="s">
        <v>219</v>
      </c>
      <c r="D67" t="s">
        <v>211</v>
      </c>
      <c r="E67" t="s">
        <v>213</v>
      </c>
      <c r="F67" t="s">
        <v>240</v>
      </c>
      <c r="G67" t="s">
        <v>171</v>
      </c>
      <c r="H67" t="s">
        <v>172</v>
      </c>
      <c r="I67" t="s">
        <v>173</v>
      </c>
    </row>
    <row r="68" spans="1:9">
      <c r="A68">
        <v>555555</v>
      </c>
      <c r="B68">
        <v>1</v>
      </c>
      <c r="C68">
        <v>1</v>
      </c>
      <c r="D68">
        <v>111111</v>
      </c>
      <c r="E68">
        <v>1</v>
      </c>
      <c r="F68">
        <v>111111</v>
      </c>
      <c r="G68">
        <v>100000</v>
      </c>
      <c r="H68">
        <v>1.1000000000000001</v>
      </c>
      <c r="I68">
        <v>107800</v>
      </c>
    </row>
    <row r="69" spans="1:9">
      <c r="A69">
        <v>665556</v>
      </c>
      <c r="B69">
        <v>1</v>
      </c>
      <c r="C69">
        <v>2</v>
      </c>
      <c r="D69">
        <v>111112</v>
      </c>
      <c r="E69">
        <v>2</v>
      </c>
      <c r="F69">
        <v>222222</v>
      </c>
      <c r="G69">
        <v>200000</v>
      </c>
      <c r="H69">
        <v>0.8</v>
      </c>
      <c r="I69">
        <v>133000</v>
      </c>
    </row>
    <row r="70" spans="1:9">
      <c r="A70">
        <v>690006</v>
      </c>
      <c r="B70">
        <v>3</v>
      </c>
      <c r="C70">
        <v>3</v>
      </c>
      <c r="D70">
        <v>111113</v>
      </c>
      <c r="E70">
        <v>3</v>
      </c>
      <c r="F70">
        <v>333333</v>
      </c>
      <c r="G70">
        <v>175000</v>
      </c>
      <c r="H70">
        <v>0.7</v>
      </c>
      <c r="I70">
        <v>118825</v>
      </c>
    </row>
    <row r="71" spans="1:9">
      <c r="A71">
        <v>734033</v>
      </c>
      <c r="B71">
        <v>2</v>
      </c>
      <c r="C71">
        <v>1</v>
      </c>
      <c r="D71">
        <v>111113</v>
      </c>
      <c r="E71">
        <v>2</v>
      </c>
      <c r="F71">
        <v>444444</v>
      </c>
      <c r="G71">
        <v>50000</v>
      </c>
      <c r="H71">
        <v>1.5</v>
      </c>
      <c r="I71">
        <v>73500</v>
      </c>
    </row>
    <row r="72" spans="1:9">
      <c r="A72">
        <v>633557</v>
      </c>
      <c r="B72">
        <v>2</v>
      </c>
      <c r="C72">
        <v>1</v>
      </c>
      <c r="D72">
        <v>111111</v>
      </c>
      <c r="E72">
        <v>2</v>
      </c>
      <c r="F72">
        <v>555555</v>
      </c>
      <c r="G72">
        <v>80000</v>
      </c>
      <c r="H72">
        <v>1.5</v>
      </c>
      <c r="I72">
        <v>114000</v>
      </c>
    </row>
    <row r="73" spans="1:9">
      <c r="A73">
        <v>756778</v>
      </c>
      <c r="B73">
        <v>2</v>
      </c>
      <c r="C73">
        <v>1</v>
      </c>
      <c r="D73">
        <v>111111</v>
      </c>
      <c r="E73">
        <v>2</v>
      </c>
      <c r="F73">
        <v>666666</v>
      </c>
      <c r="G73">
        <v>160000</v>
      </c>
      <c r="H73">
        <v>1.3</v>
      </c>
      <c r="I73">
        <v>195520</v>
      </c>
    </row>
    <row r="74" spans="1:9">
      <c r="A74">
        <v>333125</v>
      </c>
      <c r="B74">
        <v>1</v>
      </c>
      <c r="C74">
        <v>3</v>
      </c>
      <c r="D74">
        <v>111114</v>
      </c>
      <c r="E74">
        <v>2</v>
      </c>
      <c r="F74" t="s">
        <v>245</v>
      </c>
      <c r="G74">
        <v>95000</v>
      </c>
      <c r="H74">
        <v>0.9</v>
      </c>
      <c r="I74">
        <v>83790</v>
      </c>
    </row>
    <row r="75" spans="1:9">
      <c r="A75">
        <v>673125</v>
      </c>
      <c r="B75">
        <v>3</v>
      </c>
      <c r="C75">
        <v>2</v>
      </c>
      <c r="D75">
        <v>111112</v>
      </c>
      <c r="E75">
        <v>1</v>
      </c>
      <c r="F75" t="s">
        <v>245</v>
      </c>
      <c r="G75">
        <v>115000</v>
      </c>
      <c r="H75">
        <v>0.9</v>
      </c>
      <c r="I75">
        <v>100395</v>
      </c>
    </row>
    <row r="81" spans="1:13">
      <c r="A81" s="1" t="s">
        <v>206</v>
      </c>
    </row>
    <row r="82" spans="1:13">
      <c r="A82" t="s">
        <v>241</v>
      </c>
      <c r="B82" t="s">
        <v>41</v>
      </c>
      <c r="C82" t="s">
        <v>219</v>
      </c>
      <c r="D82" t="s">
        <v>211</v>
      </c>
      <c r="E82" t="s">
        <v>213</v>
      </c>
      <c r="F82" t="s">
        <v>138</v>
      </c>
      <c r="G82" t="s">
        <v>133</v>
      </c>
      <c r="H82" t="s">
        <v>134</v>
      </c>
      <c r="I82" t="s">
        <v>131</v>
      </c>
      <c r="J82" t="s">
        <v>132</v>
      </c>
      <c r="K82" t="s">
        <v>146</v>
      </c>
      <c r="L82" t="s">
        <v>197</v>
      </c>
      <c r="M82" t="s">
        <v>198</v>
      </c>
    </row>
    <row r="83" spans="1:13">
      <c r="A83">
        <v>111111</v>
      </c>
      <c r="B83">
        <v>1</v>
      </c>
      <c r="C83">
        <v>1</v>
      </c>
      <c r="D83">
        <v>111111</v>
      </c>
      <c r="E83">
        <v>1</v>
      </c>
      <c r="F83">
        <v>15000</v>
      </c>
      <c r="G83">
        <v>10000</v>
      </c>
      <c r="H83">
        <v>10000</v>
      </c>
      <c r="I83" s="3">
        <v>41654</v>
      </c>
      <c r="J83" s="3">
        <v>41649</v>
      </c>
      <c r="K83">
        <v>37500</v>
      </c>
      <c r="L83">
        <v>25400</v>
      </c>
      <c r="M83">
        <v>25500</v>
      </c>
    </row>
    <row r="84" spans="1:13">
      <c r="A84">
        <v>111112</v>
      </c>
      <c r="B84">
        <v>1</v>
      </c>
      <c r="C84">
        <v>1</v>
      </c>
      <c r="D84">
        <v>111111</v>
      </c>
      <c r="E84">
        <v>1</v>
      </c>
      <c r="F84">
        <f>15000*1.5</f>
        <v>22500</v>
      </c>
      <c r="G84">
        <v>15500</v>
      </c>
      <c r="H84">
        <v>15500</v>
      </c>
      <c r="I84" s="3">
        <v>41656</v>
      </c>
      <c r="J84" s="3">
        <v>41656</v>
      </c>
      <c r="K84">
        <v>37500</v>
      </c>
      <c r="L84">
        <v>25400</v>
      </c>
      <c r="M84">
        <v>25500</v>
      </c>
    </row>
    <row r="85" spans="1:13">
      <c r="A85">
        <v>111113</v>
      </c>
      <c r="B85">
        <v>1</v>
      </c>
      <c r="C85">
        <v>1</v>
      </c>
      <c r="D85">
        <v>111111</v>
      </c>
      <c r="E85">
        <v>1</v>
      </c>
      <c r="F85">
        <v>9000</v>
      </c>
      <c r="G85">
        <v>10000</v>
      </c>
      <c r="H85">
        <v>10000</v>
      </c>
      <c r="I85" s="3">
        <v>41672</v>
      </c>
      <c r="J85" s="3">
        <v>41673</v>
      </c>
      <c r="K85">
        <v>9000</v>
      </c>
      <c r="L85">
        <v>9000</v>
      </c>
      <c r="M85">
        <v>9000</v>
      </c>
    </row>
    <row r="86" spans="1:13">
      <c r="A86">
        <v>111114</v>
      </c>
      <c r="B86">
        <v>1</v>
      </c>
      <c r="C86">
        <v>2</v>
      </c>
      <c r="D86">
        <v>111112</v>
      </c>
      <c r="E86">
        <v>2</v>
      </c>
      <c r="F86">
        <v>13500</v>
      </c>
      <c r="G86">
        <v>10000</v>
      </c>
      <c r="H86">
        <v>10000</v>
      </c>
      <c r="I86" s="3">
        <v>42030</v>
      </c>
      <c r="J86" s="3">
        <v>42029</v>
      </c>
      <c r="K86">
        <v>42500</v>
      </c>
      <c r="L86">
        <v>30900</v>
      </c>
      <c r="M86">
        <v>32000</v>
      </c>
    </row>
    <row r="87" spans="1:13">
      <c r="A87">
        <v>111115</v>
      </c>
      <c r="B87">
        <v>1</v>
      </c>
      <c r="C87">
        <v>2</v>
      </c>
      <c r="D87">
        <v>111112</v>
      </c>
      <c r="E87">
        <v>2</v>
      </c>
      <c r="F87">
        <v>13500</v>
      </c>
      <c r="G87">
        <v>10000</v>
      </c>
      <c r="H87">
        <v>10000</v>
      </c>
      <c r="I87" s="3">
        <v>42037</v>
      </c>
      <c r="J87" s="3">
        <v>42038</v>
      </c>
      <c r="K87">
        <v>42500</v>
      </c>
      <c r="L87">
        <v>30900</v>
      </c>
      <c r="M87">
        <v>32000</v>
      </c>
    </row>
    <row r="88" spans="1:13">
      <c r="A88">
        <v>111116</v>
      </c>
      <c r="B88">
        <v>1</v>
      </c>
      <c r="C88">
        <v>2</v>
      </c>
      <c r="D88">
        <v>111112</v>
      </c>
      <c r="E88">
        <v>2</v>
      </c>
      <c r="F88">
        <v>15500</v>
      </c>
      <c r="G88">
        <v>15000</v>
      </c>
      <c r="H88">
        <v>12000</v>
      </c>
      <c r="I88" s="3">
        <v>42050</v>
      </c>
      <c r="J88" s="3">
        <v>42048</v>
      </c>
      <c r="K88">
        <v>42500</v>
      </c>
      <c r="L88">
        <v>30900</v>
      </c>
      <c r="M88">
        <v>32000</v>
      </c>
    </row>
    <row r="89" spans="1:13">
      <c r="A89">
        <v>111117</v>
      </c>
      <c r="B89">
        <v>3</v>
      </c>
      <c r="C89">
        <v>3</v>
      </c>
      <c r="D89">
        <v>111113</v>
      </c>
      <c r="E89">
        <v>3</v>
      </c>
      <c r="F89">
        <v>7000</v>
      </c>
      <c r="G89">
        <v>10000</v>
      </c>
      <c r="H89">
        <v>10000</v>
      </c>
      <c r="I89" s="3">
        <v>42104</v>
      </c>
      <c r="J89" s="3">
        <v>42105</v>
      </c>
      <c r="K89" t="s">
        <v>245</v>
      </c>
      <c r="L89" t="s">
        <v>245</v>
      </c>
      <c r="M89" t="s">
        <v>245</v>
      </c>
    </row>
    <row r="92" spans="1:13">
      <c r="A92" s="1" t="s">
        <v>207</v>
      </c>
    </row>
    <row r="93" spans="1:13">
      <c r="A93" t="s">
        <v>141</v>
      </c>
      <c r="B93" t="s">
        <v>211</v>
      </c>
      <c r="C93" t="s">
        <v>41</v>
      </c>
      <c r="D93" t="s">
        <v>219</v>
      </c>
      <c r="E93" t="s">
        <v>213</v>
      </c>
      <c r="F93" t="s">
        <v>146</v>
      </c>
      <c r="G93" t="s">
        <v>197</v>
      </c>
      <c r="H93" t="s">
        <v>198</v>
      </c>
    </row>
    <row r="94" spans="1:13">
      <c r="A94">
        <v>111111</v>
      </c>
      <c r="B94">
        <v>111111</v>
      </c>
      <c r="C94">
        <v>1</v>
      </c>
      <c r="D94">
        <v>1</v>
      </c>
      <c r="E94">
        <v>1</v>
      </c>
      <c r="F94">
        <v>37500</v>
      </c>
      <c r="G94">
        <v>25400</v>
      </c>
      <c r="H94">
        <v>25500</v>
      </c>
    </row>
    <row r="95" spans="1:13">
      <c r="A95">
        <v>111112</v>
      </c>
      <c r="B95">
        <v>111111</v>
      </c>
      <c r="C95">
        <v>1</v>
      </c>
      <c r="D95">
        <v>1</v>
      </c>
      <c r="E95">
        <v>1</v>
      </c>
      <c r="F95">
        <v>9000</v>
      </c>
      <c r="G95">
        <v>9000</v>
      </c>
      <c r="H95">
        <v>9000</v>
      </c>
    </row>
    <row r="96" spans="1:13">
      <c r="A96">
        <v>111113</v>
      </c>
      <c r="B96">
        <v>111112</v>
      </c>
      <c r="C96">
        <v>1</v>
      </c>
      <c r="D96">
        <v>2</v>
      </c>
      <c r="E96">
        <v>2</v>
      </c>
      <c r="F96">
        <v>42500</v>
      </c>
      <c r="G96">
        <v>30900</v>
      </c>
      <c r="H96">
        <v>32000</v>
      </c>
    </row>
    <row r="101" spans="1:16">
      <c r="C101">
        <f>MATCH('Populated Tables'!$A104,'Other Data Sources'!$A$32:$A$43,FALSE)</f>
        <v>1</v>
      </c>
    </row>
    <row r="102" spans="1:16">
      <c r="A102" s="1" t="s">
        <v>209</v>
      </c>
      <c r="C102">
        <f>MATCH('Populated Tables'!B$103,'Other Data Sources'!$A$31:$P$31,FALSE)</f>
        <v>12</v>
      </c>
    </row>
    <row r="103" spans="1:16">
      <c r="A103" t="s">
        <v>244</v>
      </c>
      <c r="B103" t="s">
        <v>41</v>
      </c>
      <c r="C103" t="s">
        <v>48</v>
      </c>
      <c r="D103" t="s">
        <v>57</v>
      </c>
      <c r="E103" t="s">
        <v>182</v>
      </c>
      <c r="F103" t="s">
        <v>183</v>
      </c>
      <c r="G103" t="s">
        <v>178</v>
      </c>
      <c r="H103" t="s">
        <v>186</v>
      </c>
      <c r="I103" t="s">
        <v>187</v>
      </c>
      <c r="J103" t="s">
        <v>195</v>
      </c>
      <c r="K103" t="s">
        <v>188</v>
      </c>
      <c r="L103" t="s">
        <v>189</v>
      </c>
      <c r="M103" t="s">
        <v>190</v>
      </c>
      <c r="N103" t="s">
        <v>191</v>
      </c>
      <c r="O103" t="s">
        <v>196</v>
      </c>
      <c r="P103" t="s">
        <v>192</v>
      </c>
    </row>
    <row r="104" spans="1:16">
      <c r="A104">
        <v>1</v>
      </c>
      <c r="B104">
        <v>1</v>
      </c>
      <c r="C104">
        <v>1</v>
      </c>
      <c r="D104">
        <v>1</v>
      </c>
      <c r="E104" s="3">
        <v>41640</v>
      </c>
      <c r="F104" s="3">
        <v>41670</v>
      </c>
      <c r="G104" s="9">
        <v>1125000</v>
      </c>
      <c r="H104" s="9">
        <v>326249.99999999994</v>
      </c>
      <c r="I104" s="9">
        <v>191250</v>
      </c>
      <c r="J104" s="9">
        <v>202500</v>
      </c>
      <c r="K104" s="9">
        <v>135000</v>
      </c>
      <c r="L104" s="9">
        <v>13500000</v>
      </c>
      <c r="M104" s="9">
        <v>3914999.9999999995</v>
      </c>
      <c r="N104" s="9">
        <v>2295000</v>
      </c>
      <c r="O104" s="9">
        <v>2430000</v>
      </c>
      <c r="P104" s="9">
        <v>1620000</v>
      </c>
    </row>
    <row r="105" spans="1:16">
      <c r="A105">
        <v>2</v>
      </c>
      <c r="B105">
        <v>1</v>
      </c>
      <c r="C105">
        <v>1</v>
      </c>
      <c r="D105">
        <v>1</v>
      </c>
      <c r="E105" s="3">
        <v>41671</v>
      </c>
      <c r="F105" s="3">
        <v>41698</v>
      </c>
      <c r="G105" s="9">
        <v>2081250</v>
      </c>
      <c r="H105" s="9">
        <v>603562.49999999988</v>
      </c>
      <c r="I105" s="9">
        <v>353812.5</v>
      </c>
      <c r="J105" s="9">
        <v>374625</v>
      </c>
      <c r="K105" s="9">
        <v>249750</v>
      </c>
      <c r="L105" s="9">
        <v>13500000</v>
      </c>
      <c r="M105" s="9">
        <v>3914999.9999999995</v>
      </c>
      <c r="N105" s="9">
        <v>2295000</v>
      </c>
      <c r="O105" s="9">
        <v>2430000</v>
      </c>
      <c r="P105" s="9">
        <v>1620000</v>
      </c>
    </row>
    <row r="106" spans="1:16">
      <c r="A106">
        <v>3</v>
      </c>
      <c r="B106">
        <v>1</v>
      </c>
      <c r="C106">
        <v>1</v>
      </c>
      <c r="D106">
        <v>1</v>
      </c>
      <c r="E106" s="3">
        <v>41699</v>
      </c>
      <c r="F106" s="3">
        <v>41729</v>
      </c>
      <c r="G106" s="9">
        <v>3037500</v>
      </c>
      <c r="H106" s="9">
        <v>880874.99999999977</v>
      </c>
      <c r="I106" s="9">
        <v>516375</v>
      </c>
      <c r="J106" s="9">
        <v>546750</v>
      </c>
      <c r="K106" s="9">
        <v>364500</v>
      </c>
      <c r="L106" s="9">
        <v>13500000</v>
      </c>
      <c r="M106" s="9">
        <v>3914999.9999999995</v>
      </c>
      <c r="N106" s="9">
        <v>2295000</v>
      </c>
      <c r="O106" s="9">
        <v>2430000</v>
      </c>
      <c r="P106" s="9">
        <v>1620000</v>
      </c>
    </row>
    <row r="107" spans="1:16">
      <c r="A107">
        <v>4</v>
      </c>
      <c r="B107">
        <v>1</v>
      </c>
      <c r="C107">
        <v>1</v>
      </c>
      <c r="D107">
        <v>1</v>
      </c>
      <c r="E107" s="3">
        <v>41730</v>
      </c>
      <c r="F107" s="3">
        <v>41759</v>
      </c>
      <c r="G107" s="9">
        <v>3993750</v>
      </c>
      <c r="H107" s="9">
        <v>1158187.4999999998</v>
      </c>
      <c r="I107" s="9">
        <v>678937.5</v>
      </c>
      <c r="J107" s="9">
        <v>718875</v>
      </c>
      <c r="K107" s="9">
        <v>479250</v>
      </c>
      <c r="L107" s="9">
        <v>13500000</v>
      </c>
      <c r="M107" s="9">
        <v>3914999.9999999995</v>
      </c>
      <c r="N107" s="9">
        <v>2295000</v>
      </c>
      <c r="O107" s="9">
        <v>2430000</v>
      </c>
      <c r="P107" s="9">
        <v>1620000</v>
      </c>
    </row>
    <row r="108" spans="1:16">
      <c r="A108">
        <v>5</v>
      </c>
      <c r="B108">
        <v>1</v>
      </c>
      <c r="C108">
        <v>1</v>
      </c>
      <c r="D108">
        <v>1</v>
      </c>
      <c r="E108" s="3">
        <v>41760</v>
      </c>
      <c r="F108" s="3">
        <v>41790</v>
      </c>
      <c r="G108" s="9">
        <v>4950000</v>
      </c>
      <c r="H108" s="9">
        <v>1435499.9999999998</v>
      </c>
      <c r="I108" s="9">
        <v>841500</v>
      </c>
      <c r="J108" s="9">
        <v>891000</v>
      </c>
      <c r="K108" s="9">
        <v>594000</v>
      </c>
      <c r="L108" s="9">
        <v>13500000</v>
      </c>
      <c r="M108" s="9">
        <v>3914999.9999999995</v>
      </c>
      <c r="N108" s="9">
        <v>2295000</v>
      </c>
      <c r="O108" s="9">
        <v>2430000</v>
      </c>
      <c r="P108" s="9">
        <v>1620000</v>
      </c>
    </row>
    <row r="109" spans="1:16">
      <c r="A109">
        <v>6</v>
      </c>
      <c r="B109">
        <v>1</v>
      </c>
      <c r="C109">
        <v>1</v>
      </c>
      <c r="D109">
        <v>1</v>
      </c>
      <c r="E109" s="3">
        <v>41791</v>
      </c>
      <c r="F109" s="3">
        <v>41820</v>
      </c>
      <c r="G109" s="9">
        <v>5906250</v>
      </c>
      <c r="H109" s="9">
        <v>1712812.4999999998</v>
      </c>
      <c r="I109" s="9">
        <v>1004062.5</v>
      </c>
      <c r="J109" s="9">
        <v>1063125</v>
      </c>
      <c r="K109" s="9">
        <v>708750</v>
      </c>
      <c r="L109" s="9">
        <v>13500000</v>
      </c>
      <c r="M109" s="9">
        <v>3914999.9999999995</v>
      </c>
      <c r="N109" s="9">
        <v>2295000</v>
      </c>
      <c r="O109" s="9">
        <v>2430000</v>
      </c>
      <c r="P109" s="9">
        <v>1620000</v>
      </c>
    </row>
    <row r="110" spans="1:16">
      <c r="A110">
        <v>7</v>
      </c>
      <c r="B110">
        <v>1</v>
      </c>
      <c r="C110">
        <v>1</v>
      </c>
      <c r="D110">
        <v>1</v>
      </c>
      <c r="E110" s="3">
        <v>41821</v>
      </c>
      <c r="F110" s="3">
        <v>41851</v>
      </c>
      <c r="G110" s="9">
        <v>6862500</v>
      </c>
      <c r="H110" s="9">
        <v>1990124.9999999998</v>
      </c>
      <c r="I110" s="9">
        <v>1166625</v>
      </c>
      <c r="J110" s="9">
        <v>1235250</v>
      </c>
      <c r="K110" s="9">
        <v>823500</v>
      </c>
      <c r="L110" s="9">
        <v>13500000</v>
      </c>
      <c r="M110" s="9">
        <v>3914999.9999999995</v>
      </c>
      <c r="N110" s="9">
        <v>2295000</v>
      </c>
      <c r="O110" s="9">
        <v>2430000</v>
      </c>
      <c r="P110" s="9">
        <v>1620000</v>
      </c>
    </row>
    <row r="111" spans="1:16">
      <c r="A111">
        <v>8</v>
      </c>
      <c r="B111">
        <v>1</v>
      </c>
      <c r="C111">
        <v>1</v>
      </c>
      <c r="D111">
        <v>1</v>
      </c>
      <c r="E111" s="3">
        <v>41852</v>
      </c>
      <c r="F111" s="3">
        <v>41882</v>
      </c>
      <c r="G111" s="9">
        <v>8043750</v>
      </c>
      <c r="H111" s="9">
        <v>2332687.4999999995</v>
      </c>
      <c r="I111" s="9">
        <v>1367437.5</v>
      </c>
      <c r="J111" s="9">
        <v>1447875</v>
      </c>
      <c r="K111" s="9">
        <v>965250</v>
      </c>
      <c r="L111" s="9">
        <v>13500000</v>
      </c>
      <c r="M111" s="9">
        <v>3914999.9999999995</v>
      </c>
      <c r="N111" s="9">
        <v>2295000</v>
      </c>
      <c r="O111" s="9">
        <v>2430000</v>
      </c>
      <c r="P111" s="9">
        <v>1620000</v>
      </c>
    </row>
    <row r="112" spans="1:16">
      <c r="A112">
        <v>9</v>
      </c>
      <c r="B112">
        <v>1</v>
      </c>
      <c r="C112">
        <v>1</v>
      </c>
      <c r="D112">
        <v>1</v>
      </c>
      <c r="E112" s="3">
        <v>41883</v>
      </c>
      <c r="F112" s="3">
        <v>41912</v>
      </c>
      <c r="G112" s="9">
        <v>9000000</v>
      </c>
      <c r="H112" s="9">
        <v>2609999.9999999995</v>
      </c>
      <c r="I112" s="9">
        <v>1530000</v>
      </c>
      <c r="J112" s="9">
        <v>1620000</v>
      </c>
      <c r="K112" s="9">
        <v>1080000</v>
      </c>
      <c r="L112" s="9">
        <v>13500000</v>
      </c>
      <c r="M112" s="9">
        <v>3914999.9999999995</v>
      </c>
      <c r="N112" s="9">
        <v>2295000</v>
      </c>
      <c r="O112" s="9">
        <v>2430000</v>
      </c>
      <c r="P112" s="9">
        <v>1620000</v>
      </c>
    </row>
    <row r="113" spans="1:16">
      <c r="A113">
        <v>10</v>
      </c>
      <c r="B113">
        <v>1</v>
      </c>
      <c r="C113">
        <v>1</v>
      </c>
      <c r="D113">
        <v>1</v>
      </c>
      <c r="E113" s="3">
        <v>41913</v>
      </c>
      <c r="F113" s="3">
        <v>41943</v>
      </c>
      <c r="G113" s="9">
        <v>10091250</v>
      </c>
      <c r="H113" s="9">
        <v>2926462.4999999995</v>
      </c>
      <c r="I113" s="9">
        <v>1715512.5</v>
      </c>
      <c r="J113" s="9">
        <v>1816425</v>
      </c>
      <c r="K113" s="9">
        <v>1210950</v>
      </c>
      <c r="L113" s="9">
        <v>13500000</v>
      </c>
      <c r="M113" s="9">
        <v>3914999.9999999995</v>
      </c>
      <c r="N113" s="9">
        <v>2295000</v>
      </c>
      <c r="O113" s="9">
        <v>2430000</v>
      </c>
      <c r="P113" s="9">
        <v>1620000</v>
      </c>
    </row>
    <row r="114" spans="1:16">
      <c r="A114">
        <v>11</v>
      </c>
      <c r="B114">
        <v>1</v>
      </c>
      <c r="C114">
        <v>1</v>
      </c>
      <c r="D114">
        <v>1</v>
      </c>
      <c r="E114" s="3">
        <v>41944</v>
      </c>
      <c r="F114" s="3">
        <v>41973</v>
      </c>
      <c r="G114" s="9">
        <v>11047500</v>
      </c>
      <c r="H114" s="9">
        <v>3203774.9999999995</v>
      </c>
      <c r="I114" s="9">
        <v>1878075</v>
      </c>
      <c r="J114" s="9">
        <v>1988550</v>
      </c>
      <c r="K114" s="9">
        <v>1325700</v>
      </c>
      <c r="L114" s="9">
        <v>13500000</v>
      </c>
      <c r="M114" s="9">
        <v>3914999.9999999995</v>
      </c>
      <c r="N114" s="9">
        <v>2295000</v>
      </c>
      <c r="O114" s="9">
        <v>2430000</v>
      </c>
      <c r="P114" s="9">
        <v>1620000</v>
      </c>
    </row>
    <row r="115" spans="1:16">
      <c r="A115">
        <v>12</v>
      </c>
      <c r="B115">
        <v>1</v>
      </c>
      <c r="C115">
        <v>1</v>
      </c>
      <c r="D115">
        <v>1</v>
      </c>
      <c r="E115" s="3">
        <v>41974</v>
      </c>
      <c r="F115" s="3">
        <v>42004</v>
      </c>
      <c r="G115" s="9">
        <v>12150000</v>
      </c>
      <c r="H115" s="9">
        <v>3523499.9999999995</v>
      </c>
      <c r="I115" s="9">
        <v>2065500</v>
      </c>
      <c r="J115" s="9">
        <v>2187000</v>
      </c>
      <c r="K115" s="9">
        <v>1458000</v>
      </c>
      <c r="L115" s="9">
        <v>13500000</v>
      </c>
      <c r="M115" s="9">
        <v>3914999.9999999995</v>
      </c>
      <c r="N115" s="9">
        <v>2295000</v>
      </c>
      <c r="O115" s="9">
        <v>2430000</v>
      </c>
      <c r="P115" s="9">
        <v>1620000</v>
      </c>
    </row>
    <row r="119" spans="1:16" ht="15.75" thickBot="1">
      <c r="A119" s="1" t="s">
        <v>208</v>
      </c>
    </row>
    <row r="120" spans="1:16" ht="17.25" thickTop="1" thickBot="1">
      <c r="A120" s="16" t="s">
        <v>246</v>
      </c>
      <c r="B120" s="17" t="s">
        <v>247</v>
      </c>
      <c r="C120" s="17" t="s">
        <v>248</v>
      </c>
      <c r="D120" s="17" t="s">
        <v>249</v>
      </c>
      <c r="E120" s="17" t="s">
        <v>250</v>
      </c>
      <c r="F120" s="18" t="s">
        <v>251</v>
      </c>
    </row>
    <row r="121" spans="1:16" ht="16.5" thickTop="1">
      <c r="A121" s="19">
        <v>20130608</v>
      </c>
      <c r="B121" s="20">
        <v>2013</v>
      </c>
      <c r="C121" s="20">
        <v>2</v>
      </c>
      <c r="D121" s="20">
        <v>6</v>
      </c>
      <c r="E121" s="20">
        <v>8</v>
      </c>
      <c r="F121" s="21">
        <v>23</v>
      </c>
    </row>
    <row r="122" spans="1:16" ht="15.75">
      <c r="A122" s="19">
        <v>20131205</v>
      </c>
      <c r="B122" s="20">
        <v>2013</v>
      </c>
      <c r="C122" s="20">
        <v>4</v>
      </c>
      <c r="D122" s="20">
        <v>12</v>
      </c>
      <c r="E122" s="20">
        <v>5</v>
      </c>
      <c r="F122" s="21">
        <v>49</v>
      </c>
    </row>
    <row r="123" spans="1:16" ht="15.75">
      <c r="A123" s="19">
        <v>20131220</v>
      </c>
      <c r="B123" s="20">
        <v>2013</v>
      </c>
      <c r="C123" s="20">
        <v>4</v>
      </c>
      <c r="D123" s="20">
        <v>12</v>
      </c>
      <c r="E123" s="20">
        <v>20</v>
      </c>
      <c r="F123" s="21">
        <v>51</v>
      </c>
    </row>
    <row r="124" spans="1:16" ht="15.75">
      <c r="A124" s="19">
        <v>20140101</v>
      </c>
      <c r="B124" s="20">
        <v>2014</v>
      </c>
      <c r="C124" s="20">
        <v>1</v>
      </c>
      <c r="D124" s="20">
        <v>1</v>
      </c>
      <c r="E124" s="20">
        <v>1</v>
      </c>
      <c r="F124" s="21">
        <v>1</v>
      </c>
    </row>
    <row r="125" spans="1:16" ht="15.75">
      <c r="A125" s="19">
        <v>20140103</v>
      </c>
      <c r="B125" s="20">
        <v>2014</v>
      </c>
      <c r="C125" s="20">
        <v>1</v>
      </c>
      <c r="D125" s="20">
        <v>1</v>
      </c>
      <c r="E125" s="20">
        <v>3</v>
      </c>
      <c r="F125" s="21">
        <v>1</v>
      </c>
    </row>
    <row r="126" spans="1:16" ht="15.75">
      <c r="A126" s="19">
        <v>20140105</v>
      </c>
      <c r="B126" s="20">
        <v>2014</v>
      </c>
      <c r="C126" s="20">
        <v>1</v>
      </c>
      <c r="D126" s="20">
        <v>1</v>
      </c>
      <c r="E126" s="20">
        <v>5</v>
      </c>
      <c r="F126" s="21">
        <v>2</v>
      </c>
    </row>
    <row r="127" spans="1:16" ht="15.75">
      <c r="A127" s="19">
        <v>20140110</v>
      </c>
      <c r="B127" s="20">
        <v>2014</v>
      </c>
      <c r="C127" s="20">
        <v>1</v>
      </c>
      <c r="D127" s="20">
        <v>1</v>
      </c>
      <c r="E127" s="20">
        <v>10</v>
      </c>
      <c r="F127" s="21">
        <v>2</v>
      </c>
    </row>
    <row r="128" spans="1:16" ht="15.75">
      <c r="A128" s="19">
        <v>20140115</v>
      </c>
      <c r="B128" s="20">
        <v>2014</v>
      </c>
      <c r="C128" s="20">
        <v>1</v>
      </c>
      <c r="D128" s="20">
        <v>1</v>
      </c>
      <c r="E128" s="20">
        <v>15</v>
      </c>
      <c r="F128" s="21">
        <v>3</v>
      </c>
    </row>
    <row r="129" spans="1:6" ht="15.75">
      <c r="A129" s="19">
        <v>20140117</v>
      </c>
      <c r="B129" s="20">
        <v>2014</v>
      </c>
      <c r="C129" s="20">
        <v>1</v>
      </c>
      <c r="D129" s="20">
        <v>1</v>
      </c>
      <c r="E129" s="20">
        <v>17</v>
      </c>
      <c r="F129" s="21">
        <v>3</v>
      </c>
    </row>
    <row r="130" spans="1:6" ht="15.75">
      <c r="A130" s="19">
        <v>20140124</v>
      </c>
      <c r="B130" s="20">
        <v>2014</v>
      </c>
      <c r="C130" s="20">
        <v>1</v>
      </c>
      <c r="D130" s="20">
        <v>1</v>
      </c>
      <c r="E130" s="20">
        <v>24</v>
      </c>
      <c r="F130" s="21">
        <v>4</v>
      </c>
    </row>
    <row r="131" spans="1:6" ht="15.75">
      <c r="A131" s="19">
        <v>20140125</v>
      </c>
      <c r="B131" s="20">
        <v>2014</v>
      </c>
      <c r="C131" s="20">
        <v>1</v>
      </c>
      <c r="D131" s="20">
        <v>1</v>
      </c>
      <c r="E131" s="20">
        <v>25</v>
      </c>
      <c r="F131" s="21">
        <v>4</v>
      </c>
    </row>
    <row r="132" spans="1:6" ht="15.75">
      <c r="A132" s="19">
        <v>20140131</v>
      </c>
      <c r="B132" s="20">
        <v>2014</v>
      </c>
      <c r="C132" s="20">
        <v>1</v>
      </c>
      <c r="D132" s="20">
        <v>1</v>
      </c>
      <c r="E132" s="20">
        <v>31</v>
      </c>
      <c r="F132" s="21">
        <v>5</v>
      </c>
    </row>
    <row r="133" spans="1:6" ht="15.75">
      <c r="A133" s="19">
        <v>20140201</v>
      </c>
      <c r="B133" s="20">
        <v>2014</v>
      </c>
      <c r="C133" s="20">
        <v>1</v>
      </c>
      <c r="D133" s="20">
        <v>2</v>
      </c>
      <c r="E133" s="20">
        <v>1</v>
      </c>
      <c r="F133" s="21">
        <v>5</v>
      </c>
    </row>
    <row r="134" spans="1:6" ht="15.75">
      <c r="A134" s="19">
        <v>20140202</v>
      </c>
      <c r="B134" s="20">
        <v>2014</v>
      </c>
      <c r="C134" s="20">
        <v>1</v>
      </c>
      <c r="D134" s="20">
        <v>2</v>
      </c>
      <c r="E134" s="20">
        <v>2</v>
      </c>
      <c r="F134" s="21">
        <v>6</v>
      </c>
    </row>
    <row r="135" spans="1:6" ht="15.75">
      <c r="A135" s="19">
        <v>20140203</v>
      </c>
      <c r="B135" s="20">
        <v>2014</v>
      </c>
      <c r="C135" s="20">
        <v>1</v>
      </c>
      <c r="D135" s="20">
        <v>2</v>
      </c>
      <c r="E135" s="20">
        <v>3</v>
      </c>
      <c r="F135" s="21">
        <v>6</v>
      </c>
    </row>
    <row r="136" spans="1:6" ht="15.75">
      <c r="A136" s="19">
        <v>20140215</v>
      </c>
      <c r="B136" s="20">
        <v>2014</v>
      </c>
      <c r="C136" s="20">
        <v>1</v>
      </c>
      <c r="D136" s="20">
        <v>2</v>
      </c>
      <c r="E136" s="20">
        <v>15</v>
      </c>
      <c r="F136" s="21">
        <v>7</v>
      </c>
    </row>
    <row r="137" spans="1:6" ht="15.75">
      <c r="A137" s="19">
        <v>20140224</v>
      </c>
      <c r="B137" s="20">
        <v>2014</v>
      </c>
      <c r="C137" s="20">
        <v>1</v>
      </c>
      <c r="D137" s="20">
        <v>2</v>
      </c>
      <c r="E137" s="20">
        <v>24</v>
      </c>
      <c r="F137" s="21">
        <v>9</v>
      </c>
    </row>
    <row r="138" spans="1:6" ht="15.75">
      <c r="A138" s="19">
        <v>20140228</v>
      </c>
      <c r="B138" s="20">
        <v>2014</v>
      </c>
      <c r="C138" s="20">
        <v>1</v>
      </c>
      <c r="D138" s="20">
        <v>2</v>
      </c>
      <c r="E138" s="20">
        <v>28</v>
      </c>
      <c r="F138" s="21">
        <v>9</v>
      </c>
    </row>
    <row r="139" spans="1:6" ht="15.75">
      <c r="A139" s="19">
        <v>20140301</v>
      </c>
      <c r="B139" s="20">
        <v>2014</v>
      </c>
      <c r="C139" s="20">
        <v>1</v>
      </c>
      <c r="D139" s="20">
        <v>3</v>
      </c>
      <c r="E139" s="20">
        <v>1</v>
      </c>
      <c r="F139" s="21">
        <v>9</v>
      </c>
    </row>
    <row r="140" spans="1:6" ht="15.75">
      <c r="A140" s="19">
        <v>20140314</v>
      </c>
      <c r="B140" s="20">
        <v>2014</v>
      </c>
      <c r="C140" s="20">
        <v>1</v>
      </c>
      <c r="D140" s="20">
        <v>3</v>
      </c>
      <c r="E140" s="20">
        <v>14</v>
      </c>
      <c r="F140" s="21">
        <v>11</v>
      </c>
    </row>
    <row r="141" spans="1:6" ht="15.75">
      <c r="A141" s="19">
        <v>20140315</v>
      </c>
      <c r="B141" s="20">
        <v>2014</v>
      </c>
      <c r="C141" s="20">
        <v>1</v>
      </c>
      <c r="D141" s="20">
        <v>3</v>
      </c>
      <c r="E141" s="20">
        <v>15</v>
      </c>
      <c r="F141" s="21">
        <v>11</v>
      </c>
    </row>
    <row r="142" spans="1:6" ht="15.75">
      <c r="A142" s="19">
        <v>20140331</v>
      </c>
      <c r="B142" s="20">
        <v>2014</v>
      </c>
      <c r="C142" s="20">
        <v>1</v>
      </c>
      <c r="D142" s="20">
        <v>3</v>
      </c>
      <c r="E142" s="20">
        <v>31</v>
      </c>
      <c r="F142" s="21">
        <v>14</v>
      </c>
    </row>
    <row r="143" spans="1:6" ht="15.75">
      <c r="A143" s="19">
        <v>20140401</v>
      </c>
      <c r="B143" s="20">
        <v>2014</v>
      </c>
      <c r="C143" s="20">
        <v>2</v>
      </c>
      <c r="D143" s="20">
        <v>4</v>
      </c>
      <c r="E143" s="20">
        <v>1</v>
      </c>
      <c r="F143" s="21">
        <v>14</v>
      </c>
    </row>
    <row r="144" spans="1:6" ht="15.75">
      <c r="A144" s="19">
        <v>20140430</v>
      </c>
      <c r="B144" s="20">
        <v>2014</v>
      </c>
      <c r="C144" s="20">
        <v>2</v>
      </c>
      <c r="D144" s="20">
        <v>4</v>
      </c>
      <c r="E144" s="20">
        <v>30</v>
      </c>
      <c r="F144" s="21">
        <v>18</v>
      </c>
    </row>
    <row r="145" spans="1:6" ht="15.75">
      <c r="A145" s="19">
        <v>20140501</v>
      </c>
      <c r="B145" s="20">
        <v>2014</v>
      </c>
      <c r="C145" s="20">
        <v>2</v>
      </c>
      <c r="D145" s="20">
        <v>5</v>
      </c>
      <c r="E145" s="20">
        <v>1</v>
      </c>
      <c r="F145" s="21">
        <v>18</v>
      </c>
    </row>
    <row r="146" spans="1:6" ht="15.75">
      <c r="A146" s="19">
        <v>20140517</v>
      </c>
      <c r="B146" s="20">
        <v>2014</v>
      </c>
      <c r="C146" s="20">
        <v>2</v>
      </c>
      <c r="D146" s="20">
        <v>5</v>
      </c>
      <c r="E146" s="20">
        <v>17</v>
      </c>
      <c r="F146" s="21">
        <v>20</v>
      </c>
    </row>
    <row r="147" spans="1:6" ht="15.75">
      <c r="A147" s="19">
        <v>20140531</v>
      </c>
      <c r="B147" s="20">
        <v>2014</v>
      </c>
      <c r="C147" s="20">
        <v>2</v>
      </c>
      <c r="D147" s="20">
        <v>5</v>
      </c>
      <c r="E147" s="20">
        <v>31</v>
      </c>
      <c r="F147" s="21">
        <v>22</v>
      </c>
    </row>
    <row r="148" spans="1:6" ht="15.75">
      <c r="A148" s="19">
        <v>20140601</v>
      </c>
      <c r="B148" s="20">
        <v>2014</v>
      </c>
      <c r="C148" s="20">
        <v>2</v>
      </c>
      <c r="D148" s="20">
        <v>6</v>
      </c>
      <c r="E148" s="20">
        <v>1</v>
      </c>
      <c r="F148" s="21">
        <v>23</v>
      </c>
    </row>
    <row r="149" spans="1:6" ht="15.75">
      <c r="A149" s="19">
        <v>20140603</v>
      </c>
      <c r="B149" s="20">
        <v>2014</v>
      </c>
      <c r="C149" s="20">
        <v>2</v>
      </c>
      <c r="D149" s="20">
        <v>6</v>
      </c>
      <c r="E149" s="20">
        <v>3</v>
      </c>
      <c r="F149" s="21">
        <v>23</v>
      </c>
    </row>
    <row r="150" spans="1:6" ht="15.75">
      <c r="A150" s="19">
        <v>20140615</v>
      </c>
      <c r="B150" s="20">
        <v>2014</v>
      </c>
      <c r="C150" s="20">
        <v>2</v>
      </c>
      <c r="D150" s="20">
        <v>6</v>
      </c>
      <c r="E150" s="20">
        <v>15</v>
      </c>
      <c r="F150" s="21">
        <v>25</v>
      </c>
    </row>
    <row r="151" spans="1:6" ht="15.75">
      <c r="A151" s="19">
        <v>20140630</v>
      </c>
      <c r="B151" s="20">
        <v>2014</v>
      </c>
      <c r="C151" s="20">
        <v>2</v>
      </c>
      <c r="D151" s="20">
        <v>6</v>
      </c>
      <c r="E151" s="20">
        <v>30</v>
      </c>
      <c r="F151" s="21">
        <v>27</v>
      </c>
    </row>
    <row r="152" spans="1:6" ht="15.75">
      <c r="A152" s="19">
        <v>20140701</v>
      </c>
      <c r="B152" s="20">
        <v>2014</v>
      </c>
      <c r="C152" s="20">
        <v>3</v>
      </c>
      <c r="D152" s="20">
        <v>7</v>
      </c>
      <c r="E152" s="20">
        <v>1</v>
      </c>
      <c r="F152" s="21">
        <v>27</v>
      </c>
    </row>
    <row r="153" spans="1:6" ht="15.75">
      <c r="A153" s="19">
        <v>20140707</v>
      </c>
      <c r="B153" s="20">
        <v>2014</v>
      </c>
      <c r="C153" s="20">
        <v>3</v>
      </c>
      <c r="D153" s="20">
        <v>7</v>
      </c>
      <c r="E153" s="20">
        <v>7</v>
      </c>
      <c r="F153" s="21">
        <v>28</v>
      </c>
    </row>
    <row r="154" spans="1:6" ht="15.75">
      <c r="A154" s="19">
        <v>20140731</v>
      </c>
      <c r="B154" s="20">
        <v>2014</v>
      </c>
      <c r="C154" s="20">
        <v>3</v>
      </c>
      <c r="D154" s="20">
        <v>7</v>
      </c>
      <c r="E154" s="20">
        <v>31</v>
      </c>
      <c r="F154" s="21">
        <v>31</v>
      </c>
    </row>
    <row r="155" spans="1:6" ht="15.75">
      <c r="A155" s="19">
        <v>20140801</v>
      </c>
      <c r="B155" s="20">
        <v>2014</v>
      </c>
      <c r="C155" s="20">
        <v>3</v>
      </c>
      <c r="D155" s="20">
        <v>8</v>
      </c>
      <c r="E155" s="20">
        <v>1</v>
      </c>
      <c r="F155" s="21">
        <v>31</v>
      </c>
    </row>
    <row r="156" spans="1:6" ht="15.75">
      <c r="A156" s="19">
        <v>20140810</v>
      </c>
      <c r="B156" s="20">
        <v>2014</v>
      </c>
      <c r="C156" s="20">
        <v>3</v>
      </c>
      <c r="D156" s="20">
        <v>8</v>
      </c>
      <c r="E156" s="20">
        <v>10</v>
      </c>
      <c r="F156" s="21">
        <v>33</v>
      </c>
    </row>
    <row r="157" spans="1:6" ht="15.75">
      <c r="A157" s="19">
        <v>20140831</v>
      </c>
      <c r="B157" s="20">
        <v>2014</v>
      </c>
      <c r="C157" s="20">
        <v>3</v>
      </c>
      <c r="D157" s="20">
        <v>8</v>
      </c>
      <c r="E157" s="20">
        <v>31</v>
      </c>
      <c r="F157" s="21">
        <v>36</v>
      </c>
    </row>
    <row r="158" spans="1:6" ht="15.75">
      <c r="A158" s="19">
        <v>20140901</v>
      </c>
      <c r="B158" s="20">
        <v>2014</v>
      </c>
      <c r="C158" s="20">
        <v>3</v>
      </c>
      <c r="D158" s="20">
        <v>9</v>
      </c>
      <c r="E158" s="20">
        <v>1</v>
      </c>
      <c r="F158" s="21">
        <v>36</v>
      </c>
    </row>
    <row r="159" spans="1:6" ht="15.75">
      <c r="A159" s="19">
        <v>20140905</v>
      </c>
      <c r="B159" s="20">
        <v>2014</v>
      </c>
      <c r="C159" s="20">
        <v>3</v>
      </c>
      <c r="D159" s="20">
        <v>9</v>
      </c>
      <c r="E159" s="20">
        <v>5</v>
      </c>
      <c r="F159" s="21">
        <v>36</v>
      </c>
    </row>
    <row r="160" spans="1:6" ht="15.75">
      <c r="A160" s="19">
        <v>20140915</v>
      </c>
      <c r="B160" s="20">
        <v>2014</v>
      </c>
      <c r="C160" s="20">
        <v>3</v>
      </c>
      <c r="D160" s="20">
        <v>9</v>
      </c>
      <c r="E160" s="20">
        <v>15</v>
      </c>
      <c r="F160" s="21">
        <v>38</v>
      </c>
    </row>
    <row r="161" spans="1:6" ht="15.75">
      <c r="A161" s="19">
        <v>20140930</v>
      </c>
      <c r="B161" s="20">
        <v>2014</v>
      </c>
      <c r="C161" s="20">
        <v>3</v>
      </c>
      <c r="D161" s="20">
        <v>9</v>
      </c>
      <c r="E161" s="20">
        <v>30</v>
      </c>
      <c r="F161" s="21">
        <v>40</v>
      </c>
    </row>
    <row r="162" spans="1:6" ht="15.75">
      <c r="A162" s="19">
        <v>20141001</v>
      </c>
      <c r="B162" s="20">
        <v>2014</v>
      </c>
      <c r="C162" s="20">
        <v>4</v>
      </c>
      <c r="D162" s="20">
        <v>10</v>
      </c>
      <c r="E162" s="20">
        <v>1</v>
      </c>
      <c r="F162" s="21">
        <v>40</v>
      </c>
    </row>
    <row r="163" spans="1:6" ht="15.75">
      <c r="A163" s="19">
        <v>20141005</v>
      </c>
      <c r="B163" s="20">
        <v>2014</v>
      </c>
      <c r="C163" s="20">
        <v>4</v>
      </c>
      <c r="D163" s="20">
        <v>10</v>
      </c>
      <c r="E163" s="20">
        <v>5</v>
      </c>
      <c r="F163" s="21">
        <v>41</v>
      </c>
    </row>
    <row r="164" spans="1:6" ht="15.75">
      <c r="A164" s="19">
        <v>20141031</v>
      </c>
      <c r="B164" s="20">
        <v>2014</v>
      </c>
      <c r="C164" s="20">
        <v>4</v>
      </c>
      <c r="D164" s="20">
        <v>10</v>
      </c>
      <c r="E164" s="20">
        <v>31</v>
      </c>
      <c r="F164" s="21">
        <v>44</v>
      </c>
    </row>
    <row r="165" spans="1:6" ht="15.75">
      <c r="A165" s="19">
        <v>20141101</v>
      </c>
      <c r="B165" s="20">
        <v>2014</v>
      </c>
      <c r="C165" s="20">
        <v>4</v>
      </c>
      <c r="D165" s="20">
        <v>11</v>
      </c>
      <c r="E165" s="20">
        <v>1</v>
      </c>
      <c r="F165" s="21">
        <v>44</v>
      </c>
    </row>
    <row r="166" spans="1:6" ht="15.75">
      <c r="A166" s="19">
        <v>20141120</v>
      </c>
      <c r="B166" s="20">
        <v>2014</v>
      </c>
      <c r="C166" s="20">
        <v>4</v>
      </c>
      <c r="D166" s="20">
        <v>11</v>
      </c>
      <c r="E166" s="20">
        <v>20</v>
      </c>
      <c r="F166" s="21">
        <v>47</v>
      </c>
    </row>
    <row r="167" spans="1:6" ht="15.75">
      <c r="A167" s="19">
        <v>20141130</v>
      </c>
      <c r="B167" s="20">
        <v>2014</v>
      </c>
      <c r="C167" s="20">
        <v>4</v>
      </c>
      <c r="D167" s="20">
        <v>11</v>
      </c>
      <c r="E167" s="20">
        <v>30</v>
      </c>
      <c r="F167" s="21">
        <v>49</v>
      </c>
    </row>
    <row r="168" spans="1:6" ht="15.75">
      <c r="A168" s="19">
        <v>20141201</v>
      </c>
      <c r="B168" s="20">
        <v>2014</v>
      </c>
      <c r="C168" s="20">
        <v>4</v>
      </c>
      <c r="D168" s="20">
        <v>12</v>
      </c>
      <c r="E168" s="20">
        <v>1</v>
      </c>
      <c r="F168" s="21">
        <v>49</v>
      </c>
    </row>
    <row r="169" spans="1:6" ht="15.75">
      <c r="A169" s="19">
        <v>20141208</v>
      </c>
      <c r="B169" s="20">
        <v>2014</v>
      </c>
      <c r="C169" s="20">
        <v>4</v>
      </c>
      <c r="D169" s="20">
        <v>12</v>
      </c>
      <c r="E169" s="20">
        <v>8</v>
      </c>
      <c r="F169" s="21">
        <v>50</v>
      </c>
    </row>
    <row r="170" spans="1:6" ht="15.75">
      <c r="A170" s="19">
        <v>20141215</v>
      </c>
      <c r="B170" s="20">
        <v>2014</v>
      </c>
      <c r="C170" s="20">
        <v>4</v>
      </c>
      <c r="D170" s="20">
        <v>12</v>
      </c>
      <c r="E170" s="20">
        <v>15</v>
      </c>
      <c r="F170" s="21">
        <v>51</v>
      </c>
    </row>
    <row r="171" spans="1:6" ht="15.75">
      <c r="A171" s="19">
        <v>20141231</v>
      </c>
      <c r="B171" s="20">
        <v>2014</v>
      </c>
      <c r="C171" s="20">
        <v>4</v>
      </c>
      <c r="D171" s="20">
        <v>12</v>
      </c>
      <c r="E171" s="20">
        <v>31</v>
      </c>
      <c r="F171" s="21">
        <v>53</v>
      </c>
    </row>
    <row r="172" spans="1:6" ht="15.75">
      <c r="A172" s="19">
        <v>20150103</v>
      </c>
      <c r="B172" s="20">
        <v>2015</v>
      </c>
      <c r="C172" s="20">
        <v>1</v>
      </c>
      <c r="D172" s="20">
        <v>1</v>
      </c>
      <c r="E172" s="20">
        <v>3</v>
      </c>
      <c r="F172" s="21">
        <v>1</v>
      </c>
    </row>
    <row r="173" spans="1:6" ht="15.75">
      <c r="A173" s="19">
        <v>20150110</v>
      </c>
      <c r="B173" s="20">
        <v>2015</v>
      </c>
      <c r="C173" s="20">
        <v>1</v>
      </c>
      <c r="D173" s="20">
        <v>1</v>
      </c>
      <c r="E173" s="20">
        <v>10</v>
      </c>
      <c r="F173" s="21">
        <v>2</v>
      </c>
    </row>
    <row r="174" spans="1:6" ht="15.75">
      <c r="A174" s="19">
        <v>20150125</v>
      </c>
      <c r="B174" s="20">
        <v>2015</v>
      </c>
      <c r="C174" s="20">
        <v>1</v>
      </c>
      <c r="D174" s="20">
        <v>1</v>
      </c>
      <c r="E174" s="20">
        <v>25</v>
      </c>
      <c r="F174" s="21">
        <v>5</v>
      </c>
    </row>
    <row r="175" spans="1:6" ht="15.75">
      <c r="A175" s="19">
        <v>20150126</v>
      </c>
      <c r="B175" s="20">
        <v>2015</v>
      </c>
      <c r="C175" s="20">
        <v>1</v>
      </c>
      <c r="D175" s="20">
        <v>1</v>
      </c>
      <c r="E175" s="20">
        <v>26</v>
      </c>
      <c r="F175" s="21">
        <v>5</v>
      </c>
    </row>
    <row r="176" spans="1:6" ht="15.75">
      <c r="A176" s="19">
        <v>20150202</v>
      </c>
      <c r="B176" s="20">
        <v>2015</v>
      </c>
      <c r="C176" s="20">
        <v>1</v>
      </c>
      <c r="D176" s="20">
        <v>2</v>
      </c>
      <c r="E176" s="20">
        <v>2</v>
      </c>
      <c r="F176" s="21">
        <v>6</v>
      </c>
    </row>
    <row r="177" spans="1:6" ht="15.75">
      <c r="A177" s="19">
        <v>20150203</v>
      </c>
      <c r="B177" s="20">
        <v>2015</v>
      </c>
      <c r="C177" s="20">
        <v>1</v>
      </c>
      <c r="D177" s="20">
        <v>2</v>
      </c>
      <c r="E177" s="20">
        <v>3</v>
      </c>
      <c r="F177" s="21">
        <v>6</v>
      </c>
    </row>
    <row r="178" spans="1:6" ht="15.75">
      <c r="A178" s="19">
        <v>20150213</v>
      </c>
      <c r="B178" s="20">
        <v>2015</v>
      </c>
      <c r="C178" s="20">
        <v>1</v>
      </c>
      <c r="D178" s="20">
        <v>2</v>
      </c>
      <c r="E178" s="20">
        <v>13</v>
      </c>
      <c r="F178" s="21">
        <v>7</v>
      </c>
    </row>
    <row r="179" spans="1:6" ht="15.75">
      <c r="A179" s="19">
        <v>20150214</v>
      </c>
      <c r="B179" s="20">
        <v>2015</v>
      </c>
      <c r="C179" s="20">
        <v>1</v>
      </c>
      <c r="D179" s="20">
        <v>2</v>
      </c>
      <c r="E179" s="20">
        <v>14</v>
      </c>
      <c r="F179" s="21">
        <v>7</v>
      </c>
    </row>
    <row r="180" spans="1:6" ht="15.75">
      <c r="A180" s="19">
        <v>20150215</v>
      </c>
      <c r="B180" s="20">
        <v>2015</v>
      </c>
      <c r="C180" s="20">
        <v>1</v>
      </c>
      <c r="D180" s="20">
        <v>2</v>
      </c>
      <c r="E180" s="20">
        <v>15</v>
      </c>
      <c r="F180" s="21">
        <v>8</v>
      </c>
    </row>
    <row r="181" spans="1:6" ht="15.75">
      <c r="A181" s="19">
        <v>20150215</v>
      </c>
      <c r="B181" s="20">
        <v>2015</v>
      </c>
      <c r="C181" s="20">
        <v>1</v>
      </c>
      <c r="D181" s="20">
        <v>2</v>
      </c>
      <c r="E181" s="20">
        <v>15</v>
      </c>
      <c r="F181" s="21">
        <v>8</v>
      </c>
    </row>
    <row r="182" spans="1:6" ht="15.75">
      <c r="A182" s="19">
        <v>20150224</v>
      </c>
      <c r="B182" s="20">
        <v>2015</v>
      </c>
      <c r="C182" s="20">
        <v>1</v>
      </c>
      <c r="D182" s="20">
        <v>2</v>
      </c>
      <c r="E182" s="20">
        <v>24</v>
      </c>
      <c r="F182" s="21">
        <v>9</v>
      </c>
    </row>
    <row r="183" spans="1:6" ht="15.75">
      <c r="A183" s="19">
        <v>20150228</v>
      </c>
      <c r="B183" s="20">
        <v>2015</v>
      </c>
      <c r="C183" s="20">
        <v>1</v>
      </c>
      <c r="D183" s="20">
        <v>2</v>
      </c>
      <c r="E183" s="20">
        <v>28</v>
      </c>
      <c r="F183" s="21">
        <v>9</v>
      </c>
    </row>
    <row r="184" spans="1:6" ht="15.75">
      <c r="A184" s="19">
        <v>20150303</v>
      </c>
      <c r="B184" s="20">
        <v>2015</v>
      </c>
      <c r="C184" s="20">
        <v>1</v>
      </c>
      <c r="D184" s="20">
        <v>3</v>
      </c>
      <c r="E184" s="20">
        <v>3</v>
      </c>
      <c r="F184" s="21">
        <v>10</v>
      </c>
    </row>
    <row r="185" spans="1:6" ht="15.75">
      <c r="A185" s="19">
        <v>20150304</v>
      </c>
      <c r="B185" s="20">
        <v>2015</v>
      </c>
      <c r="C185" s="20">
        <v>1</v>
      </c>
      <c r="D185" s="20">
        <v>3</v>
      </c>
      <c r="E185" s="20">
        <v>4</v>
      </c>
      <c r="F185" s="21">
        <v>10</v>
      </c>
    </row>
    <row r="186" spans="1:6" ht="15.75">
      <c r="A186" s="19">
        <v>20150315</v>
      </c>
      <c r="B186" s="20">
        <v>2015</v>
      </c>
      <c r="C186" s="20">
        <v>1</v>
      </c>
      <c r="D186" s="20">
        <v>3</v>
      </c>
      <c r="E186" s="20">
        <v>15</v>
      </c>
      <c r="F186" s="21">
        <v>12</v>
      </c>
    </row>
    <row r="187" spans="1:6" ht="15.75">
      <c r="A187" s="19">
        <v>20150407</v>
      </c>
      <c r="B187" s="20">
        <v>2015</v>
      </c>
      <c r="C187" s="20">
        <v>2</v>
      </c>
      <c r="D187" s="20">
        <v>4</v>
      </c>
      <c r="E187" s="20">
        <v>7</v>
      </c>
      <c r="F187" s="21">
        <v>15</v>
      </c>
    </row>
    <row r="188" spans="1:6" ht="15.75">
      <c r="A188" s="19">
        <v>20150410</v>
      </c>
      <c r="B188" s="20">
        <v>2015</v>
      </c>
      <c r="C188" s="20">
        <v>2</v>
      </c>
      <c r="D188" s="20">
        <v>4</v>
      </c>
      <c r="E188" s="20">
        <v>10</v>
      </c>
      <c r="F188" s="21">
        <v>15</v>
      </c>
    </row>
    <row r="189" spans="1:6" ht="15.75">
      <c r="A189" s="19">
        <v>20150410</v>
      </c>
      <c r="B189" s="20">
        <v>2015</v>
      </c>
      <c r="C189" s="20">
        <v>2</v>
      </c>
      <c r="D189" s="20">
        <v>4</v>
      </c>
      <c r="E189" s="20">
        <v>10</v>
      </c>
      <c r="F189" s="21">
        <v>15</v>
      </c>
    </row>
    <row r="190" spans="1:6" ht="15.75">
      <c r="A190" s="19">
        <v>20150411</v>
      </c>
      <c r="B190" s="20">
        <v>2015</v>
      </c>
      <c r="C190" s="20">
        <v>2</v>
      </c>
      <c r="D190" s="20">
        <v>4</v>
      </c>
      <c r="E190" s="20">
        <v>11</v>
      </c>
      <c r="F190" s="21">
        <v>15</v>
      </c>
    </row>
    <row r="191" spans="1:6" ht="15.75">
      <c r="A191" s="19">
        <v>20150417</v>
      </c>
      <c r="B191" s="20">
        <v>2015</v>
      </c>
      <c r="C191" s="20">
        <v>2</v>
      </c>
      <c r="D191" s="20">
        <v>4</v>
      </c>
      <c r="E191" s="20">
        <v>17</v>
      </c>
      <c r="F191" s="21">
        <v>16</v>
      </c>
    </row>
    <row r="192" spans="1:6" ht="15.75">
      <c r="A192" s="19">
        <v>20150501</v>
      </c>
      <c r="B192" s="20">
        <v>2015</v>
      </c>
      <c r="C192" s="20">
        <v>2</v>
      </c>
      <c r="D192" s="20">
        <v>5</v>
      </c>
      <c r="E192" s="20">
        <v>1</v>
      </c>
      <c r="F192" s="21">
        <v>18</v>
      </c>
    </row>
    <row r="193" spans="1:6" ht="15.75">
      <c r="A193" s="19">
        <v>20150505</v>
      </c>
      <c r="B193" s="20">
        <v>2015</v>
      </c>
      <c r="C193" s="20">
        <v>2</v>
      </c>
      <c r="D193" s="20">
        <v>5</v>
      </c>
      <c r="E193" s="20">
        <v>5</v>
      </c>
      <c r="F193" s="21">
        <v>19</v>
      </c>
    </row>
    <row r="194" spans="1:6" ht="15.75">
      <c r="A194" s="19">
        <v>20150510</v>
      </c>
      <c r="B194" s="20">
        <v>2015</v>
      </c>
      <c r="C194" s="20">
        <v>2</v>
      </c>
      <c r="D194" s="20">
        <v>5</v>
      </c>
      <c r="E194" s="20">
        <v>10</v>
      </c>
      <c r="F194" s="21">
        <v>20</v>
      </c>
    </row>
    <row r="195" spans="1:6" ht="15.75">
      <c r="A195" s="19">
        <v>20150515</v>
      </c>
      <c r="B195" s="20">
        <v>2015</v>
      </c>
      <c r="C195" s="20">
        <v>2</v>
      </c>
      <c r="D195" s="20">
        <v>5</v>
      </c>
      <c r="E195" s="20">
        <v>15</v>
      </c>
      <c r="F195" s="21">
        <v>20</v>
      </c>
    </row>
    <row r="196" spans="1:6" ht="15.75">
      <c r="A196" s="19">
        <v>20150529</v>
      </c>
      <c r="B196" s="20">
        <v>2015</v>
      </c>
      <c r="C196" s="20">
        <v>2</v>
      </c>
      <c r="D196" s="20">
        <v>5</v>
      </c>
      <c r="E196" s="20">
        <v>29</v>
      </c>
      <c r="F196" s="21">
        <v>22</v>
      </c>
    </row>
    <row r="197" spans="1:6" ht="15.75">
      <c r="A197" s="19">
        <v>20150714</v>
      </c>
      <c r="B197" s="20">
        <v>2015</v>
      </c>
      <c r="C197" s="20">
        <v>3</v>
      </c>
      <c r="D197" s="20">
        <v>7</v>
      </c>
      <c r="E197" s="20">
        <v>14</v>
      </c>
      <c r="F197" s="21">
        <v>29</v>
      </c>
    </row>
    <row r="198" spans="1:6" ht="15.75">
      <c r="A198" s="19">
        <v>20150820</v>
      </c>
      <c r="B198" s="20">
        <v>2015</v>
      </c>
      <c r="C198" s="20">
        <v>3</v>
      </c>
      <c r="D198" s="20">
        <v>8</v>
      </c>
      <c r="E198" s="20">
        <v>20</v>
      </c>
      <c r="F198" s="21">
        <v>34</v>
      </c>
    </row>
    <row r="199" spans="1:6" ht="15.75">
      <c r="A199" s="19">
        <v>20150901</v>
      </c>
      <c r="B199" s="20">
        <v>2015</v>
      </c>
      <c r="C199" s="20">
        <v>3</v>
      </c>
      <c r="D199" s="20">
        <v>9</v>
      </c>
      <c r="E199" s="20">
        <v>1</v>
      </c>
      <c r="F199" s="21">
        <v>36</v>
      </c>
    </row>
    <row r="200" spans="1:6" ht="15.75">
      <c r="A200" s="19">
        <v>20151017</v>
      </c>
      <c r="B200" s="20">
        <v>2015</v>
      </c>
      <c r="C200" s="20">
        <v>4</v>
      </c>
      <c r="D200" s="20">
        <v>10</v>
      </c>
      <c r="E200" s="20">
        <v>17</v>
      </c>
      <c r="F200" s="21">
        <v>42</v>
      </c>
    </row>
    <row r="201" spans="1:6" ht="16.5" thickBot="1">
      <c r="A201" s="22">
        <v>20151030</v>
      </c>
      <c r="B201" s="23">
        <v>2015</v>
      </c>
      <c r="C201" s="23">
        <v>4</v>
      </c>
      <c r="D201" s="23">
        <v>10</v>
      </c>
      <c r="E201" s="23">
        <v>30</v>
      </c>
      <c r="F201" s="24">
        <v>44</v>
      </c>
    </row>
    <row r="202" spans="1:6" ht="15.75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ERP Sample Rows</vt:lpstr>
      <vt:lpstr>Other Data Sources</vt:lpstr>
      <vt:lpstr>Cubes</vt:lpstr>
      <vt:lpstr>Populated Tables</vt:lpstr>
      <vt:lpstr>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moham_000</dc:creator>
  <cp:lastModifiedBy>home</cp:lastModifiedBy>
  <dcterms:created xsi:type="dcterms:W3CDTF">2014-09-15T17:09:32Z</dcterms:created>
  <dcterms:modified xsi:type="dcterms:W3CDTF">2017-09-27T17:53:31Z</dcterms:modified>
</cp:coreProperties>
</file>