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Lease Area" sheetId="1" r:id="rId1"/>
    <sheet name="CA LAND Details" sheetId="2" r:id="rId2"/>
    <sheet name="Sheet3" sheetId="3" r:id="rId3"/>
  </sheets>
  <definedNames>
    <definedName name="_xlnm.Print_Area" localSheetId="0">'Lease Area'!$A$1:$AO$8</definedName>
  </definedNames>
  <calcPr calcId="124519"/>
</workbook>
</file>

<file path=xl/calcChain.xml><?xml version="1.0" encoding="utf-8"?>
<calcChain xmlns="http://schemas.openxmlformats.org/spreadsheetml/2006/main">
  <c r="AI14" i="1"/>
  <c r="AI12"/>
  <c r="AD7"/>
  <c r="AD4"/>
  <c r="AD3"/>
  <c r="AD2"/>
</calcChain>
</file>

<file path=xl/sharedStrings.xml><?xml version="1.0" encoding="utf-8"?>
<sst xmlns="http://schemas.openxmlformats.org/spreadsheetml/2006/main" count="200" uniqueCount="178">
  <si>
    <t xml:space="preserve">Mining Lease </t>
  </si>
  <si>
    <t>Toposheet No</t>
  </si>
  <si>
    <t>Khasra No</t>
  </si>
  <si>
    <t>65 E/7</t>
  </si>
  <si>
    <t>64 D/16 &amp; H/4</t>
  </si>
  <si>
    <t>64 G/2</t>
  </si>
  <si>
    <t>64 C/7</t>
  </si>
  <si>
    <t>Bounded by</t>
  </si>
  <si>
    <t>Area (Ha)</t>
  </si>
  <si>
    <t>281,283,284 (PF)</t>
  </si>
  <si>
    <t>Mine Code</t>
  </si>
  <si>
    <t>Registration No.</t>
  </si>
  <si>
    <t>30MSH31001</t>
  </si>
  <si>
    <t>IBM/4800/2011</t>
  </si>
  <si>
    <t>322/1,324</t>
  </si>
  <si>
    <t>30CHG09001</t>
  </si>
  <si>
    <t>426/1305, 427/1306</t>
  </si>
  <si>
    <t>30CHG08001</t>
  </si>
  <si>
    <t>30CHG01001</t>
  </si>
  <si>
    <t>21°19' 42.6996"N</t>
  </si>
  <si>
    <t>80°17' 34.2468"E</t>
  </si>
  <si>
    <t>21°19' 30.3923"N</t>
  </si>
  <si>
    <t>80°17' 46.6982"E</t>
  </si>
  <si>
    <t>21°44' 23.6426"N</t>
  </si>
  <si>
    <t>81°11' 20.2559"E</t>
  </si>
  <si>
    <t>21°44' 13.1065"N</t>
  </si>
  <si>
    <t>81°11' 46.4212"E</t>
  </si>
  <si>
    <t>20°2' 51.4597"N</t>
  </si>
  <si>
    <t>80°58' 28.7725"E</t>
  </si>
  <si>
    <t>20°2' 24.6901"N</t>
  </si>
  <si>
    <t>80°59' 6.0578"E</t>
  </si>
  <si>
    <t>19°27' 44.2196"N</t>
  </si>
  <si>
    <t>81°15' 36.3914"E</t>
  </si>
  <si>
    <t>19°25' 37.155"N</t>
  </si>
  <si>
    <t>81°17' 36.2124"E</t>
  </si>
  <si>
    <t>21°21' 45.7171"N</t>
  </si>
  <si>
    <t>80°17' 12.8932"E</t>
  </si>
  <si>
    <t>21°21' 27.1116"N</t>
  </si>
  <si>
    <t>80°17' 27.9825"E</t>
  </si>
  <si>
    <t>541 TO 551</t>
  </si>
  <si>
    <t>21°21' 57.0453"N</t>
  </si>
  <si>
    <t>80°17' 22.8037"E</t>
  </si>
  <si>
    <t>21°21' 32.6551"N</t>
  </si>
  <si>
    <t>80°17' 39.1012"E</t>
  </si>
  <si>
    <t>30MSH31003</t>
  </si>
  <si>
    <t>Address</t>
  </si>
  <si>
    <t>Village-Chhotedongar, Tehsil-Narayanpur, District-Narayanpur (C.G.)</t>
  </si>
  <si>
    <t>Chhotedongar Iron Ore Mine</t>
  </si>
  <si>
    <t>Metabodli Iron Ore Mine</t>
  </si>
  <si>
    <t>Manpur Limestone Mine</t>
  </si>
  <si>
    <t>Manegaon Iron Ore Mine</t>
  </si>
  <si>
    <t>Dhobitola Iron Ore Mine</t>
  </si>
  <si>
    <t>Village-Manpur, Tehsil-Sahaspur-Lohara, District-Kabirdham (C.G.)</t>
  </si>
  <si>
    <t>Village-Manegaon, Tehsil-Amgaon,District-Gondia (M.H.)</t>
  </si>
  <si>
    <t>Village-Dhobitola, Tehsil-Amgaon,District-Gondia (M.H.)</t>
  </si>
  <si>
    <t>Revenue Land</t>
  </si>
  <si>
    <t>PF Forest Land</t>
  </si>
  <si>
    <t>Compartment no.</t>
  </si>
  <si>
    <t>Village-Metabodli, Tehsil-Pakhanjur, District-Uttar Bastar (C.G.)</t>
  </si>
  <si>
    <t>Category of Mines</t>
  </si>
  <si>
    <t>A</t>
  </si>
  <si>
    <t>B</t>
  </si>
  <si>
    <t>RF Forest Land</t>
  </si>
  <si>
    <t>255 TO 265
2182,2183,2189-2196</t>
  </si>
  <si>
    <t>Ramdongri Manganese ore mine</t>
  </si>
  <si>
    <t>55 O/3</t>
  </si>
  <si>
    <t>101,102,105 &amp; 106</t>
  </si>
  <si>
    <t>Village-Ramdongri, Tehsil-Saoner
District-Nagpur (M.H.)</t>
  </si>
  <si>
    <t>79°00'41.046"E</t>
  </si>
  <si>
    <t>21°25'02.105"N</t>
  </si>
  <si>
    <t>79°01'17.813"E</t>
  </si>
  <si>
    <t>21°24'33.448"N</t>
  </si>
  <si>
    <t>Lease Area</t>
  </si>
  <si>
    <t>CA LAND</t>
  </si>
  <si>
    <t>Khasra/Compartment No</t>
  </si>
  <si>
    <t>Ramdongri</t>
  </si>
  <si>
    <t>Khutafali</t>
  </si>
  <si>
    <t>Jambhulni</t>
  </si>
  <si>
    <t>Village-Khutafali,Tehsil-Ner
District-Yavatmal(M.H.)</t>
  </si>
  <si>
    <t>70,76</t>
  </si>
  <si>
    <t>12.18 &amp; 5.52=17.70</t>
  </si>
  <si>
    <t>55 H/15 (Zone-43)</t>
  </si>
  <si>
    <t>Village-Jambhulni,Tehsil-Yavatmal
District-Yavatmal (M.H.)</t>
  </si>
  <si>
    <t>67,68,69,74,79(P)82/1(A) &amp; 86</t>
  </si>
  <si>
    <t>55 L/3 (Zone-44)</t>
  </si>
  <si>
    <t>4.86,4.58,4.58,8.76,5.69,7.67,7.61=43.75</t>
  </si>
  <si>
    <t>EC Date</t>
  </si>
  <si>
    <t>FC Date</t>
  </si>
  <si>
    <t>LAND USE</t>
  </si>
  <si>
    <t>BG</t>
  </si>
  <si>
    <t>Mining Plan</t>
  </si>
  <si>
    <t>192.25 (35.74+55.26+101.25)
(35.74=27.65+8.09)</t>
  </si>
  <si>
    <t>LOI Issued</t>
  </si>
  <si>
    <t>CTE (SPCB)</t>
  </si>
  <si>
    <t>CTO (SPCB)</t>
  </si>
  <si>
    <r>
      <t xml:space="preserve">From Date:05.07.2021
Validity:Till </t>
    </r>
    <r>
      <rPr>
        <sz val="9"/>
        <color rgb="FF1C1C1C"/>
        <rFont val="Arial"/>
        <family val="2"/>
      </rPr>
      <t>expiry of lease</t>
    </r>
  </si>
  <si>
    <t>From Date:02.11.2021
Validity: one year from the first date of month of commencement of mining operation with expanded capacity 2.95 MTPA.</t>
  </si>
  <si>
    <t>(38.37+8.62)=46.99ha</t>
  </si>
  <si>
    <t xml:space="preserve">235.00Lakh
Validity:31.03.2025 </t>
  </si>
  <si>
    <t xml:space="preserve">(Date:22.03.2021)
Validity:Till end of life of mine </t>
  </si>
  <si>
    <t>Boreholes</t>
  </si>
  <si>
    <t>Size of Material</t>
  </si>
  <si>
    <t>Grade</t>
  </si>
  <si>
    <t>Update Plan</t>
  </si>
  <si>
    <t>45-60%</t>
  </si>
  <si>
    <t>Fines= (-10.00mm-10mm)
Lump=(10mm-30mm)</t>
  </si>
  <si>
    <t>Resource/Reserve</t>
  </si>
  <si>
    <t>Life of Mine</t>
  </si>
  <si>
    <t xml:space="preserve">
Modified Mining Plan
 (2022-23 to 2024-25) 
against review of MP
(2021-22 to 2024-25)</t>
  </si>
  <si>
    <t>Inhouse Test</t>
  </si>
  <si>
    <t>NABL
(10% of total sample)</t>
  </si>
  <si>
    <t>Recovery Test</t>
  </si>
  <si>
    <t>Hard=3.15
Fines:2.86
Waste:1.75</t>
  </si>
  <si>
    <t>LOI (Dated-21.05.98)
21.06.2005-20.06.2035
(30year)
ML GRAND-(05.05.05)
21.06.2035-20.06.2055
(20Year) (Dated:08.08.17)</t>
  </si>
  <si>
    <r>
      <rPr>
        <b/>
        <sz val="10"/>
        <color rgb="FF000000"/>
        <rFont val="Arial"/>
        <family val="2"/>
      </rPr>
      <t>diversion of 6.6 ha forest land</t>
    </r>
    <r>
      <rPr>
        <sz val="10"/>
        <color rgb="FF000000"/>
        <rFont val="Arial"/>
        <family val="2"/>
      </rPr>
      <t xml:space="preserve">
From:27.03.2001
Validity: 16.01.52
(Expiry of Lease)
</t>
    </r>
    <r>
      <rPr>
        <b/>
        <sz val="10"/>
        <color rgb="FF000000"/>
        <rFont val="Arial"/>
        <family val="2"/>
      </rPr>
      <t xml:space="preserve">diversion of reaming 18.40 ha forest land 
</t>
    </r>
    <r>
      <rPr>
        <sz val="10"/>
        <color rgb="FF000000"/>
        <rFont val="Arial"/>
        <family val="2"/>
      </rPr>
      <t>From:29.02.2003
Validity: 16.01.52
(Expiry of Leas</t>
    </r>
    <r>
      <rPr>
        <b/>
        <sz val="10"/>
        <color rgb="FF000000"/>
        <rFont val="Arial"/>
        <family val="2"/>
      </rPr>
      <t>e)</t>
    </r>
    <r>
      <rPr>
        <sz val="10"/>
        <color rgb="FF000000"/>
        <rFont val="Arial"/>
        <family val="2"/>
      </rPr>
      <t xml:space="preserve">
</t>
    </r>
  </si>
  <si>
    <t>LOI 
(Dated-02.05.1995)
17.01.2002-16.01.2022
17.01.2022-16.01.2052</t>
  </si>
  <si>
    <t xml:space="preserve">17Ha
</t>
  </si>
  <si>
    <t>85.00Lakh
Validity: 31.03.2027</t>
  </si>
  <si>
    <t>From: 22.05.2019
Validity:Till 04.05.2023 
(1.0MTPA)</t>
  </si>
  <si>
    <t>10.05.2019-till 16.01.2052 (expiry of lease)
(1.0MTPA)</t>
  </si>
  <si>
    <t>Production</t>
  </si>
  <si>
    <t>3.0MTPA</t>
  </si>
  <si>
    <t>1.0MTPA</t>
  </si>
  <si>
    <t>Hard=3.52
Waste:1.76</t>
  </si>
  <si>
    <t>Satellite Image
(April or May)
(Submitted on 1 st June)</t>
  </si>
  <si>
    <t>Drone Survey
(April-June)
(Submitted on 1 st June)</t>
  </si>
  <si>
    <t>Date :18.10.2000-17.10.2020
Execution: Date:18.10.2020-17.10.2050</t>
  </si>
  <si>
    <t>Date:26.04.2017
Validity:17.10.2050</t>
  </si>
  <si>
    <t>Date: 26.07.2020
Validity: 25.07.2025</t>
  </si>
  <si>
    <t>3.74 Ha</t>
  </si>
  <si>
    <t>Lump=(25mm-40mm)</t>
  </si>
  <si>
    <t>42-44%</t>
  </si>
  <si>
    <t>78000.00 tonne</t>
  </si>
  <si>
    <t>Review of Mining Plan
(2023-24 to 2027-28)</t>
  </si>
  <si>
    <t>Hard Ore=2.50</t>
  </si>
  <si>
    <t>Date:17.07.2003-16.07.2023
Execution:
Date:17.07.2023-16.07.2053</t>
  </si>
  <si>
    <t>Date:27.01.2020
Validity: 16.07.2053
ROM Mineral: 7500 tonne</t>
  </si>
  <si>
    <t>Date: 01.07.2022
Validity:30.04.2024</t>
  </si>
  <si>
    <t>Date: 23.01.2016
Validity: 16.07.53</t>
  </si>
  <si>
    <t>1.10Ha</t>
  </si>
  <si>
    <t>Resource:607874.00Tonne
Reserve:194378Tonne
Block Reserve:413496Tonne</t>
  </si>
  <si>
    <t>7500.00 tonne</t>
  </si>
  <si>
    <t>Review of mining plan
2023-24 TO 2027-28</t>
  </si>
  <si>
    <t>48-50%</t>
  </si>
  <si>
    <t>Lump</t>
  </si>
  <si>
    <t>Iron ore-3.60
Waste:1.70</t>
  </si>
  <si>
    <t>1MT=10,000,00.00 TONNE</t>
  </si>
  <si>
    <t>1T=1/1000000MT</t>
  </si>
  <si>
    <t>1CUM=3.60 TONNE</t>
  </si>
  <si>
    <t>1TONNE</t>
  </si>
  <si>
    <t>Cum</t>
  </si>
  <si>
    <t>1cum=1.70 Tonne</t>
  </si>
  <si>
    <t>1Tonne</t>
  </si>
  <si>
    <r>
      <t>Bulk Density
(T/m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</si>
  <si>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 xml:space="preserve">(As on 01.04.2022)
Resource : 
5,42,10,360 Tonne (54.21MT)
Reserve:
4,80,23,235 Tonne (48.02MT)
Blocked Reserve:61,87,125 Tonne
 </t>
  </si>
  <si>
    <t xml:space="preserve">(As on 01.08.2021)
Resource : 
84,27,601 Tonne (8.4MT)
Reserve:
67,20,277 Tonne (6.7MT)
Blocked Reserve:17,07,324 Tonne
 </t>
  </si>
  <si>
    <t>Resource:6697525 Tonne
Reserve:2949075 Tonne
Blocked: 3703300 Tonne</t>
  </si>
  <si>
    <t>Review of Mining Plan
(2022-23 to 2026-27)
(31.03.2022-31.03.2027)</t>
  </si>
  <si>
    <t>kml file</t>
  </si>
  <si>
    <t>..\..\MINES DATA\Data\Details of mines related\Kml File\Chhotedongar Iron Ore Mine (192.25ha)\kml file, Chhotedongar Iron Ore Mine.KML</t>
  </si>
  <si>
    <t>..\..\MINES DATA\Data\Details of mines related\Kml File\METABODLI IRON ORE MINE (25.00 HA)\Metabodli Iron Ore Mine.KML</t>
  </si>
  <si>
    <t>..\..\MINES DATA\Data\Details of mines related\Kml File\MANPUR LIMESTONE MINE (12.145 HA)\Manpur Limestone Mine.KML</t>
  </si>
  <si>
    <t>..\..\MINES DATA\Data\Details of mines related\Kml File\Manegaon Iron Ore Mine (28.56 Ha)\Manegaon Iron Ore Mine.KML</t>
  </si>
  <si>
    <t>..\..\MINES DATA\Data\Details of mines related\Kml File\Dhobitola Iron Ore Mine (2.61 Ha)\Dhobitola Iron Ore Mine (2.61Ha).KML</t>
  </si>
  <si>
    <t>..\..\MINES DATA\Data\Details of mines related\Kml File\Ramdongri Manganese Ore Mine\Ramdongri Manganese Ore Mine.KML</t>
  </si>
  <si>
    <t>..\..\MINES DATA\Data\Details of mines related\Kml File\Khutafali CA Land\Khutafali CA land (against Ramdongri Mine).KML</t>
  </si>
  <si>
    <t>..\..\MINES DATA\Data\Details of mines related\Kml File\Jambhulni CA Land\Jambhulni CA Land (against Ramdongri Mine).KML</t>
  </si>
  <si>
    <t xml:space="preserve">S1-91.00HA
Date:11.08.2004
S2-35.74HA
Date:18.01.2007
S3-55.26HA
Date:01.02.2022
S3-28.57HA 
(out of 91.00ha)
S4-26.69HA
(out of 91.00ha)
</t>
  </si>
  <si>
    <t>Total Bhs:14
2014-15
07 (1-7)
2022-23
07 (8-14)</t>
  </si>
  <si>
    <t>Total Bhs:13
2017-18=8bhs
2022-23=5bhs</t>
  </si>
  <si>
    <t>5.00lakh
05.01.2023-31.03.2028</t>
  </si>
  <si>
    <t>18.70Lakh
05.01.2023-31.03.2028</t>
  </si>
  <si>
    <t>1sqkm=100ha</t>
  </si>
  <si>
    <t>1ha=.01sqkm</t>
  </si>
  <si>
    <t>10000sq</t>
  </si>
  <si>
    <t xml:space="preserve">Total Bhs Drilled=20
</t>
  </si>
  <si>
    <t>Total Bhs=149
35.74 (27bhs)
55.26
(59bhs)
101.25
(63bhs)
BH Drilled:</t>
  </si>
  <si>
    <t>04Sample
(2023-24)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</si>
</sst>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1C1C1C"/>
      <name val="Arial"/>
      <family val="2"/>
    </font>
    <font>
      <sz val="9"/>
      <color rgb="FF111111"/>
      <name val="Arial"/>
      <family val="2"/>
    </font>
    <font>
      <sz val="9"/>
      <color rgb="FF1C1C1C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3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1" xfId="5" applyBorder="1" applyAlignment="1">
      <alignment horizontal="center" vertical="center"/>
    </xf>
    <xf numFmtId="0" fontId="2" fillId="0" borderId="1" xfId="4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2" fillId="0" borderId="2" xfId="5" applyBorder="1" applyAlignment="1">
      <alignment horizontal="center" vertical="center"/>
    </xf>
    <xf numFmtId="0" fontId="2" fillId="0" borderId="2" xfId="4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2" fontId="2" fillId="0" borderId="1" xfId="5" applyNumberFormat="1" applyBorder="1" applyAlignment="1">
      <alignment horizontal="center" vertical="center"/>
    </xf>
    <xf numFmtId="2" fontId="2" fillId="0" borderId="1" xfId="4" applyNumberFormat="1" applyBorder="1" applyAlignment="1">
      <alignment horizontal="center" vertical="center"/>
    </xf>
    <xf numFmtId="2" fontId="2" fillId="0" borderId="1" xfId="3" applyNumberFormat="1" applyBorder="1" applyAlignment="1">
      <alignment horizontal="center" vertical="center"/>
    </xf>
    <xf numFmtId="2" fontId="2" fillId="0" borderId="1" xfId="6" applyNumberFormat="1" applyBorder="1" applyAlignment="1">
      <alignment horizontal="center" vertical="center"/>
    </xf>
    <xf numFmtId="2" fontId="2" fillId="0" borderId="1" xfId="2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2" fillId="0" borderId="1" xfId="7" applyNumberFormat="1" applyBorder="1" applyAlignment="1">
      <alignment horizontal="center" vertical="center"/>
    </xf>
    <xf numFmtId="0" fontId="2" fillId="0" borderId="1" xfId="7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2" fontId="2" fillId="0" borderId="1" xfId="2" applyNumberFormat="1" applyFill="1" applyBorder="1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9" fillId="0" borderId="1" xfId="8" applyBorder="1" applyAlignment="1" applyProtection="1"/>
    <xf numFmtId="0" fontId="1" fillId="0" borderId="3" xfId="0" applyFont="1" applyFill="1" applyBorder="1" applyAlignment="1">
      <alignment horizontal="center" vertical="center" wrapText="1"/>
    </xf>
    <xf numFmtId="0" fontId="9" fillId="0" borderId="0" xfId="8" applyAlignment="1" applyProtection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5" xfId="8" applyBorder="1" applyAlignment="1" applyProtection="1"/>
  </cellXfs>
  <cellStyles count="9">
    <cellStyle name="Hyperlink" xfId="8" builtinId="8"/>
    <cellStyle name="Normal" xfId="0" builtinId="0"/>
    <cellStyle name="Normal 2" xfId="1"/>
    <cellStyle name="Normal 3" xfId="7"/>
    <cellStyle name="Normal 4" xfId="2"/>
    <cellStyle name="Normal 5" xfId="3"/>
    <cellStyle name="Normal 6" xfId="4"/>
    <cellStyle name="Normal 7" xfId="5"/>
    <cellStyle name="Normal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MINES%20DATA\Data\Details%20of%20mines%20related\Kml%20File\MANPUR%20LIMESTONE%20MINE%20(12.145%20HA)\Manpur%20Limestone%20Mine.K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\..\MINES%20DATA\Data\Details%20of%20mines%20related\Kml%20File\METABODLI%20IRON%20ORE%20MINE%20(25.00%20HA)\Metabodli%20Iron%20Ore%20Mine.KML" TargetMode="External"/><Relationship Id="rId1" Type="http://schemas.openxmlformats.org/officeDocument/2006/relationships/hyperlink" Target="..\..\MINES%20DATA\Data\Details%20of%20mines%20related\Kml%20File\Chhotedongar%20Iron%20Ore%20Mine%20(192.25ha)\kml%20file,%20Chhotedongar%20Iron%20Ore%20Mine.KML" TargetMode="External"/><Relationship Id="rId6" Type="http://schemas.openxmlformats.org/officeDocument/2006/relationships/hyperlink" Target="..\..\MINES%20DATA\Data\Details%20of%20mines%20related\Kml%20File\Ramdongri%20Manganese%20Ore%20Mine\Ramdongri%20Manganese%20Ore%20Mine.KML" TargetMode="External"/><Relationship Id="rId5" Type="http://schemas.openxmlformats.org/officeDocument/2006/relationships/hyperlink" Target="..\..\MINES%20DATA\Data\Details%20of%20mines%20related\Kml%20File\Dhobitola%20Iron%20Ore%20Mine%20(2.61%20Ha)\Dhobitola%20Iron%20Ore%20Mine%20(2.61Ha).KML" TargetMode="External"/><Relationship Id="rId4" Type="http://schemas.openxmlformats.org/officeDocument/2006/relationships/hyperlink" Target="..\..\MINES%20DATA\Data\Details%20of%20mines%20related\Kml%20File\Manegaon%20Iron%20Ore%20Mine%20(28.56%20Ha)\Manegaon%20Iron%20Ore%20Mine.K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\..\MINES%20DATA\Data\Details%20of%20mines%20related\Kml%20File\Jambhulni%20CA%20Land\Jambhulni%20CA%20Land%20(against%20Ramdongri%20Mine).KML" TargetMode="External"/><Relationship Id="rId1" Type="http://schemas.openxmlformats.org/officeDocument/2006/relationships/hyperlink" Target="..\..\MINES%20DATA\Data\Details%20of%20mines%20related\Kml%20File\Khutafali%20CA%20Land\Khutafali%20CA%20land%20(against%20Ramdongri%20Mine).K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6"/>
  <sheetViews>
    <sheetView tabSelected="1" view="pageBreakPreview" zoomScaleNormal="85" zoomScaleSheetLayoutView="10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G3" sqref="AG3"/>
    </sheetView>
  </sheetViews>
  <sheetFormatPr defaultRowHeight="15"/>
  <cols>
    <col min="1" max="1" width="30.28515625" bestFit="1" customWidth="1"/>
    <col min="2" max="2" width="15.140625" bestFit="1" customWidth="1"/>
    <col min="3" max="3" width="13.5703125" bestFit="1" customWidth="1"/>
    <col min="4" max="4" width="19.140625" customWidth="1"/>
    <col min="5" max="5" width="13.140625" customWidth="1"/>
    <col min="6" max="6" width="10.42578125" customWidth="1"/>
    <col min="7" max="7" width="33.42578125" customWidth="1"/>
    <col min="8" max="9" width="11.5703125" bestFit="1" customWidth="1"/>
    <col min="10" max="10" width="11" bestFit="1" customWidth="1"/>
    <col min="11" max="11" width="11" customWidth="1"/>
    <col min="12" max="13" width="15.28515625" bestFit="1" customWidth="1"/>
    <col min="14" max="14" width="15.28515625" customWidth="1"/>
    <col min="15" max="15" width="15.28515625" bestFit="1" customWidth="1"/>
    <col min="16" max="16" width="12" bestFit="1" customWidth="1"/>
    <col min="17" max="17" width="15.42578125" bestFit="1" customWidth="1"/>
    <col min="18" max="18" width="20.28515625" bestFit="1" customWidth="1"/>
    <col min="19" max="19" width="18" customWidth="1"/>
    <col min="20" max="20" width="17.140625" customWidth="1"/>
    <col min="21" max="21" width="16.85546875" customWidth="1"/>
    <col min="22" max="22" width="18.140625" customWidth="1"/>
    <col min="23" max="23" width="11.85546875" customWidth="1"/>
    <col min="24" max="24" width="19.5703125" customWidth="1"/>
    <col min="25" max="25" width="14.28515625" customWidth="1"/>
    <col min="26" max="26" width="25.42578125" customWidth="1"/>
    <col min="28" max="28" width="25" customWidth="1"/>
    <col min="29" max="29" width="23" customWidth="1"/>
    <col min="30" max="30" width="13.7109375" customWidth="1"/>
    <col min="31" max="31" width="22" customWidth="1"/>
    <col min="33" max="33" width="12" customWidth="1"/>
    <col min="34" max="34" width="13.140625" customWidth="1"/>
    <col min="35" max="35" width="14.7109375" bestFit="1" customWidth="1"/>
    <col min="36" max="36" width="14.42578125" bestFit="1" customWidth="1"/>
    <col min="37" max="38" width="18.7109375" customWidth="1"/>
    <col min="39" max="39" width="11.7109375" bestFit="1" customWidth="1"/>
  </cols>
  <sheetData>
    <row r="1" spans="1:41" ht="60">
      <c r="A1" s="29" t="s">
        <v>0</v>
      </c>
      <c r="B1" s="29" t="s">
        <v>8</v>
      </c>
      <c r="C1" s="29" t="s">
        <v>1</v>
      </c>
      <c r="D1" s="29" t="s">
        <v>2</v>
      </c>
      <c r="E1" s="37" t="s">
        <v>57</v>
      </c>
      <c r="F1" s="37" t="s">
        <v>59</v>
      </c>
      <c r="G1" s="29" t="s">
        <v>45</v>
      </c>
      <c r="H1" s="68" t="s">
        <v>7</v>
      </c>
      <c r="I1" s="69"/>
      <c r="J1" s="69"/>
      <c r="K1" s="69"/>
      <c r="L1" s="69"/>
      <c r="M1" s="69"/>
      <c r="N1" s="69"/>
      <c r="O1" s="70"/>
      <c r="P1" s="2" t="s">
        <v>10</v>
      </c>
      <c r="Q1" s="2" t="s">
        <v>11</v>
      </c>
      <c r="R1" s="40" t="s">
        <v>92</v>
      </c>
      <c r="S1" s="40" t="s">
        <v>86</v>
      </c>
      <c r="T1" s="40" t="s">
        <v>87</v>
      </c>
      <c r="U1" s="40" t="s">
        <v>93</v>
      </c>
      <c r="V1" s="40" t="s">
        <v>94</v>
      </c>
      <c r="W1" s="40" t="s">
        <v>88</v>
      </c>
      <c r="X1" s="40" t="s">
        <v>89</v>
      </c>
      <c r="Y1" s="2" t="s">
        <v>100</v>
      </c>
      <c r="Z1" s="29" t="s">
        <v>101</v>
      </c>
      <c r="AA1" s="29" t="s">
        <v>102</v>
      </c>
      <c r="AB1" s="29" t="s">
        <v>106</v>
      </c>
      <c r="AC1" s="29" t="s">
        <v>120</v>
      </c>
      <c r="AD1" s="29" t="s">
        <v>107</v>
      </c>
      <c r="AE1" s="29" t="s">
        <v>90</v>
      </c>
      <c r="AF1" s="37" t="s">
        <v>109</v>
      </c>
      <c r="AG1" s="37" t="s">
        <v>110</v>
      </c>
      <c r="AH1" s="37" t="s">
        <v>153</v>
      </c>
      <c r="AI1" s="29" t="s">
        <v>111</v>
      </c>
      <c r="AJ1" s="37" t="s">
        <v>124</v>
      </c>
      <c r="AK1" s="37" t="s">
        <v>125</v>
      </c>
      <c r="AL1" s="29" t="s">
        <v>103</v>
      </c>
      <c r="AM1" s="62" t="s">
        <v>158</v>
      </c>
    </row>
    <row r="2" spans="1:41" ht="122.25" customHeight="1">
      <c r="A2" s="21" t="s">
        <v>47</v>
      </c>
      <c r="B2" s="20" t="s">
        <v>91</v>
      </c>
      <c r="C2" s="28" t="s">
        <v>3</v>
      </c>
      <c r="D2" s="20" t="s">
        <v>63</v>
      </c>
      <c r="E2" s="28" t="s">
        <v>62</v>
      </c>
      <c r="F2" s="28" t="s">
        <v>60</v>
      </c>
      <c r="G2" s="20" t="s">
        <v>46</v>
      </c>
      <c r="H2" s="15">
        <v>527300</v>
      </c>
      <c r="I2" s="15">
        <v>2152000</v>
      </c>
      <c r="J2" s="15">
        <v>530800</v>
      </c>
      <c r="K2" s="15">
        <v>2148100</v>
      </c>
      <c r="L2" s="12" t="s">
        <v>32</v>
      </c>
      <c r="M2" s="7" t="s">
        <v>31</v>
      </c>
      <c r="N2" s="7" t="s">
        <v>34</v>
      </c>
      <c r="O2" s="7" t="s">
        <v>33</v>
      </c>
      <c r="P2" s="28" t="s">
        <v>18</v>
      </c>
      <c r="Q2" s="28" t="s">
        <v>13</v>
      </c>
      <c r="R2" s="20" t="s">
        <v>113</v>
      </c>
      <c r="S2" s="43" t="s">
        <v>99</v>
      </c>
      <c r="T2" s="20" t="s">
        <v>167</v>
      </c>
      <c r="U2" s="44" t="s">
        <v>95</v>
      </c>
      <c r="V2" s="44" t="s">
        <v>96</v>
      </c>
      <c r="W2" s="20" t="s">
        <v>97</v>
      </c>
      <c r="X2" s="20" t="s">
        <v>98</v>
      </c>
      <c r="Y2" s="20" t="s">
        <v>176</v>
      </c>
      <c r="Z2" s="46" t="s">
        <v>105</v>
      </c>
      <c r="AA2" s="28" t="s">
        <v>104</v>
      </c>
      <c r="AB2" s="20" t="s">
        <v>154</v>
      </c>
      <c r="AC2" s="20" t="s">
        <v>121</v>
      </c>
      <c r="AD2" s="60">
        <f>48023235/2950000</f>
        <v>16.279062711864405</v>
      </c>
      <c r="AE2" s="45" t="s">
        <v>108</v>
      </c>
      <c r="AF2" s="34"/>
      <c r="AG2" s="34"/>
      <c r="AH2" s="20" t="s">
        <v>112</v>
      </c>
      <c r="AI2" s="34"/>
      <c r="AJ2" s="34"/>
      <c r="AK2" s="34"/>
      <c r="AL2" s="61"/>
      <c r="AM2" s="61" t="s">
        <v>159</v>
      </c>
      <c r="AN2" s="34"/>
      <c r="AO2" s="34"/>
    </row>
    <row r="3" spans="1:41" ht="153">
      <c r="A3" s="27" t="s">
        <v>48</v>
      </c>
      <c r="B3" s="28">
        <v>25</v>
      </c>
      <c r="C3" s="28" t="s">
        <v>4</v>
      </c>
      <c r="D3" s="28" t="s">
        <v>16</v>
      </c>
      <c r="E3" s="28" t="s">
        <v>56</v>
      </c>
      <c r="F3" s="28" t="s">
        <v>60</v>
      </c>
      <c r="G3" s="21" t="s">
        <v>58</v>
      </c>
      <c r="H3" s="16">
        <v>497350</v>
      </c>
      <c r="I3" s="16">
        <v>2216752</v>
      </c>
      <c r="J3" s="16">
        <v>498433</v>
      </c>
      <c r="K3" s="16">
        <v>2215929</v>
      </c>
      <c r="L3" s="13" t="s">
        <v>28</v>
      </c>
      <c r="M3" s="8" t="s">
        <v>27</v>
      </c>
      <c r="N3" s="8" t="s">
        <v>30</v>
      </c>
      <c r="O3" s="8" t="s">
        <v>29</v>
      </c>
      <c r="P3" s="28" t="s">
        <v>17</v>
      </c>
      <c r="Q3" s="28" t="s">
        <v>13</v>
      </c>
      <c r="R3" s="20" t="s">
        <v>115</v>
      </c>
      <c r="S3" s="20" t="s">
        <v>119</v>
      </c>
      <c r="T3" s="48" t="s">
        <v>114</v>
      </c>
      <c r="U3" s="34"/>
      <c r="V3" s="49" t="s">
        <v>118</v>
      </c>
      <c r="W3" s="20" t="s">
        <v>116</v>
      </c>
      <c r="X3" s="20" t="s">
        <v>117</v>
      </c>
      <c r="Y3" s="20" t="s">
        <v>175</v>
      </c>
      <c r="Z3" s="46" t="s">
        <v>105</v>
      </c>
      <c r="AA3" s="28" t="s">
        <v>104</v>
      </c>
      <c r="AB3" s="20" t="s">
        <v>155</v>
      </c>
      <c r="AC3" s="20" t="s">
        <v>122</v>
      </c>
      <c r="AD3" s="59">
        <f>6720277/1000000</f>
        <v>6.7202770000000003</v>
      </c>
      <c r="AE3" s="20" t="s">
        <v>157</v>
      </c>
      <c r="AF3" s="34"/>
      <c r="AG3" s="20" t="s">
        <v>177</v>
      </c>
      <c r="AH3" s="20" t="s">
        <v>123</v>
      </c>
      <c r="AI3" s="34"/>
      <c r="AJ3" s="34"/>
      <c r="AK3" s="34"/>
      <c r="AL3" s="34"/>
      <c r="AM3" s="61" t="s">
        <v>160</v>
      </c>
      <c r="AN3" s="34"/>
      <c r="AO3" s="34"/>
    </row>
    <row r="4" spans="1:41" ht="83.25" customHeight="1">
      <c r="A4" s="27" t="s">
        <v>49</v>
      </c>
      <c r="B4" s="28">
        <v>12.145</v>
      </c>
      <c r="C4" s="28" t="s">
        <v>5</v>
      </c>
      <c r="D4" s="28" t="s">
        <v>14</v>
      </c>
      <c r="E4" s="28" t="s">
        <v>55</v>
      </c>
      <c r="F4" s="28" t="s">
        <v>60</v>
      </c>
      <c r="G4" s="21" t="s">
        <v>52</v>
      </c>
      <c r="H4" s="17">
        <v>519540</v>
      </c>
      <c r="I4" s="17">
        <v>2404050</v>
      </c>
      <c r="J4" s="17">
        <v>520292</v>
      </c>
      <c r="K4" s="17">
        <v>2403727</v>
      </c>
      <c r="L4" s="9" t="s">
        <v>24</v>
      </c>
      <c r="M4" s="9" t="s">
        <v>23</v>
      </c>
      <c r="N4" s="9" t="s">
        <v>26</v>
      </c>
      <c r="O4" s="9" t="s">
        <v>25</v>
      </c>
      <c r="P4" s="28" t="s">
        <v>15</v>
      </c>
      <c r="Q4" s="28" t="s">
        <v>13</v>
      </c>
      <c r="R4" s="20" t="s">
        <v>126</v>
      </c>
      <c r="S4" s="20" t="s">
        <v>127</v>
      </c>
      <c r="T4" s="28" t="s">
        <v>55</v>
      </c>
      <c r="U4" s="34"/>
      <c r="V4" s="51" t="s">
        <v>128</v>
      </c>
      <c r="W4" s="50" t="s">
        <v>129</v>
      </c>
      <c r="X4" s="50" t="s">
        <v>171</v>
      </c>
      <c r="Y4" s="20" t="s">
        <v>169</v>
      </c>
      <c r="Z4" s="50" t="s">
        <v>130</v>
      </c>
      <c r="AA4" s="50" t="s">
        <v>131</v>
      </c>
      <c r="AB4" s="20" t="s">
        <v>156</v>
      </c>
      <c r="AC4" s="50" t="s">
        <v>132</v>
      </c>
      <c r="AD4" s="28">
        <f>2949075/78000</f>
        <v>37.808653846153845</v>
      </c>
      <c r="AE4" s="20" t="s">
        <v>133</v>
      </c>
      <c r="AF4" s="34"/>
      <c r="AG4" s="34"/>
      <c r="AH4" s="28" t="s">
        <v>134</v>
      </c>
      <c r="AI4" s="34"/>
      <c r="AJ4" s="34"/>
      <c r="AK4" s="34"/>
      <c r="AL4" s="34"/>
      <c r="AM4" s="73" t="s">
        <v>161</v>
      </c>
    </row>
    <row r="5" spans="1:41" ht="30">
      <c r="A5" s="64" t="s">
        <v>50</v>
      </c>
      <c r="B5" s="28">
        <v>17.559999999999999</v>
      </c>
      <c r="C5" s="66" t="s">
        <v>6</v>
      </c>
      <c r="D5" s="1">
        <v>553568</v>
      </c>
      <c r="E5" s="26" t="s">
        <v>56</v>
      </c>
      <c r="F5" s="28"/>
      <c r="G5" s="35" t="s">
        <v>53</v>
      </c>
      <c r="H5" s="18">
        <v>426069</v>
      </c>
      <c r="I5" s="18">
        <v>2362457</v>
      </c>
      <c r="J5" s="18">
        <v>426501</v>
      </c>
      <c r="K5" s="18">
        <v>2361883</v>
      </c>
      <c r="L5" s="10" t="s">
        <v>36</v>
      </c>
      <c r="M5" s="10" t="s">
        <v>35</v>
      </c>
      <c r="N5" s="10" t="s">
        <v>38</v>
      </c>
      <c r="O5" s="10" t="s">
        <v>37</v>
      </c>
      <c r="P5" s="28"/>
      <c r="Q5" s="28" t="s">
        <v>13</v>
      </c>
      <c r="R5" s="41"/>
      <c r="S5" s="47"/>
      <c r="AM5" s="63" t="s">
        <v>162</v>
      </c>
    </row>
    <row r="6" spans="1:41" ht="30">
      <c r="A6" s="65"/>
      <c r="B6" s="28">
        <v>11</v>
      </c>
      <c r="C6" s="67"/>
      <c r="D6" s="28" t="s">
        <v>39</v>
      </c>
      <c r="E6" s="28" t="s">
        <v>55</v>
      </c>
      <c r="F6" s="28" t="s">
        <v>61</v>
      </c>
      <c r="G6" s="35" t="s">
        <v>53</v>
      </c>
      <c r="H6" s="22">
        <v>426356</v>
      </c>
      <c r="I6" s="22">
        <v>2362804</v>
      </c>
      <c r="J6" s="22">
        <v>426822</v>
      </c>
      <c r="K6" s="22">
        <v>2362052</v>
      </c>
      <c r="L6" s="23" t="s">
        <v>41</v>
      </c>
      <c r="M6" s="23" t="s">
        <v>40</v>
      </c>
      <c r="N6" s="23" t="s">
        <v>43</v>
      </c>
      <c r="O6" s="23" t="s">
        <v>42</v>
      </c>
      <c r="P6" s="28" t="s">
        <v>44</v>
      </c>
      <c r="Q6" s="28" t="s">
        <v>13</v>
      </c>
      <c r="R6" s="41"/>
    </row>
    <row r="7" spans="1:41" ht="75">
      <c r="A7" s="27" t="s">
        <v>51</v>
      </c>
      <c r="B7" s="28">
        <v>2.61</v>
      </c>
      <c r="C7" s="28" t="s">
        <v>6</v>
      </c>
      <c r="D7" s="1" t="s">
        <v>9</v>
      </c>
      <c r="E7" s="28" t="s">
        <v>56</v>
      </c>
      <c r="F7" s="28" t="s">
        <v>61</v>
      </c>
      <c r="G7" s="35" t="s">
        <v>54</v>
      </c>
      <c r="H7" s="19">
        <v>426667</v>
      </c>
      <c r="I7" s="19">
        <v>2358672</v>
      </c>
      <c r="J7" s="19">
        <v>427024</v>
      </c>
      <c r="K7" s="19">
        <v>2358292</v>
      </c>
      <c r="L7" s="14" t="s">
        <v>20</v>
      </c>
      <c r="M7" s="11" t="s">
        <v>19</v>
      </c>
      <c r="N7" s="11" t="s">
        <v>22</v>
      </c>
      <c r="O7" s="11" t="s">
        <v>21</v>
      </c>
      <c r="P7" s="28" t="s">
        <v>12</v>
      </c>
      <c r="Q7" s="28" t="s">
        <v>13</v>
      </c>
      <c r="R7" s="20" t="s">
        <v>135</v>
      </c>
      <c r="S7" s="53" t="s">
        <v>136</v>
      </c>
      <c r="T7" s="53" t="s">
        <v>138</v>
      </c>
      <c r="U7" s="34"/>
      <c r="V7" s="51" t="s">
        <v>137</v>
      </c>
      <c r="W7" s="54" t="s">
        <v>139</v>
      </c>
      <c r="X7" s="56" t="s">
        <v>170</v>
      </c>
      <c r="Y7" s="56" t="s">
        <v>168</v>
      </c>
      <c r="Z7" s="54" t="s">
        <v>144</v>
      </c>
      <c r="AA7" s="55" t="s">
        <v>143</v>
      </c>
      <c r="AB7" s="52" t="s">
        <v>140</v>
      </c>
      <c r="AC7" s="54" t="s">
        <v>141</v>
      </c>
      <c r="AD7" s="58">
        <f>194378/7500</f>
        <v>25.917066666666667</v>
      </c>
      <c r="AE7" s="56" t="s">
        <v>142</v>
      </c>
      <c r="AH7" s="56" t="s">
        <v>145</v>
      </c>
      <c r="AM7" s="63" t="s">
        <v>163</v>
      </c>
    </row>
    <row r="8" spans="1:41" ht="30">
      <c r="A8" s="30" t="s">
        <v>64</v>
      </c>
      <c r="B8" s="31">
        <v>61.45</v>
      </c>
      <c r="C8" s="31" t="s">
        <v>65</v>
      </c>
      <c r="D8" s="31" t="s">
        <v>66</v>
      </c>
      <c r="E8" s="31" t="s">
        <v>56</v>
      </c>
      <c r="F8" s="31"/>
      <c r="G8" s="36" t="s">
        <v>67</v>
      </c>
      <c r="H8" s="32">
        <v>293876.614</v>
      </c>
      <c r="I8" s="32">
        <v>2369633.682</v>
      </c>
      <c r="J8" s="32">
        <v>294924.42700000003</v>
      </c>
      <c r="K8" s="32">
        <v>2368738.8640000001</v>
      </c>
      <c r="L8" s="33" t="s">
        <v>68</v>
      </c>
      <c r="M8" s="33" t="s">
        <v>69</v>
      </c>
      <c r="N8" s="33" t="s">
        <v>70</v>
      </c>
      <c r="O8" s="33" t="s">
        <v>71</v>
      </c>
      <c r="P8" s="34"/>
      <c r="Q8" s="34"/>
      <c r="R8" s="42"/>
      <c r="AM8" s="63" t="s">
        <v>164</v>
      </c>
    </row>
    <row r="11" spans="1:41">
      <c r="AH11" t="s">
        <v>148</v>
      </c>
    </row>
    <row r="12" spans="1:41">
      <c r="AH12" t="s">
        <v>149</v>
      </c>
      <c r="AI12" s="57">
        <f>1/3.6</f>
        <v>0.27777777777777779</v>
      </c>
      <c r="AJ12" t="s">
        <v>150</v>
      </c>
    </row>
    <row r="14" spans="1:41">
      <c r="K14" s="3"/>
      <c r="L14" s="3"/>
      <c r="M14" s="3"/>
      <c r="N14" s="3"/>
      <c r="AB14" t="s">
        <v>146</v>
      </c>
      <c r="AC14" t="s">
        <v>172</v>
      </c>
      <c r="AH14" t="s">
        <v>151</v>
      </c>
      <c r="AI14" s="57">
        <f>1/1.7</f>
        <v>0.58823529411764708</v>
      </c>
      <c r="AJ14" t="s">
        <v>150</v>
      </c>
    </row>
    <row r="15" spans="1:41">
      <c r="K15" s="3"/>
      <c r="L15" s="3"/>
      <c r="M15" s="3"/>
      <c r="N15" s="3"/>
      <c r="AB15" t="s">
        <v>147</v>
      </c>
      <c r="AC15" t="s">
        <v>173</v>
      </c>
      <c r="AH15" t="s">
        <v>152</v>
      </c>
    </row>
    <row r="17" spans="5:29">
      <c r="K17" s="4"/>
      <c r="L17" s="4"/>
      <c r="M17" s="4"/>
      <c r="N17" s="4"/>
    </row>
    <row r="18" spans="5:29">
      <c r="K18" s="4"/>
      <c r="L18" s="4"/>
      <c r="M18" s="4"/>
      <c r="N18" s="4"/>
      <c r="AC18" t="s">
        <v>174</v>
      </c>
    </row>
    <row r="21" spans="5:29">
      <c r="K21" s="5"/>
      <c r="L21" s="5"/>
      <c r="M21" s="5"/>
      <c r="N21" s="5"/>
    </row>
    <row r="22" spans="5:29">
      <c r="K22" s="5"/>
      <c r="L22" s="5"/>
      <c r="M22" s="5"/>
      <c r="N22" s="5"/>
    </row>
    <row r="25" spans="5:29">
      <c r="E25" s="6"/>
      <c r="F25" s="6"/>
      <c r="H25" s="6"/>
      <c r="K25" s="6"/>
      <c r="L25" s="6"/>
      <c r="M25" s="6"/>
      <c r="N25" s="6"/>
    </row>
    <row r="26" spans="5:29">
      <c r="E26" s="6"/>
      <c r="F26" s="6"/>
      <c r="H26" s="6"/>
      <c r="K26" s="6"/>
      <c r="L26" s="6"/>
      <c r="M26" s="6"/>
      <c r="N26" s="6"/>
    </row>
  </sheetData>
  <mergeCells count="3">
    <mergeCell ref="A5:A6"/>
    <mergeCell ref="C5:C6"/>
    <mergeCell ref="H1:O1"/>
  </mergeCells>
  <hyperlinks>
    <hyperlink ref="AM2" r:id="rId1"/>
    <hyperlink ref="AM3" r:id="rId2"/>
    <hyperlink ref="AM4" r:id="rId3"/>
    <hyperlink ref="AM5" r:id="rId4"/>
    <hyperlink ref="AM7" r:id="rId5"/>
    <hyperlink ref="AM8" r:id="rId6"/>
  </hyperlinks>
  <pageMargins left="0.7" right="0.7" top="0.75" bottom="0.75" header="0.3" footer="0.3"/>
  <pageSetup paperSize="9" scale="20" orientation="landscape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I14" sqref="I14"/>
    </sheetView>
  </sheetViews>
  <sheetFormatPr defaultRowHeight="15"/>
  <cols>
    <col min="1" max="1" width="10.5703125" bestFit="1" customWidth="1"/>
    <col min="2" max="2" width="10.140625" bestFit="1" customWidth="1"/>
    <col min="3" max="3" width="27.28515625" customWidth="1"/>
    <col min="5" max="5" width="10.7109375" customWidth="1"/>
    <col min="6" max="6" width="17.28515625" customWidth="1"/>
  </cols>
  <sheetData>
    <row r="1" spans="1:7" ht="45">
      <c r="A1" s="37" t="s">
        <v>72</v>
      </c>
      <c r="B1" s="25" t="s">
        <v>73</v>
      </c>
      <c r="C1" s="25" t="s">
        <v>45</v>
      </c>
      <c r="D1" s="37" t="s">
        <v>74</v>
      </c>
      <c r="E1" s="25" t="s">
        <v>8</v>
      </c>
      <c r="F1" s="37" t="s">
        <v>1</v>
      </c>
      <c r="G1" s="2" t="s">
        <v>158</v>
      </c>
    </row>
    <row r="2" spans="1:7" ht="30">
      <c r="A2" s="71" t="s">
        <v>75</v>
      </c>
      <c r="B2" s="24" t="s">
        <v>76</v>
      </c>
      <c r="C2" s="20" t="s">
        <v>78</v>
      </c>
      <c r="D2" s="20" t="s">
        <v>79</v>
      </c>
      <c r="E2" s="20" t="s">
        <v>80</v>
      </c>
      <c r="F2" s="20" t="s">
        <v>81</v>
      </c>
      <c r="G2" s="61" t="s">
        <v>165</v>
      </c>
    </row>
    <row r="3" spans="1:7" ht="60">
      <c r="A3" s="72"/>
      <c r="B3" s="24" t="s">
        <v>77</v>
      </c>
      <c r="C3" s="20" t="s">
        <v>82</v>
      </c>
      <c r="D3" s="20" t="s">
        <v>83</v>
      </c>
      <c r="E3" s="20" t="s">
        <v>85</v>
      </c>
      <c r="F3" s="20" t="s">
        <v>84</v>
      </c>
      <c r="G3" s="61" t="s">
        <v>166</v>
      </c>
    </row>
    <row r="4" spans="1:7">
      <c r="A4" s="38"/>
      <c r="B4" s="38"/>
      <c r="C4" s="38"/>
      <c r="D4" s="38"/>
      <c r="E4" s="39">
        <v>61.45</v>
      </c>
      <c r="F4" s="38"/>
      <c r="G4" s="34"/>
    </row>
    <row r="5" spans="1:7">
      <c r="A5" s="34"/>
      <c r="B5" s="34"/>
      <c r="C5" s="34"/>
      <c r="D5" s="34"/>
      <c r="E5" s="34"/>
      <c r="F5" s="34"/>
    </row>
    <row r="6" spans="1:7">
      <c r="A6" s="34"/>
      <c r="B6" s="34"/>
      <c r="C6" s="34"/>
      <c r="D6" s="34"/>
      <c r="E6" s="34"/>
      <c r="F6" s="34"/>
    </row>
    <row r="7" spans="1:7">
      <c r="A7" s="34"/>
      <c r="B7" s="34"/>
      <c r="C7" s="34"/>
      <c r="D7" s="34"/>
      <c r="E7" s="34"/>
      <c r="F7" s="34"/>
    </row>
    <row r="8" spans="1:7">
      <c r="A8" s="34"/>
      <c r="B8" s="34"/>
      <c r="C8" s="34"/>
      <c r="D8" s="34"/>
      <c r="E8" s="34"/>
      <c r="F8" s="34"/>
    </row>
    <row r="9" spans="1:7">
      <c r="A9" s="34"/>
      <c r="B9" s="34"/>
      <c r="C9" s="34"/>
      <c r="D9" s="34"/>
      <c r="E9" s="34"/>
      <c r="F9" s="34"/>
    </row>
    <row r="10" spans="1:7">
      <c r="A10" s="34"/>
      <c r="B10" s="34"/>
      <c r="C10" s="34"/>
      <c r="D10" s="34"/>
      <c r="E10" s="34"/>
      <c r="F10" s="34"/>
    </row>
    <row r="11" spans="1:7">
      <c r="A11" s="34"/>
      <c r="B11" s="34"/>
      <c r="C11" s="34"/>
      <c r="D11" s="34"/>
      <c r="E11" s="34"/>
      <c r="F11" s="34"/>
    </row>
    <row r="12" spans="1:7">
      <c r="A12" s="34"/>
      <c r="B12" s="34"/>
      <c r="C12" s="34"/>
      <c r="D12" s="34"/>
      <c r="E12" s="34"/>
      <c r="F12" s="34"/>
    </row>
  </sheetData>
  <mergeCells count="1">
    <mergeCell ref="A2:A3"/>
  </mergeCells>
  <hyperlinks>
    <hyperlink ref="G2" r:id="rId1"/>
    <hyperlink ref="G3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Lease Area</vt:lpstr>
      <vt:lpstr>CA LAND Details</vt:lpstr>
      <vt:lpstr>Sheet3</vt:lpstr>
      <vt:lpstr>'Lease Area'!Print_Area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2022-09-20T05:37:52Z</dcterms:created>
  <dcterms:modified xsi:type="dcterms:W3CDTF">2023-03-29T04:23:50Z</dcterms:modified>
</cp:coreProperties>
</file>