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jain\Downloads\"/>
    </mc:Choice>
  </mc:AlternateContent>
  <xr:revisionPtr revIDLastSave="0" documentId="8_{7EFF3FE6-AC26-439D-A4A6-EFA77EEBEBFB}" xr6:coauthVersionLast="47" xr6:coauthVersionMax="47" xr10:uidLastSave="{00000000-0000-0000-0000-000000000000}"/>
  <bookViews>
    <workbookView xWindow="-110" yWindow="-110" windowWidth="19420" windowHeight="11020" xr2:uid="{C200DFB9-9511-644A-8A40-4B0D13C326A7}"/>
  </bookViews>
  <sheets>
    <sheet name="Sheet1" sheetId="1" r:id="rId1"/>
  </sheets>
  <definedNames>
    <definedName name="solver_adj" localSheetId="0" hidden="1">Sheet1!$P$2:$S$2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Sheet1!$T$10</definedName>
    <definedName name="solver_lhs2" localSheetId="0" hidden="1">Sheet1!$T$11</definedName>
    <definedName name="solver_lhs3" localSheetId="0" hidden="1">Sheet1!$T$8</definedName>
    <definedName name="solver_lhs4" localSheetId="0" hidden="1">Sheet1!$T$9</definedName>
    <definedName name="solver_lhs5" localSheetId="0" hidden="1">Sheet1!$T$9</definedName>
    <definedName name="solver_lhs6" localSheetId="0" hidden="1">Sheet1!$T$8</definedName>
    <definedName name="solver_lhs7" localSheetId="0" hidden="1">Sheet1!$T$9</definedName>
    <definedName name="solver_lhs8" localSheetId="0" hidden="1">Sheet1!$T$9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Sheet1!$T$2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hs1" localSheetId="0" hidden="1">Sheet1!$V$10</definedName>
    <definedName name="solver_rhs2" localSheetId="0" hidden="1">Sheet1!$V$11</definedName>
    <definedName name="solver_rhs3" localSheetId="0" hidden="1">Sheet1!$V$8</definedName>
    <definedName name="solver_rhs4" localSheetId="0" hidden="1">Sheet1!$V$9</definedName>
    <definedName name="solver_rhs5" localSheetId="0" hidden="1">Sheet1!$V$9</definedName>
    <definedName name="solver_rhs6" localSheetId="0" hidden="1">Sheet1!$V$8</definedName>
    <definedName name="solver_rhs7" localSheetId="0" hidden="1">Sheet1!$V$9</definedName>
    <definedName name="solver_rhs8" localSheetId="0" hidden="1">Sheet1!$V$9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1" l="1"/>
  <c r="S9" i="1"/>
  <c r="T2" i="1"/>
  <c r="M9" i="1"/>
  <c r="M7" i="1"/>
  <c r="M8" i="1"/>
  <c r="M6" i="1"/>
  <c r="M11" i="1" l="1"/>
  <c r="T11" i="1"/>
  <c r="W11" i="1" s="1"/>
  <c r="T10" i="1"/>
  <c r="W10" i="1" s="1"/>
  <c r="W9" i="1"/>
  <c r="T8" i="1"/>
  <c r="W8" i="1" s="1"/>
  <c r="J9" i="1"/>
  <c r="L9" i="1" s="1"/>
  <c r="L8" i="1"/>
  <c r="L7" i="1"/>
  <c r="L6" i="1"/>
</calcChain>
</file>

<file path=xl/sharedStrings.xml><?xml version="1.0" encoding="utf-8"?>
<sst xmlns="http://schemas.openxmlformats.org/spreadsheetml/2006/main" count="53" uniqueCount="47">
  <si>
    <t>Cost</t>
  </si>
  <si>
    <t>Selling Price</t>
  </si>
  <si>
    <t>Profit</t>
  </si>
  <si>
    <t>Pressure Washer</t>
  </si>
  <si>
    <t>Generator</t>
  </si>
  <si>
    <t>Water Pumps</t>
  </si>
  <si>
    <t>Go-kart</t>
  </si>
  <si>
    <r>
      <t xml:space="preserve">Let </t>
    </r>
    <r>
      <rPr>
        <b/>
        <sz val="11"/>
        <color theme="1"/>
        <rFont val="Calibri"/>
        <family val="2"/>
        <scheme val="minor"/>
      </rPr>
      <t>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 be the number of Pressure Washer</t>
    </r>
  </si>
  <si>
    <r>
      <t xml:space="preserve">Let </t>
    </r>
    <r>
      <rPr>
        <b/>
        <sz val="11"/>
        <color theme="1"/>
        <rFont val="Calibri"/>
        <family val="2"/>
        <scheme val="minor"/>
      </rPr>
      <t>X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 be the number of Generator</t>
    </r>
  </si>
  <si>
    <r>
      <t xml:space="preserve">Let </t>
    </r>
    <r>
      <rPr>
        <b/>
        <sz val="11"/>
        <color theme="1"/>
        <rFont val="Calibri"/>
        <family val="2"/>
        <scheme val="minor"/>
      </rPr>
      <t>X</t>
    </r>
    <r>
      <rPr>
        <b/>
        <sz val="8"/>
        <color theme="1"/>
        <rFont val="Calibri"/>
        <family val="2"/>
        <scheme val="minor"/>
      </rPr>
      <t>4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 be the number of Water Pumps</t>
    </r>
  </si>
  <si>
    <t>Mathematical Formulation:</t>
  </si>
  <si>
    <t xml:space="preserve">Subject to: </t>
  </si>
  <si>
    <r>
      <t xml:space="preserve">Non-negativity:           </t>
    </r>
    <r>
      <rPr>
        <b/>
        <i/>
        <sz val="11"/>
        <color theme="1"/>
        <rFont val="Calibri"/>
        <family val="2"/>
        <scheme val="minor"/>
      </rPr>
      <t>X1  ,   X2  ,  X3 ,  X4</t>
    </r>
    <r>
      <rPr>
        <b/>
        <i/>
        <sz val="11"/>
        <color theme="1"/>
        <rFont val="Calibri"/>
        <family val="2"/>
      </rPr>
      <t xml:space="preserve">  ≥ 0</t>
    </r>
  </si>
  <si>
    <r>
      <t xml:space="preserve">Let </t>
    </r>
    <r>
      <rPr>
        <b/>
        <sz val="11"/>
        <color theme="1"/>
        <rFont val="Calibri"/>
        <family val="2"/>
        <scheme val="minor"/>
      </rPr>
      <t>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 be the number of Go-kart</t>
    </r>
  </si>
  <si>
    <r>
      <t xml:space="preserve">The total Profit  Z equals:                          </t>
    </r>
    <r>
      <rPr>
        <b/>
        <i/>
        <sz val="11"/>
        <color theme="1"/>
        <rFont val="Calibri"/>
        <family val="2"/>
        <scheme val="minor"/>
      </rPr>
      <t>Z = 169.99X</t>
    </r>
    <r>
      <rPr>
        <b/>
        <i/>
        <vertAlign val="subscript"/>
        <sz val="11"/>
        <color theme="1"/>
        <rFont val="Calibri"/>
        <family val="2"/>
        <scheme val="minor"/>
      </rPr>
      <t>1</t>
    </r>
    <r>
      <rPr>
        <b/>
        <i/>
        <sz val="11"/>
        <color theme="1"/>
        <rFont val="Calibri"/>
        <family val="2"/>
        <scheme val="minor"/>
      </rPr>
      <t xml:space="preserve"> + 359.99X</t>
    </r>
    <r>
      <rPr>
        <b/>
        <i/>
        <vertAlign val="subscript"/>
        <sz val="11"/>
        <color theme="1"/>
        <rFont val="Calibri"/>
        <family val="2"/>
        <scheme val="minor"/>
      </rPr>
      <t xml:space="preserve">2 </t>
    </r>
    <r>
      <rPr>
        <b/>
        <i/>
        <sz val="11"/>
        <color theme="1"/>
        <rFont val="Calibri"/>
        <family val="2"/>
        <scheme val="minor"/>
      </rPr>
      <t>+ 290.99X</t>
    </r>
    <r>
      <rPr>
        <b/>
        <i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+ 72.99X</t>
    </r>
    <r>
      <rPr>
        <b/>
        <sz val="8"/>
        <color theme="1"/>
        <rFont val="Calibri"/>
        <family val="2"/>
        <scheme val="minor"/>
      </rPr>
      <t>4</t>
    </r>
  </si>
  <si>
    <r>
      <rPr>
        <b/>
        <i/>
        <sz val="11"/>
        <color theme="1"/>
        <rFont val="Calibri"/>
        <family val="2"/>
        <scheme val="minor"/>
      </rPr>
      <t xml:space="preserve">Maximize  </t>
    </r>
    <r>
      <rPr>
        <sz val="12"/>
        <color theme="1"/>
        <rFont val="Calibri"/>
        <family val="2"/>
        <scheme val="minor"/>
      </rPr>
      <t xml:space="preserve">                 </t>
    </r>
    <r>
      <rPr>
        <b/>
        <i/>
        <sz val="11"/>
        <color theme="1"/>
        <rFont val="Calibri"/>
        <family val="2"/>
        <scheme val="minor"/>
      </rPr>
      <t xml:space="preserve"> Z = 169.99X1 + 359.99X2 + 290.99X3 + 72.99X4</t>
    </r>
  </si>
  <si>
    <t>Objective Z: Total profit</t>
  </si>
  <si>
    <t>Number of Products:</t>
  </si>
  <si>
    <t>Constraints:</t>
  </si>
  <si>
    <t>LHS</t>
  </si>
  <si>
    <t>Inequality</t>
  </si>
  <si>
    <t>RHS</t>
  </si>
  <si>
    <t>Slack</t>
  </si>
  <si>
    <t>≤</t>
  </si>
  <si>
    <t>Unused Budget</t>
  </si>
  <si>
    <t>Unused Space (in sq feet)</t>
  </si>
  <si>
    <t>&gt;=</t>
  </si>
  <si>
    <t>Go -kart</t>
  </si>
  <si>
    <t>Water Pump(1)</t>
  </si>
  <si>
    <t>Total area available</t>
  </si>
  <si>
    <t>Area by Product</t>
  </si>
  <si>
    <t>Products</t>
  </si>
  <si>
    <t>Decision Variables</t>
  </si>
  <si>
    <r>
      <t xml:space="preserve">Budget Constraint: </t>
    </r>
    <r>
      <rPr>
        <b/>
        <i/>
        <sz val="11"/>
        <color theme="1"/>
        <rFont val="Calibri"/>
        <family val="2"/>
        <scheme val="minor"/>
      </rPr>
      <t>330X1 + 370X2 + 410X3 + 127X4  ≤  170000</t>
    </r>
  </si>
  <si>
    <t>Constraints</t>
  </si>
  <si>
    <t>Objective - Calculate the total profit</t>
  </si>
  <si>
    <r>
      <t xml:space="preserve">Monthly buying budget = $170,000:        </t>
    </r>
    <r>
      <rPr>
        <i/>
        <sz val="11"/>
        <color rgb="FFFF0000"/>
        <rFont val="Calibri"/>
        <family val="2"/>
        <scheme val="minor"/>
      </rPr>
      <t xml:space="preserve"> 330X</t>
    </r>
    <r>
      <rPr>
        <i/>
        <vertAlign val="subscript"/>
        <sz val="11"/>
        <color rgb="FFFF0000"/>
        <rFont val="Calibri"/>
        <family val="2"/>
        <scheme val="minor"/>
      </rPr>
      <t>1</t>
    </r>
    <r>
      <rPr>
        <i/>
        <sz val="11"/>
        <color rgb="FFFF0000"/>
        <rFont val="Calibri"/>
        <family val="2"/>
        <scheme val="minor"/>
      </rPr>
      <t xml:space="preserve"> + 370X</t>
    </r>
    <r>
      <rPr>
        <i/>
        <vertAlign val="subscript"/>
        <sz val="11"/>
        <color rgb="FFFF0000"/>
        <rFont val="Calibri"/>
        <family val="2"/>
        <scheme val="minor"/>
      </rPr>
      <t xml:space="preserve">2 </t>
    </r>
    <r>
      <rPr>
        <i/>
        <sz val="11"/>
        <color rgb="FFFF0000"/>
        <rFont val="Calibri"/>
        <family val="2"/>
        <scheme val="minor"/>
      </rPr>
      <t>+ 410X3 + 127X4</t>
    </r>
    <r>
      <rPr>
        <i/>
        <vertAlign val="subscript"/>
        <sz val="11"/>
        <color rgb="FFFF000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</rPr>
      <t>≤  170000</t>
    </r>
  </si>
  <si>
    <r>
      <rPr>
        <sz val="11"/>
        <color theme="1"/>
        <rFont val="Calibri"/>
        <family val="2"/>
      </rPr>
      <t xml:space="preserve">Product constraint 1: </t>
    </r>
    <r>
      <rPr>
        <b/>
        <sz val="11"/>
        <color theme="1"/>
        <rFont val="Calibri"/>
        <family val="2"/>
      </rPr>
      <t xml:space="preserve">         0.7X1+0.7X2-0.3X3-0.3X4 &gt;=0</t>
    </r>
  </si>
  <si>
    <r>
      <rPr>
        <sz val="11"/>
        <color theme="1"/>
        <rFont val="Calibri"/>
        <family val="2"/>
      </rPr>
      <t xml:space="preserve">Product constraint 2: </t>
    </r>
    <r>
      <rPr>
        <b/>
        <sz val="11"/>
        <color theme="1"/>
        <rFont val="Calibri"/>
        <family val="2"/>
      </rPr>
      <t xml:space="preserve">          X3 - 2X4 &gt;=0</t>
    </r>
  </si>
  <si>
    <t>Budget Constraint</t>
  </si>
  <si>
    <t>Area Constraint</t>
  </si>
  <si>
    <r>
      <t xml:space="preserve">Area Avaiable to Store the products (in sq ft) =12300:      </t>
    </r>
    <r>
      <rPr>
        <b/>
        <i/>
        <sz val="11"/>
        <color theme="1"/>
        <rFont val="Calibri"/>
        <family val="2"/>
        <scheme val="minor"/>
      </rPr>
      <t xml:space="preserve"> 25X1 + 40X2 + 25X3 + 6.25X4</t>
    </r>
    <r>
      <rPr>
        <b/>
        <i/>
        <vertAlign val="subscript"/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</rPr>
      <t>≤  12300</t>
    </r>
  </si>
  <si>
    <r>
      <t xml:space="preserve">Product constraint 2:             </t>
    </r>
    <r>
      <rPr>
        <b/>
        <sz val="11"/>
        <color theme="1"/>
        <rFont val="Calibri"/>
        <family val="2"/>
        <scheme val="minor"/>
      </rPr>
      <t>X3 &gt;= 2 X4      ----- &gt; X3 - 2X4 &gt;=0</t>
    </r>
  </si>
  <si>
    <r>
      <t>Product Contraint 1:             X</t>
    </r>
    <r>
      <rPr>
        <b/>
        <sz val="11"/>
        <color theme="1"/>
        <rFont val="Calibri"/>
        <family val="2"/>
        <scheme val="minor"/>
      </rPr>
      <t>1+ X2 &gt;= 0.3(X1+X2+X3+X4) -------&gt; 0.7X1+0.7X2-0.3X3-0.3X4 &gt;=0</t>
    </r>
  </si>
  <si>
    <r>
      <t xml:space="preserve">Area Constraint:  </t>
    </r>
    <r>
      <rPr>
        <b/>
        <i/>
        <sz val="11"/>
        <color theme="1"/>
        <rFont val="Calibri"/>
        <family val="2"/>
        <scheme val="minor"/>
      </rPr>
      <t>25X1 + 40X2 + 25X3 + 6.25X4  ≤  12300</t>
    </r>
  </si>
  <si>
    <t>Product constraint  1</t>
  </si>
  <si>
    <t>Product constraint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</si>
</sst>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rgb="FFFF0000"/>
      <name val="Calibri"/>
      <family val="2"/>
      <scheme val="minor"/>
    </font>
    <font>
      <i/>
      <vertAlign val="subscript"/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4" borderId="0" xfId="0" applyFont="1" applyFill="1"/>
    <xf numFmtId="0" fontId="2" fillId="5" borderId="0" xfId="0" applyFont="1" applyFill="1"/>
    <xf numFmtId="0" fontId="6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4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0" fillId="0" borderId="2" xfId="0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8EF2B560-5E72-4E08-90E3-65BEADA334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25400</xdr:rowOff>
    </xdr:from>
    <xdr:to>
      <xdr:col>6</xdr:col>
      <xdr:colOff>635764</xdr:colOff>
      <xdr:row>8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47692C-F3B6-7622-16BD-CEE60E578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400"/>
          <a:ext cx="5588764" cy="1752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6</xdr:col>
      <xdr:colOff>787400</xdr:colOff>
      <xdr:row>23</xdr:row>
      <xdr:rowOff>158181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AAFEBF-0E8F-694F-9A85-E5A4D5B79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48000"/>
          <a:ext cx="5740400" cy="17837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D3808-1FE9-3B4B-AD27-AF1BAC4464D1}">
  <dimension ref="I1:X22"/>
  <sheetViews>
    <sheetView tabSelected="1" topLeftCell="K1" zoomScale="59" zoomScaleNormal="85" workbookViewId="0">
      <selection activeCell="T2" sqref="T2"/>
    </sheetView>
  </sheetViews>
  <sheetFormatPr defaultColWidth="10.6640625" defaultRowHeight="15.5" x14ac:dyDescent="0.35"/>
  <cols>
    <col min="9" max="9" width="13.5" customWidth="1"/>
    <col min="13" max="13" width="12.6640625" customWidth="1"/>
    <col min="14" max="14" width="79.6640625" customWidth="1"/>
    <col min="15" max="15" width="24.6640625" customWidth="1"/>
    <col min="16" max="16" width="23.83203125" customWidth="1"/>
    <col min="17" max="17" width="25" customWidth="1"/>
    <col min="20" max="20" width="19.33203125" customWidth="1"/>
    <col min="24" max="24" width="49.83203125" customWidth="1"/>
  </cols>
  <sheetData>
    <row r="1" spans="9:24" x14ac:dyDescent="0.35">
      <c r="O1" s="8"/>
      <c r="P1" s="9" t="s">
        <v>3</v>
      </c>
      <c r="Q1" s="9" t="s">
        <v>27</v>
      </c>
      <c r="R1" s="9" t="s">
        <v>4</v>
      </c>
      <c r="S1" s="10" t="s">
        <v>5</v>
      </c>
      <c r="T1" s="11" t="s">
        <v>16</v>
      </c>
      <c r="U1" s="8"/>
      <c r="V1" s="8"/>
      <c r="W1" s="8"/>
    </row>
    <row r="2" spans="9:24" x14ac:dyDescent="0.35">
      <c r="N2" s="4" t="s">
        <v>32</v>
      </c>
      <c r="O2" s="8" t="s">
        <v>17</v>
      </c>
      <c r="P2" s="12">
        <v>0</v>
      </c>
      <c r="Q2" s="12">
        <v>146.8656716417911</v>
      </c>
      <c r="R2" s="12">
        <v>228.45771144278606</v>
      </c>
      <c r="S2" s="12">
        <v>114.22885572139303</v>
      </c>
      <c r="T2" s="13">
        <f>SUMPRODUCT(P2:S2,P3:S3)</f>
        <v>135682.66666666669</v>
      </c>
      <c r="U2" s="8"/>
      <c r="V2" s="8"/>
      <c r="W2" s="8"/>
    </row>
    <row r="3" spans="9:24" ht="16.5" x14ac:dyDescent="0.45">
      <c r="N3" t="s">
        <v>7</v>
      </c>
      <c r="O3" s="8" t="s">
        <v>2</v>
      </c>
      <c r="P3" s="3">
        <v>169.99</v>
      </c>
      <c r="Q3" s="3">
        <v>359.99</v>
      </c>
      <c r="R3" s="3">
        <v>290.99</v>
      </c>
      <c r="S3" s="3">
        <v>142.99</v>
      </c>
      <c r="T3" s="8"/>
      <c r="U3" s="8"/>
      <c r="V3" s="8"/>
      <c r="W3" s="8"/>
    </row>
    <row r="4" spans="9:24" ht="16.5" x14ac:dyDescent="0.45">
      <c r="N4" t="s">
        <v>13</v>
      </c>
      <c r="O4" s="8"/>
      <c r="P4" s="8"/>
      <c r="Q4" s="8"/>
      <c r="R4" s="8"/>
      <c r="S4" s="8"/>
      <c r="T4" s="8"/>
      <c r="U4" s="8"/>
      <c r="V4" s="8"/>
      <c r="W4" s="8"/>
    </row>
    <row r="5" spans="9:24" ht="16.5" x14ac:dyDescent="0.45">
      <c r="I5" s="1" t="s">
        <v>31</v>
      </c>
      <c r="J5" s="1" t="s">
        <v>0</v>
      </c>
      <c r="K5" s="1" t="s">
        <v>1</v>
      </c>
      <c r="L5" s="1" t="s">
        <v>2</v>
      </c>
      <c r="M5" s="1" t="s">
        <v>30</v>
      </c>
      <c r="N5" t="s">
        <v>8</v>
      </c>
      <c r="O5" s="8" t="s">
        <v>1</v>
      </c>
      <c r="P5" s="3">
        <v>499.99</v>
      </c>
      <c r="Q5" s="3">
        <v>729.99</v>
      </c>
      <c r="R5" s="3">
        <v>700.99</v>
      </c>
      <c r="S5" s="3">
        <v>269.99</v>
      </c>
      <c r="T5" s="8"/>
      <c r="U5" s="8"/>
      <c r="V5" s="8"/>
      <c r="W5" s="8"/>
    </row>
    <row r="6" spans="9:24" ht="16.5" x14ac:dyDescent="0.45">
      <c r="I6" s="2" t="s">
        <v>3</v>
      </c>
      <c r="J6" s="3">
        <v>330</v>
      </c>
      <c r="K6" s="3">
        <v>499.99</v>
      </c>
      <c r="L6" s="3">
        <f>K6-J6</f>
        <v>169.99</v>
      </c>
      <c r="M6" s="3">
        <f>5*5</f>
        <v>25</v>
      </c>
      <c r="N6" t="s">
        <v>9</v>
      </c>
      <c r="O6" s="8"/>
      <c r="P6" s="8"/>
      <c r="Q6" s="8"/>
      <c r="R6" s="8"/>
      <c r="S6" s="8"/>
      <c r="T6" s="8"/>
      <c r="U6" s="8"/>
      <c r="V6" s="8"/>
      <c r="W6" s="8"/>
    </row>
    <row r="7" spans="9:24" ht="16" thickBot="1" x14ac:dyDescent="0.4">
      <c r="I7" s="2" t="s">
        <v>6</v>
      </c>
      <c r="J7" s="3">
        <v>370</v>
      </c>
      <c r="K7" s="3">
        <v>729.99</v>
      </c>
      <c r="L7" s="3">
        <f>K7-J7</f>
        <v>359.99</v>
      </c>
      <c r="M7" s="8">
        <f>5*8</f>
        <v>40</v>
      </c>
      <c r="N7" s="4" t="s">
        <v>35</v>
      </c>
      <c r="O7" s="14" t="s">
        <v>18</v>
      </c>
      <c r="P7" s="14"/>
      <c r="Q7" s="14"/>
      <c r="R7" s="14"/>
      <c r="S7" s="14"/>
      <c r="T7" s="14" t="s">
        <v>19</v>
      </c>
      <c r="U7" s="14" t="s">
        <v>20</v>
      </c>
      <c r="V7" s="14" t="s">
        <v>21</v>
      </c>
      <c r="W7" s="14" t="s">
        <v>22</v>
      </c>
      <c r="X7" s="8"/>
    </row>
    <row r="8" spans="9:24" ht="17" thickTop="1" x14ac:dyDescent="0.45">
      <c r="I8" s="2" t="s">
        <v>4</v>
      </c>
      <c r="J8" s="3">
        <v>410</v>
      </c>
      <c r="K8" s="3">
        <v>700.99</v>
      </c>
      <c r="L8" s="3">
        <f>K8-J8</f>
        <v>290.99</v>
      </c>
      <c r="M8" s="3">
        <f>5*5</f>
        <v>25</v>
      </c>
      <c r="N8" s="5" t="s">
        <v>14</v>
      </c>
      <c r="O8" s="10" t="s">
        <v>39</v>
      </c>
      <c r="P8" s="15">
        <v>330</v>
      </c>
      <c r="Q8" s="15">
        <v>370</v>
      </c>
      <c r="R8" s="15">
        <v>410</v>
      </c>
      <c r="S8" s="15">
        <v>127</v>
      </c>
      <c r="T8" s="15">
        <f>SUMPRODUCT($P$2:$S$2,P8:S8)</f>
        <v>162515.02487562192</v>
      </c>
      <c r="U8" s="16" t="s">
        <v>23</v>
      </c>
      <c r="V8" s="15">
        <v>170000</v>
      </c>
      <c r="W8" s="17">
        <f>ABS(T8-V8)</f>
        <v>7484.9751243780775</v>
      </c>
      <c r="X8" s="8" t="s">
        <v>24</v>
      </c>
    </row>
    <row r="9" spans="9:24" x14ac:dyDescent="0.35">
      <c r="I9" s="2" t="s">
        <v>28</v>
      </c>
      <c r="J9" s="3">
        <f>635/5</f>
        <v>127</v>
      </c>
      <c r="K9" s="3">
        <v>269.99</v>
      </c>
      <c r="L9" s="3">
        <f>K9-J9</f>
        <v>142.99</v>
      </c>
      <c r="M9" s="3">
        <f>25/4</f>
        <v>6.25</v>
      </c>
      <c r="N9" s="4" t="s">
        <v>34</v>
      </c>
      <c r="O9" s="10" t="s">
        <v>40</v>
      </c>
      <c r="P9" s="3">
        <v>25</v>
      </c>
      <c r="Q9" s="3">
        <v>40</v>
      </c>
      <c r="R9" s="3">
        <v>25</v>
      </c>
      <c r="S9" s="3">
        <f>M9</f>
        <v>6.25</v>
      </c>
      <c r="T9" s="3">
        <f>SUMPRODUCT($P$2:$S$2,P9:S9)</f>
        <v>12300</v>
      </c>
      <c r="U9" s="18" t="s">
        <v>23</v>
      </c>
      <c r="V9" s="3">
        <v>12300</v>
      </c>
      <c r="W9" s="19">
        <f t="shared" ref="W9:W10" si="0">ABS(T9-V9)</f>
        <v>0</v>
      </c>
      <c r="X9" s="8" t="s">
        <v>25</v>
      </c>
    </row>
    <row r="10" spans="9:24" ht="16.5" x14ac:dyDescent="0.45">
      <c r="N10" t="s">
        <v>36</v>
      </c>
      <c r="O10" s="10" t="s">
        <v>45</v>
      </c>
      <c r="P10" s="3">
        <v>0.7</v>
      </c>
      <c r="Q10" s="3">
        <v>0.7</v>
      </c>
      <c r="R10" s="3">
        <v>-0.3</v>
      </c>
      <c r="S10" s="3">
        <v>-0.3</v>
      </c>
      <c r="T10" s="3">
        <f>SUMPRODUCT($P$2:$S$2,P10:S10)</f>
        <v>4.2632564145606011E-14</v>
      </c>
      <c r="U10" s="18" t="s">
        <v>26</v>
      </c>
      <c r="V10" s="3">
        <v>0</v>
      </c>
      <c r="W10" s="19">
        <f t="shared" si="0"/>
        <v>4.2632564145606011E-14</v>
      </c>
      <c r="X10" s="8"/>
    </row>
    <row r="11" spans="9:24" ht="16.5" x14ac:dyDescent="0.45">
      <c r="K11" s="20" t="s">
        <v>29</v>
      </c>
      <c r="L11" s="20"/>
      <c r="M11">
        <f>82*30*5</f>
        <v>12300</v>
      </c>
      <c r="N11" t="s">
        <v>41</v>
      </c>
      <c r="O11" s="10" t="s">
        <v>46</v>
      </c>
      <c r="P11" s="3">
        <v>0</v>
      </c>
      <c r="Q11" s="3">
        <v>0</v>
      </c>
      <c r="R11" s="3">
        <v>1</v>
      </c>
      <c r="S11" s="3">
        <v>-2</v>
      </c>
      <c r="T11" s="3">
        <f>SUMPRODUCT($P$2:$S$2,P11:S11)</f>
        <v>0</v>
      </c>
      <c r="U11" s="18" t="s">
        <v>26</v>
      </c>
      <c r="V11" s="3">
        <v>0</v>
      </c>
      <c r="W11" s="19">
        <f>ABS(T11-V11)</f>
        <v>0</v>
      </c>
      <c r="X11" s="8"/>
    </row>
    <row r="12" spans="9:24" x14ac:dyDescent="0.35">
      <c r="N12" t="s">
        <v>43</v>
      </c>
    </row>
    <row r="13" spans="9:24" x14ac:dyDescent="0.35">
      <c r="N13" t="s">
        <v>42</v>
      </c>
    </row>
    <row r="15" spans="9:24" x14ac:dyDescent="0.35">
      <c r="N15" s="4" t="s">
        <v>10</v>
      </c>
    </row>
    <row r="16" spans="9:24" x14ac:dyDescent="0.35">
      <c r="N16" t="s">
        <v>15</v>
      </c>
      <c r="O16" s="9"/>
      <c r="P16" s="9"/>
      <c r="Q16" s="9"/>
      <c r="R16" s="10"/>
      <c r="S16" s="11"/>
    </row>
    <row r="17" spans="14:19" x14ac:dyDescent="0.35">
      <c r="N17" s="6" t="s">
        <v>11</v>
      </c>
      <c r="O17" s="12"/>
      <c r="P17" s="12"/>
      <c r="Q17" s="12"/>
      <c r="R17" s="12"/>
      <c r="S17" s="13"/>
    </row>
    <row r="18" spans="14:19" x14ac:dyDescent="0.35">
      <c r="N18" t="s">
        <v>33</v>
      </c>
      <c r="O18" s="3"/>
      <c r="P18" s="3"/>
      <c r="Q18" s="3"/>
      <c r="R18" s="3"/>
      <c r="S18" s="8"/>
    </row>
    <row r="19" spans="14:19" x14ac:dyDescent="0.35">
      <c r="N19" t="s">
        <v>44</v>
      </c>
      <c r="O19" s="8"/>
      <c r="P19" s="8"/>
      <c r="Q19" s="8"/>
      <c r="R19" s="8"/>
      <c r="S19" s="8"/>
    </row>
    <row r="20" spans="14:19" x14ac:dyDescent="0.35">
      <c r="N20" s="7" t="s">
        <v>37</v>
      </c>
      <c r="O20" s="3"/>
      <c r="P20" s="3"/>
      <c r="Q20" s="3"/>
      <c r="R20" s="3"/>
      <c r="S20" s="8"/>
    </row>
    <row r="21" spans="14:19" x14ac:dyDescent="0.35">
      <c r="N21" s="7" t="s">
        <v>38</v>
      </c>
    </row>
    <row r="22" spans="14:19" x14ac:dyDescent="0.35">
      <c r="N22" t="s">
        <v>12</v>
      </c>
    </row>
  </sheetData>
  <scenarios current="0">
    <scenario name="Sensitivity Report - Yash Jain" count="4" user="yash jain" comment="Created by yash jain on 3/25/2023">
      <inputCells r="P2" val="0"/>
      <inputCells r="Q2" val="125.084745634451"/>
      <inputCells r="R2" val="291.864406984878"/>
      <inputCells r="S2" val="0"/>
    </scenario>
    <scenario name="s2" count="4" user="yash jain" comment="Created by yash jain on 3/25/2023">
      <inputCells r="P2" val="0"/>
      <inputCells r="Q2" val="125.084745762712"/>
      <inputCells r="R2" val="291.864406779661"/>
      <inputCells r="S2" val="0"/>
    </scenario>
  </scenarios>
  <mergeCells count="1">
    <mergeCell ref="K11:L11"/>
  </mergeCells>
  <pageMargins left="0.7" right="0.7" top="0.75" bottom="0.75" header="0.3" footer="0.3"/>
  <pageSetup orientation="portrait" r:id="rId1"/>
  <ignoredErrors>
    <ignoredError sqref="M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Mehra</dc:creator>
  <cp:lastModifiedBy>yash jain</cp:lastModifiedBy>
  <dcterms:created xsi:type="dcterms:W3CDTF">2023-03-24T03:22:42Z</dcterms:created>
  <dcterms:modified xsi:type="dcterms:W3CDTF">2023-03-26T21:23:11Z</dcterms:modified>
</cp:coreProperties>
</file>