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palley\Box Sync\Palley K507 Spring 2020\Module 2 Optimization\"/>
    </mc:Choice>
  </mc:AlternateContent>
  <xr:revisionPtr revIDLastSave="0" documentId="13_ncr:1_{4952CC16-991E-49AA-8570-11C9CE3CDD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P " sheetId="1" r:id="rId1"/>
  </sheets>
  <externalReferences>
    <externalReference r:id="rId2"/>
    <externalReference r:id="rId3"/>
  </externalReferences>
  <definedNames>
    <definedName name="__123Graph_A" localSheetId="0" hidden="1">'LP '!$J$41:$T$41</definedName>
    <definedName name="__123Graph_B" localSheetId="0" hidden="1">'LP '!$J$40:$T$40</definedName>
    <definedName name="__123Graph_X" localSheetId="0" hidden="1">'LP '!$J$39:$T$39</definedName>
    <definedName name="_a11">'LP '!$A$28</definedName>
    <definedName name="_a12">'LP '!$D$28</definedName>
    <definedName name="_a21">'LP '!$A$29</definedName>
    <definedName name="_a22">'LP '!$D$29</definedName>
    <definedName name="_a31">'LP '!$A$30</definedName>
    <definedName name="_a32">'LP '!$D$30</definedName>
    <definedName name="_a41">'LP '!$A$31</definedName>
    <definedName name="_a42">'LP '!$D$31</definedName>
    <definedName name="_a51">'LP '!$A$32</definedName>
    <definedName name="_a52">'LP '!$D$32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b1">'LP '!$I$28</definedName>
    <definedName name="_b2">'LP '!$I$29</definedName>
    <definedName name="_b3">'LP '!$I$30</definedName>
    <definedName name="_b4">'LP '!$I$31</definedName>
    <definedName name="_b5">'LP '!$I$32</definedName>
    <definedName name="_c1">'LP '!$A$25</definedName>
    <definedName name="_c2">'LP '!$D$25</definedName>
    <definedName name="_Regression_Int" localSheetId="0" hidden="1">1</definedName>
    <definedName name="A">#REF!</definedName>
    <definedName name="Amt_Ordered">'[1]Inventory (simulation)'!$G$5</definedName>
    <definedName name="anscount" hidden="1">1</definedName>
    <definedName name="attendance">'[1]CRJ Basic Model'!$E$3</definedName>
    <definedName name="Ax">#REF!</definedName>
    <definedName name="b">#REF!</definedName>
    <definedName name="c_">'LP '!$G$26:$H$26</definedName>
    <definedName name="Co">'[1]Inventory (simulation)'!$H$1</definedName>
    <definedName name="Cu">'[1]Inventory (simulation)'!$H$2</definedName>
    <definedName name="DEMAND">'[1]Inventory (simulation)'!$A$2</definedName>
    <definedName name="disks_made">'[1]CRJ Basic Model'!$B$1</definedName>
    <definedName name="disks_sold">'[1]CRJ Basic Model'!$B$3</definedName>
    <definedName name="limcount" hidden="1">1</definedName>
    <definedName name="MAX">'LP '!$P$33</definedName>
    <definedName name="max_sales">'[1]CRJ Basic Model'!$E$5</definedName>
    <definedName name="ORDERED">'[1]Inventory (simulation)'!$C$2</definedName>
    <definedName name="OVERAGE_COST">'[1]Inventory (simulation)'!$B$5</definedName>
    <definedName name="Pal_Workbook_GUID" hidden="1">"1ZT6323C7GDXQ989QE63M6LV"</definedName>
    <definedName name="price_per_unit">'[1]CRJ Basic Model'!$I$5</definedName>
    <definedName name="Profit">'LP '!$G$25</definedName>
    <definedName name="purchase_perc">'[1]CRJ Basic Model'!$E$4</definedName>
    <definedName name="q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>"$F$4"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yalty_per_unit">'[1]CRJ Basic Model'!$I$4</definedName>
    <definedName name="s">#REF!</definedName>
    <definedName name="sales_revenue">'[1]CRJ Basic Model'!$B$5</definedName>
    <definedName name="sencount" hidden="1">1</definedName>
    <definedName name="solver_cvg" localSheetId="0" hidden="1">0.001</definedName>
    <definedName name="solver_drv" localSheetId="0" hidden="1">2</definedName>
    <definedName name="solver_eng" localSheetId="0" hidden="1">2</definedName>
    <definedName name="solver_est" localSheetId="0" hidden="1">2</definedName>
    <definedName name="solver_ibd" localSheetId="0" hidden="1">2</definedName>
    <definedName name="solver_itr" localSheetId="0" hidden="1">200</definedName>
    <definedName name="solver_lhs1" localSheetId="0" hidden="1">'LP '!$G$28:$G$30</definedName>
    <definedName name="solver_lhs2" localSheetId="0" hidden="1">'LP '!$B$21</definedName>
    <definedName name="solver_lhs3" localSheetId="0" hidden="1">'LP '!$B$22</definedName>
    <definedName name="solver_lin" localSheetId="0" hidden="1">1</definedName>
    <definedName name="solver_mip" localSheetId="0" hidden="1">1000</definedName>
    <definedName name="solver_neg" localSheetId="0" hidden="1">1</definedName>
    <definedName name="solver_nod" localSheetId="0" hidden="1">1000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'LP '!$G$6</definedName>
    <definedName name="solver_piv" localSheetId="0" hidden="1">0.000001</definedName>
    <definedName name="solver_pre" localSheetId="0" hidden="1">0.0000001</definedName>
    <definedName name="solver_pro" localSheetId="0" hidden="1">2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'LP '!$I$28:$I$30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0.0000001</definedName>
    <definedName name="solver_typ" localSheetId="0" hidden="1">1</definedName>
    <definedName name="solver_val" localSheetId="0" hidden="1">0</definedName>
    <definedName name="solver_ver" localSheetId="0" hidden="1">3</definedName>
    <definedName name="solver_ver">1.3</definedName>
    <definedName name="t">#REF!</definedName>
    <definedName name="Tot_costs">'[1]CRJ Basic Model'!$B$10</definedName>
    <definedName name="Total_Cost">'[1]Inventory (simulation)'!$L$26</definedName>
    <definedName name="UNDERAGE_COST">'[1]Inventory (simulation)'!$B$6</definedName>
    <definedName name="var_cost_per_unit">'[1]CRJ Basic Model'!$I$3</definedName>
    <definedName name="WBBINfactory">'[2]question 5 solution'!$A$14:$A$20</definedName>
    <definedName name="WBITOL">0.001</definedName>
    <definedName name="WBMIN">'[2]question 5 solution'!$J$36</definedName>
    <definedName name="x">'LP '!$B$21</definedName>
    <definedName name="y">'LP '!$B$22</definedName>
    <definedName name="z">'[1]Data Table'!$B$3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" i="1" l="1"/>
  <c r="S41" i="1"/>
  <c r="P40" i="1"/>
  <c r="N40" i="1"/>
  <c r="M40" i="1"/>
  <c r="J40" i="1"/>
  <c r="T39" i="1"/>
  <c r="S39" i="1"/>
  <c r="Q39" i="1"/>
  <c r="P39" i="1"/>
  <c r="N39" i="1"/>
  <c r="K39" i="1"/>
  <c r="J39" i="1"/>
  <c r="G32" i="1"/>
  <c r="H32" i="1" s="1"/>
  <c r="G31" i="1"/>
  <c r="H31" i="1" s="1"/>
  <c r="G30" i="1"/>
  <c r="H30" i="1" s="1"/>
  <c r="G29" i="1"/>
  <c r="H29" i="1" s="1"/>
  <c r="G28" i="1"/>
  <c r="H28" i="1" s="1"/>
  <c r="A25" i="1"/>
  <c r="G25" i="1" s="1"/>
</calcChain>
</file>

<file path=xl/sharedStrings.xml><?xml version="1.0" encoding="utf-8"?>
<sst xmlns="http://schemas.openxmlformats.org/spreadsheetml/2006/main" count="57" uniqueCount="20">
  <si>
    <t>Decisions:</t>
  </si>
  <si>
    <t>x,y</t>
  </si>
  <si>
    <t>Objective</t>
  </si>
  <si>
    <t>Profit</t>
  </si>
  <si>
    <t>x</t>
  </si>
  <si>
    <t>+</t>
  </si>
  <si>
    <t>y</t>
  </si>
  <si>
    <t>=</t>
  </si>
  <si>
    <t>Constraints</t>
  </si>
  <si>
    <t>&lt;=</t>
  </si>
  <si>
    <t>is</t>
  </si>
  <si>
    <t>needs to be</t>
  </si>
  <si>
    <t>&gt;=</t>
  </si>
  <si>
    <t>Scale</t>
  </si>
  <si>
    <t>X</t>
  </si>
  <si>
    <t>Y</t>
  </si>
  <si>
    <t>Objective:</t>
  </si>
  <si>
    <t>Constraints:</t>
  </si>
  <si>
    <t xml:space="preserve">x: </t>
  </si>
  <si>
    <t xml:space="preserve">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</si>
</sst>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General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164" fontId="1" fillId="0" borderId="0"/>
    <xf numFmtId="0" fontId="2" fillId="0" borderId="0"/>
  </cellStyleXfs>
  <cellXfs count="34">
    <xf numFmtId="0" fontId="0" fillId="0" borderId="0" xfId="0"/>
    <xf numFmtId="164" fontId="1" fillId="0" borderId="0" xfId="2" quotePrefix="1" applyAlignment="1" applyProtection="1">
      <alignment horizontal="left"/>
    </xf>
    <xf numFmtId="164" fontId="1" fillId="0" borderId="0" xfId="2"/>
    <xf numFmtId="164" fontId="1" fillId="0" borderId="0" xfId="2" applyProtection="1"/>
    <xf numFmtId="164" fontId="1" fillId="0" borderId="0" xfId="2" applyBorder="1"/>
    <xf numFmtId="164" fontId="1" fillId="0" borderId="0" xfId="2" applyAlignment="1" applyProtection="1">
      <alignment horizontal="left"/>
    </xf>
    <xf numFmtId="164" fontId="3" fillId="0" borderId="0" xfId="2" applyFont="1"/>
    <xf numFmtId="164" fontId="5" fillId="0" borderId="0" xfId="2" applyFont="1"/>
    <xf numFmtId="164" fontId="5" fillId="0" borderId="0" xfId="2" applyFont="1" applyAlignment="1" applyProtection="1">
      <alignment horizontal="right"/>
    </xf>
    <xf numFmtId="164" fontId="5" fillId="0" borderId="0" xfId="2" applyFont="1" applyFill="1" applyAlignment="1" applyProtection="1">
      <alignment horizontal="right"/>
    </xf>
    <xf numFmtId="164" fontId="5" fillId="0" borderId="0" xfId="2" applyFont="1" applyFill="1" applyProtection="1"/>
    <xf numFmtId="164" fontId="5" fillId="0" borderId="0" xfId="2" quotePrefix="1" applyFont="1" applyFill="1" applyAlignment="1" applyProtection="1">
      <alignment horizontal="center"/>
    </xf>
    <xf numFmtId="164" fontId="5" fillId="0" borderId="0" xfId="2" applyFont="1" applyProtection="1"/>
    <xf numFmtId="164" fontId="5" fillId="0" borderId="0" xfId="2" quotePrefix="1" applyFont="1" applyAlignment="1" applyProtection="1">
      <alignment horizontal="center"/>
    </xf>
    <xf numFmtId="164" fontId="5" fillId="0" borderId="0" xfId="2" applyFont="1" applyFill="1" applyAlignment="1" applyProtection="1">
      <alignment horizontal="center"/>
    </xf>
    <xf numFmtId="164" fontId="3" fillId="0" borderId="0" xfId="2" applyFont="1" applyAlignment="1">
      <alignment horizontal="right"/>
    </xf>
    <xf numFmtId="0" fontId="3" fillId="0" borderId="0" xfId="3" applyFont="1"/>
    <xf numFmtId="164" fontId="3" fillId="0" borderId="0" xfId="2" quotePrefix="1" applyFont="1" applyAlignment="1">
      <alignment horizontal="left"/>
    </xf>
    <xf numFmtId="164" fontId="3" fillId="0" borderId="0" xfId="2" applyFont="1" applyAlignment="1">
      <alignment horizontal="center"/>
    </xf>
    <xf numFmtId="0" fontId="3" fillId="2" borderId="0" xfId="3" applyFont="1" applyFill="1" applyAlignment="1">
      <alignment horizontal="center"/>
    </xf>
    <xf numFmtId="164" fontId="3" fillId="4" borderId="0" xfId="2" applyFont="1" applyFill="1" applyAlignment="1" applyProtection="1">
      <alignment horizontal="left"/>
    </xf>
    <xf numFmtId="164" fontId="3" fillId="4" borderId="0" xfId="2" applyFont="1" applyFill="1" applyAlignment="1">
      <alignment horizontal="left"/>
    </xf>
    <xf numFmtId="164" fontId="3" fillId="4" borderId="0" xfId="2" applyFont="1" applyFill="1" applyProtection="1"/>
    <xf numFmtId="164" fontId="3" fillId="4" borderId="0" xfId="2" applyFont="1" applyFill="1" applyAlignment="1">
      <alignment horizontal="center"/>
    </xf>
    <xf numFmtId="164" fontId="3" fillId="4" borderId="0" xfId="2" quotePrefix="1" applyFont="1" applyFill="1" applyAlignment="1" applyProtection="1">
      <alignment horizontal="center"/>
    </xf>
    <xf numFmtId="164" fontId="3" fillId="4" borderId="0" xfId="2" applyFont="1" applyFill="1"/>
    <xf numFmtId="164" fontId="3" fillId="4" borderId="0" xfId="2" applyFont="1" applyFill="1" applyAlignment="1">
      <alignment horizontal="right"/>
    </xf>
    <xf numFmtId="165" fontId="6" fillId="5" borderId="1" xfId="1" applyNumberFormat="1" applyFont="1" applyFill="1" applyBorder="1"/>
    <xf numFmtId="0" fontId="5" fillId="3" borderId="2" xfId="3" applyFont="1" applyFill="1" applyBorder="1" applyAlignment="1">
      <alignment horizontal="center"/>
    </xf>
    <xf numFmtId="0" fontId="5" fillId="3" borderId="3" xfId="3" applyFont="1" applyFill="1" applyBorder="1" applyAlignment="1">
      <alignment horizontal="center"/>
    </xf>
    <xf numFmtId="165" fontId="4" fillId="5" borderId="1" xfId="1" applyNumberFormat="1" applyFont="1" applyFill="1" applyBorder="1" applyProtection="1">
      <protection locked="0"/>
    </xf>
    <xf numFmtId="164" fontId="3" fillId="0" borderId="0" xfId="2" applyFont="1" applyAlignment="1">
      <alignment horizontal="center" vertical="center"/>
    </xf>
    <xf numFmtId="164" fontId="3" fillId="0" borderId="0" xfId="2" applyFont="1" applyBorder="1" applyAlignment="1">
      <alignment horizontal="right" vertical="center"/>
    </xf>
    <xf numFmtId="164" fontId="3" fillId="0" borderId="0" xfId="2" applyFont="1" applyAlignment="1">
      <alignment horizontal="right" vertical="center"/>
    </xf>
  </cellXfs>
  <cellStyles count="4">
    <cellStyle name="Currency" xfId="1" builtinId="4"/>
    <cellStyle name="Normal" xfId="0" builtinId="0"/>
    <cellStyle name="Normal 3" xfId="3" xr:uid="{00000000-0005-0000-0000-000002000000}"/>
    <cellStyle name="Normal_SIMPLEX" xfId="2" xr:uid="{00000000-0005-0000-0000-000003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6932515337423"/>
          <c:y val="8.4210814867101386E-2"/>
          <c:w val="0.78527607361963192"/>
          <c:h val="0.72280949427595353"/>
        </c:manualLayout>
      </c:layout>
      <c:scatterChart>
        <c:scatterStyle val="lineMarker"/>
        <c:varyColors val="0"/>
        <c:ser>
          <c:idx val="0"/>
          <c:order val="0"/>
          <c:tx>
            <c:v>Constraints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'LP '!$J$39:$T$39</c:f>
              <c:numCache>
                <c:formatCode>General_)</c:formatCode>
                <c:ptCount val="11"/>
                <c:pt idx="0">
                  <c:v>60</c:v>
                </c:pt>
                <c:pt idx="1">
                  <c:v>60</c:v>
                </c:pt>
                <c:pt idx="3">
                  <c:v>0</c:v>
                </c:pt>
                <c:pt idx="4">
                  <c:v>80</c:v>
                </c:pt>
                <c:pt idx="6">
                  <c:v>0</c:v>
                </c:pt>
                <c:pt idx="7">
                  <c:v>120</c:v>
                </c:pt>
                <c:pt idx="9">
                  <c:v>0</c:v>
                </c:pt>
                <c:pt idx="10">
                  <c:v>56.666666666666664</c:v>
                </c:pt>
              </c:numCache>
            </c:numRef>
          </c:xVal>
          <c:yVal>
            <c:numRef>
              <c:f>'LP '!$J$40:$T$40</c:f>
              <c:numCache>
                <c:formatCode>General_)</c:formatCode>
                <c:ptCount val="11"/>
                <c:pt idx="0">
                  <c:v>80</c:v>
                </c:pt>
                <c:pt idx="1">
                  <c:v>0</c:v>
                </c:pt>
                <c:pt idx="3">
                  <c:v>50</c:v>
                </c:pt>
                <c:pt idx="4">
                  <c:v>50</c:v>
                </c:pt>
                <c:pt idx="6">
                  <c:v>60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B-462C-9D20-A526F4BB4B48}"/>
            </c:ext>
          </c:extLst>
        </c:ser>
        <c:ser>
          <c:idx val="1"/>
          <c:order val="1"/>
          <c:tx>
            <c:v>Objective</c:v>
          </c:tx>
          <c:spPr>
            <a:ln w="38100">
              <a:solidFill>
                <a:schemeClr val="bg2">
                  <a:lumMod val="90000"/>
                </a:schemeClr>
              </a:solidFill>
              <a:prstDash val="solid"/>
            </a:ln>
          </c:spPr>
          <c:marker>
            <c:symbol val="plus"/>
            <c:size val="5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  <a:prstDash val="solid"/>
              </a:ln>
            </c:spPr>
          </c:marker>
          <c:xVal>
            <c:numRef>
              <c:f>'LP '!$J$39:$T$39</c:f>
              <c:numCache>
                <c:formatCode>General_)</c:formatCode>
                <c:ptCount val="11"/>
                <c:pt idx="0">
                  <c:v>60</c:v>
                </c:pt>
                <c:pt idx="1">
                  <c:v>60</c:v>
                </c:pt>
                <c:pt idx="3">
                  <c:v>0</c:v>
                </c:pt>
                <c:pt idx="4">
                  <c:v>80</c:v>
                </c:pt>
                <c:pt idx="6">
                  <c:v>0</c:v>
                </c:pt>
                <c:pt idx="7">
                  <c:v>120</c:v>
                </c:pt>
                <c:pt idx="9">
                  <c:v>0</c:v>
                </c:pt>
                <c:pt idx="10">
                  <c:v>56.666666666666664</c:v>
                </c:pt>
              </c:numCache>
            </c:numRef>
          </c:xVal>
          <c:yVal>
            <c:numRef>
              <c:f>'LP '!$J$41:$T$41</c:f>
              <c:numCache>
                <c:formatCode>General_)</c:formatCode>
                <c:ptCount val="11"/>
                <c:pt idx="9">
                  <c:v>34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B-462C-9D20-A526F4BB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495168"/>
        <c:axId val="-1904492448"/>
      </c:scatterChart>
      <c:valAx>
        <c:axId val="-1904495168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1904492448"/>
        <c:crosses val="autoZero"/>
        <c:crossBetween val="midCat"/>
      </c:valAx>
      <c:valAx>
        <c:axId val="-1904492448"/>
        <c:scaling>
          <c:orientation val="minMax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190449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276073619631902"/>
          <c:y val="5.2116524303719998E-2"/>
          <c:w val="0.32952965235173826"/>
          <c:h val="0.16078424825872031"/>
        </c:manualLayout>
      </c:layout>
      <c:overlay val="0"/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104775</xdr:rowOff>
    </xdr:from>
    <xdr:to>
      <xdr:col>11</xdr:col>
      <xdr:colOff>438150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attani/Documents/My%20Box%20Files/Courses/2014%20K507/Session%20Notes/Session%205%20instructors%20file%20for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BA%20237%20SCM/BA%20237%201999/homework/HW4%20solu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ing"/>
      <sheetName val="Lifeguard"/>
      <sheetName val="LP "/>
      <sheetName val="NLP"/>
      <sheetName val="Star Oil"/>
      <sheetName val="Amazon"/>
      <sheetName val="Gruel"/>
      <sheetName val="Data Table"/>
      <sheetName val="Inventory (simulation)"/>
      <sheetName val="CRJ Basic Model"/>
      <sheetName val="CRJ Advanced Model"/>
      <sheetName val="CRJ Past History"/>
      <sheetName val="FCST Sodas"/>
      <sheetName val="CLT"/>
    </sheetNames>
    <sheetDataSet>
      <sheetData sheetId="0"/>
      <sheetData sheetId="1">
        <row r="7">
          <cell r="B7">
            <v>18</v>
          </cell>
        </row>
      </sheetData>
      <sheetData sheetId="2">
        <row r="21">
          <cell r="B21">
            <v>0</v>
          </cell>
        </row>
      </sheetData>
      <sheetData sheetId="3"/>
      <sheetData sheetId="4"/>
      <sheetData sheetId="5"/>
      <sheetData sheetId="6"/>
      <sheetData sheetId="7">
        <row r="3">
          <cell r="B3">
            <v>10</v>
          </cell>
        </row>
      </sheetData>
      <sheetData sheetId="8">
        <row r="1">
          <cell r="H1">
            <v>0.1</v>
          </cell>
        </row>
        <row r="2">
          <cell r="A2">
            <v>3</v>
          </cell>
          <cell r="C2">
            <v>3</v>
          </cell>
          <cell r="H2">
            <v>0.4</v>
          </cell>
        </row>
        <row r="5">
          <cell r="B5">
            <v>0.5</v>
          </cell>
          <cell r="G5">
            <v>95</v>
          </cell>
        </row>
        <row r="6">
          <cell r="B6">
            <v>1</v>
          </cell>
        </row>
        <row r="26">
          <cell r="L26">
            <v>2.3571428571428572</v>
          </cell>
        </row>
      </sheetData>
      <sheetData sheetId="9">
        <row r="1">
          <cell r="B1">
            <v>2000</v>
          </cell>
        </row>
        <row r="3">
          <cell r="B3" t="e">
            <v>#NAME?</v>
          </cell>
          <cell r="E3" t="e">
            <v>#NAME?</v>
          </cell>
          <cell r="I3">
            <v>4.5</v>
          </cell>
        </row>
        <row r="4">
          <cell r="E4" t="e">
            <v>#NAME?</v>
          </cell>
          <cell r="I4">
            <v>3</v>
          </cell>
        </row>
        <row r="5">
          <cell r="B5" t="e">
            <v>#NAME?</v>
          </cell>
          <cell r="E5" t="e">
            <v>#NAME?</v>
          </cell>
          <cell r="I5">
            <v>18</v>
          </cell>
        </row>
        <row r="10">
          <cell r="B10" t="e">
            <v>#NAME?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JSOLU"/>
      <sheetName val="question 5 solution"/>
    </sheetNames>
    <sheetDataSet>
      <sheetData sheetId="0" refreshError="1"/>
      <sheetData sheetId="1"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1</v>
          </cell>
        </row>
        <row r="20">
          <cell r="A20">
            <v>0</v>
          </cell>
        </row>
        <row r="36">
          <cell r="J36">
            <v>31339834.627311543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9" transitionEvaluation="1">
    <pageSetUpPr fitToPage="1"/>
  </sheetPr>
  <dimension ref="A1:T41"/>
  <sheetViews>
    <sheetView showGridLines="0" tabSelected="1" topLeftCell="A19" zoomScale="140" zoomScaleNormal="140" workbookViewId="0">
      <selection activeCell="G22" sqref="G22"/>
    </sheetView>
  </sheetViews>
  <sheetFormatPr defaultColWidth="11" defaultRowHeight="12.5" x14ac:dyDescent="0.25"/>
  <cols>
    <col min="1" max="1" width="5.1796875" style="2" customWidth="1"/>
    <col min="2" max="2" width="5.81640625" style="2" customWidth="1"/>
    <col min="3" max="3" width="2.81640625" style="2" customWidth="1"/>
    <col min="4" max="5" width="5.1796875" style="2" customWidth="1"/>
    <col min="6" max="6" width="3.1796875" style="2" customWidth="1"/>
    <col min="7" max="7" width="15.1796875" style="2" customWidth="1"/>
    <col min="8" max="8" width="5.81640625" style="2" customWidth="1"/>
    <col min="9" max="9" width="8.81640625" style="2" customWidth="1"/>
    <col min="10" max="10" width="19.81640625" style="2" customWidth="1"/>
    <col min="11" max="16384" width="11" style="2"/>
  </cols>
  <sheetData>
    <row r="1" spans="1:7" x14ac:dyDescent="0.25">
      <c r="A1" s="1"/>
      <c r="B1" s="1"/>
      <c r="C1" s="1"/>
    </row>
    <row r="2" spans="1:7" ht="15.5" x14ac:dyDescent="0.35">
      <c r="A2" s="7" t="s">
        <v>0</v>
      </c>
      <c r="B2" s="7"/>
      <c r="C2" s="7"/>
      <c r="D2" s="7"/>
      <c r="E2" s="7"/>
      <c r="F2" s="7"/>
      <c r="G2" s="7"/>
    </row>
    <row r="3" spans="1:7" ht="15.5" x14ac:dyDescent="0.35">
      <c r="A3" s="7" t="s">
        <v>1</v>
      </c>
      <c r="B3" s="7"/>
      <c r="C3" s="7"/>
      <c r="D3" s="7"/>
      <c r="E3" s="7"/>
      <c r="F3" s="7"/>
      <c r="G3" s="7"/>
    </row>
    <row r="4" spans="1:7" ht="15.5" x14ac:dyDescent="0.35">
      <c r="A4" s="7"/>
      <c r="B4" s="7"/>
      <c r="C4" s="7"/>
      <c r="D4" s="7"/>
      <c r="E4" s="7"/>
      <c r="F4" s="7"/>
      <c r="G4" s="7"/>
    </row>
    <row r="5" spans="1:7" ht="16" thickBot="1" x14ac:dyDescent="0.4">
      <c r="A5" s="7" t="s">
        <v>2</v>
      </c>
      <c r="B5" s="7"/>
      <c r="C5" s="7"/>
      <c r="D5" s="7"/>
      <c r="E5" s="7"/>
      <c r="F5" s="7"/>
      <c r="G5" s="8" t="s">
        <v>3</v>
      </c>
    </row>
    <row r="6" spans="1:7" ht="16" thickBot="1" x14ac:dyDescent="0.4">
      <c r="A6" s="9">
        <v>300</v>
      </c>
      <c r="B6" s="10" t="s">
        <v>4</v>
      </c>
      <c r="C6" s="11" t="s">
        <v>5</v>
      </c>
      <c r="D6" s="9">
        <v>500</v>
      </c>
      <c r="E6" s="10" t="s">
        <v>6</v>
      </c>
      <c r="F6" s="11" t="s">
        <v>7</v>
      </c>
      <c r="G6" s="30">
        <v>17000</v>
      </c>
    </row>
    <row r="7" spans="1:7" ht="15.5" x14ac:dyDescent="0.35">
      <c r="A7" s="7"/>
      <c r="B7" s="12"/>
      <c r="C7" s="13"/>
      <c r="D7" s="7"/>
      <c r="E7" s="12"/>
      <c r="F7" s="13"/>
      <c r="G7" s="7"/>
    </row>
    <row r="8" spans="1:7" ht="15.5" x14ac:dyDescent="0.35">
      <c r="A8" s="7" t="s">
        <v>8</v>
      </c>
      <c r="B8" s="7"/>
      <c r="C8" s="7"/>
      <c r="D8" s="7"/>
      <c r="E8" s="7"/>
      <c r="F8" s="7"/>
      <c r="G8" s="7"/>
    </row>
    <row r="9" spans="1:7" ht="15.5" x14ac:dyDescent="0.35">
      <c r="A9" s="10"/>
      <c r="B9" s="10" t="s">
        <v>4</v>
      </c>
      <c r="C9" s="11"/>
      <c r="D9" s="10"/>
      <c r="E9" s="10"/>
      <c r="F9" s="14" t="s">
        <v>9</v>
      </c>
      <c r="G9" s="10">
        <v>60</v>
      </c>
    </row>
    <row r="10" spans="1:7" ht="15.5" x14ac:dyDescent="0.35">
      <c r="A10" s="10"/>
      <c r="B10" s="10"/>
      <c r="C10" s="11"/>
      <c r="D10" s="10"/>
      <c r="E10" s="10" t="s">
        <v>6</v>
      </c>
      <c r="F10" s="11" t="s">
        <v>9</v>
      </c>
      <c r="G10" s="10">
        <v>50</v>
      </c>
    </row>
    <row r="11" spans="1:7" ht="15.5" x14ac:dyDescent="0.35">
      <c r="A11" s="10"/>
      <c r="B11" s="10" t="s">
        <v>4</v>
      </c>
      <c r="C11" s="11" t="s">
        <v>5</v>
      </c>
      <c r="D11" s="10">
        <v>2</v>
      </c>
      <c r="E11" s="10" t="s">
        <v>6</v>
      </c>
      <c r="F11" s="11" t="s">
        <v>9</v>
      </c>
      <c r="G11" s="10">
        <v>120</v>
      </c>
    </row>
    <row r="20" spans="1:16" ht="13.5" thickBot="1" x14ac:dyDescent="0.35">
      <c r="A20" s="6" t="s">
        <v>0</v>
      </c>
      <c r="B20" s="6"/>
      <c r="C20" s="6"/>
      <c r="D20" s="6"/>
      <c r="E20" s="6"/>
      <c r="F20" s="6"/>
      <c r="G20" s="6"/>
      <c r="H20" s="6"/>
      <c r="I20" s="6"/>
      <c r="J20" s="6"/>
    </row>
    <row r="21" spans="1:16" ht="18" customHeight="1" x14ac:dyDescent="0.35">
      <c r="A21" s="15" t="s">
        <v>18</v>
      </c>
      <c r="B21" s="28"/>
      <c r="C21" s="6"/>
      <c r="D21" s="6"/>
      <c r="E21" s="6"/>
      <c r="F21" s="6"/>
      <c r="G21" s="6"/>
      <c r="H21" s="6"/>
      <c r="I21" s="6"/>
      <c r="J21" s="6"/>
    </row>
    <row r="22" spans="1:16" ht="17.25" customHeight="1" thickBot="1" x14ac:dyDescent="0.4">
      <c r="A22" s="15" t="s">
        <v>19</v>
      </c>
      <c r="B22" s="29"/>
      <c r="C22" s="6"/>
      <c r="D22" s="6"/>
      <c r="E22" s="6"/>
      <c r="F22" s="6"/>
      <c r="G22" s="6"/>
      <c r="H22" s="6"/>
      <c r="I22" s="6"/>
      <c r="J22" s="6"/>
    </row>
    <row r="23" spans="1:16" ht="13" x14ac:dyDescent="0.3">
      <c r="A23" s="6"/>
      <c r="B23" s="16"/>
      <c r="C23" s="6"/>
      <c r="D23" s="6"/>
      <c r="E23" s="6"/>
      <c r="F23" s="6"/>
      <c r="G23" s="6"/>
      <c r="H23" s="6"/>
      <c r="I23" s="6"/>
      <c r="J23" s="6"/>
    </row>
    <row r="24" spans="1:16" ht="13.5" thickBot="1" x14ac:dyDescent="0.35">
      <c r="A24" s="17" t="s">
        <v>16</v>
      </c>
      <c r="B24" s="6"/>
      <c r="C24" s="6"/>
      <c r="D24" s="6"/>
      <c r="E24" s="6"/>
      <c r="F24" s="6"/>
      <c r="G24" s="15" t="s">
        <v>3</v>
      </c>
      <c r="H24" s="6"/>
      <c r="I24" s="6"/>
      <c r="J24" s="6"/>
    </row>
    <row r="25" spans="1:16" ht="17.25" customHeight="1" thickBot="1" x14ac:dyDescent="0.35">
      <c r="A25" s="32">
        <f>A6</f>
        <v>300</v>
      </c>
      <c r="B25" s="31" t="s">
        <v>4</v>
      </c>
      <c r="C25" s="31" t="s">
        <v>5</v>
      </c>
      <c r="D25" s="33">
        <v>500</v>
      </c>
      <c r="E25" s="31" t="s">
        <v>6</v>
      </c>
      <c r="F25" s="6" t="s">
        <v>7</v>
      </c>
      <c r="G25" s="27">
        <f>_c1*x+_c2*y</f>
        <v>0</v>
      </c>
      <c r="H25" s="15"/>
      <c r="I25" s="6"/>
      <c r="J25" s="6"/>
    </row>
    <row r="26" spans="1:16" ht="13" x14ac:dyDescent="0.3">
      <c r="A26" s="6"/>
      <c r="B26" s="6"/>
      <c r="C26" s="6"/>
      <c r="D26" s="6"/>
      <c r="E26" s="6"/>
      <c r="F26" s="6"/>
      <c r="G26" s="6"/>
      <c r="H26" s="16"/>
      <c r="I26" s="6"/>
      <c r="J26" s="6"/>
    </row>
    <row r="27" spans="1:16" ht="13" x14ac:dyDescent="0.3">
      <c r="A27" s="6" t="s">
        <v>17</v>
      </c>
      <c r="B27" s="18"/>
      <c r="C27" s="6"/>
      <c r="D27" s="6"/>
      <c r="E27" s="18"/>
      <c r="F27" s="6"/>
      <c r="G27" s="6"/>
      <c r="H27" s="6" t="s">
        <v>10</v>
      </c>
      <c r="I27" s="6"/>
      <c r="J27" s="6" t="s">
        <v>11</v>
      </c>
    </row>
    <row r="28" spans="1:16" ht="13" x14ac:dyDescent="0.3">
      <c r="A28" s="22">
        <v>1</v>
      </c>
      <c r="B28" s="23" t="s">
        <v>4</v>
      </c>
      <c r="C28" s="24" t="s">
        <v>5</v>
      </c>
      <c r="D28" s="22">
        <v>0</v>
      </c>
      <c r="E28" s="23" t="s">
        <v>6</v>
      </c>
      <c r="F28" s="25" t="s">
        <v>7</v>
      </c>
      <c r="G28" s="26">
        <f>_a11*x+_a12*y</f>
        <v>0</v>
      </c>
      <c r="H28" s="19" t="str">
        <f>IF(G28&lt;=I28,"&lt;=","&gt;")</f>
        <v>&lt;=</v>
      </c>
      <c r="I28" s="20">
        <v>60</v>
      </c>
      <c r="J28" s="6" t="s">
        <v>9</v>
      </c>
    </row>
    <row r="29" spans="1:16" ht="13" x14ac:dyDescent="0.3">
      <c r="A29" s="22">
        <v>0</v>
      </c>
      <c r="B29" s="23" t="s">
        <v>4</v>
      </c>
      <c r="C29" s="24" t="s">
        <v>5</v>
      </c>
      <c r="D29" s="22">
        <v>1</v>
      </c>
      <c r="E29" s="23" t="s">
        <v>6</v>
      </c>
      <c r="F29" s="25" t="s">
        <v>7</v>
      </c>
      <c r="G29" s="26">
        <f>_a21*x+_a22*y</f>
        <v>0</v>
      </c>
      <c r="H29" s="19" t="str">
        <f>IF(G29&lt;=I29,"&lt;=","&gt;")</f>
        <v>&lt;=</v>
      </c>
      <c r="I29" s="20">
        <v>50</v>
      </c>
      <c r="J29" s="6" t="s">
        <v>9</v>
      </c>
    </row>
    <row r="30" spans="1:16" ht="13" x14ac:dyDescent="0.3">
      <c r="A30" s="22">
        <v>1</v>
      </c>
      <c r="B30" s="23" t="s">
        <v>4</v>
      </c>
      <c r="C30" s="24" t="s">
        <v>5</v>
      </c>
      <c r="D30" s="22">
        <v>2</v>
      </c>
      <c r="E30" s="23" t="s">
        <v>6</v>
      </c>
      <c r="F30" s="25" t="s">
        <v>7</v>
      </c>
      <c r="G30" s="26">
        <f>_a31*x+_a32*y</f>
        <v>0</v>
      </c>
      <c r="H30" s="19" t="str">
        <f>IF(G30&lt;=I30,"&lt;=","&gt;")</f>
        <v>&lt;=</v>
      </c>
      <c r="I30" s="20">
        <v>120</v>
      </c>
      <c r="J30" s="6" t="s">
        <v>9</v>
      </c>
    </row>
    <row r="31" spans="1:16" ht="13" x14ac:dyDescent="0.3">
      <c r="A31" s="25">
        <v>1</v>
      </c>
      <c r="B31" s="23" t="s">
        <v>4</v>
      </c>
      <c r="C31" s="24" t="s">
        <v>5</v>
      </c>
      <c r="D31" s="25">
        <v>0</v>
      </c>
      <c r="E31" s="23" t="s">
        <v>6</v>
      </c>
      <c r="F31" s="25" t="s">
        <v>7</v>
      </c>
      <c r="G31" s="26">
        <f>_a41*x+_a42*y</f>
        <v>0</v>
      </c>
      <c r="H31" s="19" t="str">
        <f>IF(G31&lt;I31,"&lt;","&gt;=")</f>
        <v>&gt;=</v>
      </c>
      <c r="I31" s="21">
        <v>0</v>
      </c>
      <c r="J31" s="6" t="s">
        <v>12</v>
      </c>
    </row>
    <row r="32" spans="1:16" ht="13" x14ac:dyDescent="0.3">
      <c r="A32" s="25">
        <v>0</v>
      </c>
      <c r="B32" s="23" t="s">
        <v>4</v>
      </c>
      <c r="C32" s="24" t="s">
        <v>5</v>
      </c>
      <c r="D32" s="25">
        <v>1</v>
      </c>
      <c r="E32" s="23" t="s">
        <v>6</v>
      </c>
      <c r="F32" s="25" t="s">
        <v>7</v>
      </c>
      <c r="G32" s="26">
        <f>_a51*x+_a52*y</f>
        <v>0</v>
      </c>
      <c r="H32" s="19" t="str">
        <f>IF(G32&lt;I32,"&lt;","&gt;=")</f>
        <v>&gt;=</v>
      </c>
      <c r="I32" s="21">
        <v>0</v>
      </c>
      <c r="J32" s="6" t="s">
        <v>12</v>
      </c>
      <c r="P32" s="5" t="s">
        <v>13</v>
      </c>
    </row>
    <row r="33" spans="1:20" x14ac:dyDescent="0.25">
      <c r="P33" s="3">
        <v>80</v>
      </c>
    </row>
    <row r="35" spans="1:20" x14ac:dyDescent="0.25">
      <c r="A35" s="4"/>
      <c r="B35" s="4"/>
      <c r="G35" s="4"/>
      <c r="I35" s="4"/>
    </row>
    <row r="36" spans="1:20" x14ac:dyDescent="0.25">
      <c r="A36" s="4"/>
      <c r="B36" s="4"/>
      <c r="G36" s="4"/>
      <c r="I36" s="4"/>
    </row>
    <row r="37" spans="1:20" x14ac:dyDescent="0.25">
      <c r="A37" s="4"/>
      <c r="G37" s="4"/>
      <c r="I37" s="4"/>
    </row>
    <row r="38" spans="1:20" x14ac:dyDescent="0.25">
      <c r="A38" s="4"/>
      <c r="G38" s="4"/>
      <c r="I38" s="4"/>
    </row>
    <row r="39" spans="1:20" x14ac:dyDescent="0.25">
      <c r="I39" s="5" t="s">
        <v>14</v>
      </c>
      <c r="J39" s="3">
        <f>G9</f>
        <v>60</v>
      </c>
      <c r="K39" s="3">
        <f>G9</f>
        <v>60</v>
      </c>
      <c r="M39" s="3">
        <v>0</v>
      </c>
      <c r="N39" s="3">
        <f>MAX</f>
        <v>80</v>
      </c>
      <c r="P39" s="3">
        <f>0</f>
        <v>0</v>
      </c>
      <c r="Q39" s="3">
        <f>G11</f>
        <v>120</v>
      </c>
      <c r="S39" s="3">
        <f>(D6=0)*G6</f>
        <v>0</v>
      </c>
      <c r="T39" s="3">
        <f>IF(A6=0,MAX,G6/A6)</f>
        <v>56.666666666666664</v>
      </c>
    </row>
    <row r="40" spans="1:20" x14ac:dyDescent="0.25">
      <c r="I40" s="5" t="s">
        <v>15</v>
      </c>
      <c r="J40" s="3">
        <f>MAX</f>
        <v>80</v>
      </c>
      <c r="K40" s="3">
        <v>0</v>
      </c>
      <c r="M40" s="3">
        <f>G10</f>
        <v>50</v>
      </c>
      <c r="N40" s="3">
        <f>G10</f>
        <v>50</v>
      </c>
      <c r="P40" s="3">
        <f>IF(D11=0,MAX,G11/D11)</f>
        <v>60</v>
      </c>
      <c r="Q40" s="3">
        <v>0</v>
      </c>
    </row>
    <row r="41" spans="1:20" x14ac:dyDescent="0.25">
      <c r="S41" s="3">
        <f>IF(D6=0,MAX,G6/D6)</f>
        <v>34</v>
      </c>
      <c r="T41" s="3">
        <f>(A6=0)*G6</f>
        <v>0</v>
      </c>
    </row>
  </sheetData>
  <conditionalFormatting sqref="H28:H32">
    <cfRule type="expression" dxfId="0" priority="1">
      <formula>(H28=J28)</formula>
    </cfRule>
  </conditionalFormatting>
  <printOptions gridLinesSet="0"/>
  <pageMargins left="0.75" right="0.75" top="0.75" bottom="0.75" header="0.5" footer="0.5"/>
  <pageSetup scale="49" orientation="portrait" horizontalDpi="300" verticalDpi="300" r:id="rId1"/>
  <headerFooter alignWithMargins="0">
    <oddHeader>&amp;LDEMO OF TABLEAU&amp;C&amp;F  &amp;A&amp;R&amp;D  &amp;T</oddHeader>
    <oddFooter>&amp;RKyle Cattani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LP </vt:lpstr>
      <vt:lpstr>_a11</vt:lpstr>
      <vt:lpstr>_a12</vt:lpstr>
      <vt:lpstr>_a21</vt:lpstr>
      <vt:lpstr>_a22</vt:lpstr>
      <vt:lpstr>_a31</vt:lpstr>
      <vt:lpstr>_a32</vt:lpstr>
      <vt:lpstr>_a41</vt:lpstr>
      <vt:lpstr>_a42</vt:lpstr>
      <vt:lpstr>_a51</vt:lpstr>
      <vt:lpstr>_a52</vt:lpstr>
      <vt:lpstr>_b1</vt:lpstr>
      <vt:lpstr>_b2</vt:lpstr>
      <vt:lpstr>_b3</vt:lpstr>
      <vt:lpstr>_b4</vt:lpstr>
      <vt:lpstr>_b5</vt:lpstr>
      <vt:lpstr>_c1</vt:lpstr>
      <vt:lpstr>_c2</vt:lpstr>
      <vt:lpstr>c_</vt:lpstr>
      <vt:lpstr>MAX</vt:lpstr>
      <vt:lpstr>Profit</vt:lpstr>
      <vt:lpstr>x</vt:lpstr>
      <vt:lpstr>y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Palley, Asa</cp:lastModifiedBy>
  <dcterms:created xsi:type="dcterms:W3CDTF">2013-12-19T21:09:57Z</dcterms:created>
  <dcterms:modified xsi:type="dcterms:W3CDTF">2020-01-29T16:18:01Z</dcterms:modified>
</cp:coreProperties>
</file>