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<sst xmlns="http://schemas.openxmlformats.org/spreadsheetml/2006/main" count="105" uniqueCount="80">
  <si>
    <t>Roll no</t>
  </si>
  <si>
    <t>Experiment 1</t>
  </si>
  <si>
    <t>n=</t>
  </si>
  <si>
    <t>p=</t>
  </si>
  <si>
    <t>q=</t>
  </si>
  <si>
    <t>p(X=0)</t>
  </si>
  <si>
    <t>P(X&gt;=5)=</t>
  </si>
  <si>
    <t>p(X=1)</t>
  </si>
  <si>
    <t>P(X&lt;5)=</t>
  </si>
  <si>
    <t>p(X=2)</t>
  </si>
  <si>
    <t>p(X=3)</t>
  </si>
  <si>
    <t>p(X=4)</t>
  </si>
  <si>
    <t>p(X=5)</t>
  </si>
  <si>
    <t>p(X=6)</t>
  </si>
  <si>
    <t>p(X=7)</t>
  </si>
  <si>
    <t>p(X=8)</t>
  </si>
  <si>
    <t>p(X=9)</t>
  </si>
  <si>
    <t>p(X=10)</t>
  </si>
  <si>
    <t>Experiment 2</t>
  </si>
  <si>
    <t>1st part</t>
  </si>
  <si>
    <t>NO. OF HEADS</t>
  </si>
  <si>
    <t>FREQUENCY</t>
  </si>
  <si>
    <t>fx</t>
  </si>
  <si>
    <t>P(X=x)</t>
  </si>
  <si>
    <t>N*P(X=x)</t>
  </si>
  <si>
    <t>2)P(X=x)</t>
  </si>
  <si>
    <t>3)N*P(X=x)</t>
  </si>
  <si>
    <t>N=</t>
  </si>
  <si>
    <t>2nd part</t>
  </si>
  <si>
    <t>mean=</t>
  </si>
  <si>
    <t>P=</t>
  </si>
  <si>
    <t>Q=</t>
  </si>
  <si>
    <t>exp 3</t>
  </si>
  <si>
    <t>CASE 1</t>
  </si>
  <si>
    <t>CASE 2</t>
  </si>
  <si>
    <t>FREQUENCIES</t>
  </si>
  <si>
    <t>XiFi</t>
  </si>
  <si>
    <t>1st CASE</t>
  </si>
  <si>
    <t>2nd CASE</t>
  </si>
  <si>
    <t>B1=</t>
  </si>
  <si>
    <t>β1 =</t>
  </si>
  <si>
    <t>B2=</t>
  </si>
  <si>
    <t>β2 =</t>
  </si>
  <si>
    <t>mean(np)=</t>
  </si>
  <si>
    <t>MEAN=</t>
  </si>
  <si>
    <t>variance(npq)=</t>
  </si>
  <si>
    <t>VARIANCE=</t>
  </si>
  <si>
    <t>SD=</t>
  </si>
  <si>
    <t>μ 3=</t>
  </si>
  <si>
    <t xml:space="preserve"> μ 4=</t>
  </si>
  <si>
    <t>3pq</t>
  </si>
  <si>
    <t>n-2</t>
  </si>
  <si>
    <t>exp 4</t>
  </si>
  <si>
    <t>poisson dist.</t>
  </si>
  <si>
    <t>λ =</t>
  </si>
  <si>
    <t>mean=variance</t>
  </si>
  <si>
    <t>x</t>
  </si>
  <si>
    <t>(e^-λ)*(λ^x)/x!</t>
  </si>
  <si>
    <t>p(x&gt;=10) =</t>
  </si>
  <si>
    <t>p(x&lt;10) =</t>
  </si>
  <si>
    <t>exp 8</t>
  </si>
  <si>
    <t>Class Interval</t>
  </si>
  <si>
    <t>frequencies</t>
  </si>
  <si>
    <t>xi</t>
  </si>
  <si>
    <t>fixi</t>
  </si>
  <si>
    <t>xi^2</t>
  </si>
  <si>
    <t>fixi^2</t>
  </si>
  <si>
    <t>Zi</t>
  </si>
  <si>
    <t>phi(z)</t>
  </si>
  <si>
    <t>del phi(z)</t>
  </si>
  <si>
    <t>Exp Frequency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</si>
  <si>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</si>
  <si>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</si>
  <si>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</si>
  <si>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</si>
  <si>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</si>
  <si>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</si>
  <si>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</si>
  <si>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</si>
  <si>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variance=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</si>
</sst>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"/>
    <numFmt numFmtId="166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282828"/>
      <name val="Arial"/>
    </font>
    <font>
      <sz val="12.0"/>
      <color rgb="FF000000"/>
      <name val="&quot;Times New Roman&quot;"/>
    </font>
    <font>
      <sz val="12.0"/>
      <color rgb="FF333333"/>
      <name val="Arial"/>
    </font>
    <font>
      <sz val="10.0"/>
      <color rgb="FF333333"/>
      <name val="Roboto"/>
    </font>
    <font>
      <b/>
      <sz val="8.0"/>
      <color rgb="FF33333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3" fontId="5" numFmtId="0" xfId="0" applyAlignment="1" applyFill="1" applyFont="1">
      <alignment horizontal="left" readingOrder="0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>
        <v>2.1020570062E10</v>
      </c>
    </row>
    <row r="2">
      <c r="C2" s="1" t="s">
        <v>1</v>
      </c>
    </row>
    <row r="4">
      <c r="B4" s="1" t="s">
        <v>2</v>
      </c>
      <c r="C4" s="1">
        <v>10.0</v>
      </c>
    </row>
    <row r="5">
      <c r="B5" s="1" t="s">
        <v>3</v>
      </c>
      <c r="C5" s="1">
        <v>0.5</v>
      </c>
    </row>
    <row r="6">
      <c r="B6" s="1" t="s">
        <v>4</v>
      </c>
      <c r="C6" s="1">
        <v>0.5</v>
      </c>
    </row>
    <row r="8">
      <c r="A8" s="1" t="s">
        <v>5</v>
      </c>
      <c r="B8" s="1">
        <v>0.0</v>
      </c>
      <c r="C8" s="2">
        <f>_xlfn.BINOM.DIST(B8,C4,C5,0)</f>
        <v>0.0009765625</v>
      </c>
      <c r="E8" s="1" t="s">
        <v>6</v>
      </c>
      <c r="F8" s="2">
        <f>SUM(C8:C13)</f>
        <v>0.623046875</v>
      </c>
    </row>
    <row r="9">
      <c r="A9" s="1" t="s">
        <v>7</v>
      </c>
      <c r="B9" s="1">
        <v>1.0</v>
      </c>
      <c r="C9" s="2">
        <f t="shared" ref="C9:C18" si="1">_xlfn.BINOM.DIST(B9,C$4,C$5,0)</f>
        <v>0.009765625</v>
      </c>
      <c r="E9" s="1" t="s">
        <v>8</v>
      </c>
      <c r="F9" s="2">
        <f>SUM(C8:C12)</f>
        <v>0.376953125</v>
      </c>
    </row>
    <row r="10">
      <c r="A10" s="1" t="s">
        <v>9</v>
      </c>
      <c r="B10" s="1">
        <v>2.0</v>
      </c>
      <c r="C10" s="2">
        <f t="shared" si="1"/>
        <v>0.0439453125</v>
      </c>
    </row>
    <row r="11">
      <c r="A11" s="1" t="s">
        <v>10</v>
      </c>
      <c r="B11" s="1">
        <v>3.0</v>
      </c>
      <c r="C11" s="2">
        <f t="shared" si="1"/>
        <v>0.1171875</v>
      </c>
    </row>
    <row r="12">
      <c r="A12" s="1" t="s">
        <v>11</v>
      </c>
      <c r="B12" s="1">
        <v>4.0</v>
      </c>
      <c r="C12" s="2">
        <f t="shared" si="1"/>
        <v>0.205078125</v>
      </c>
    </row>
    <row r="13">
      <c r="A13" s="1" t="s">
        <v>12</v>
      </c>
      <c r="B13" s="1">
        <v>5.0</v>
      </c>
      <c r="C13" s="2">
        <f t="shared" si="1"/>
        <v>0.24609375</v>
      </c>
    </row>
    <row r="14">
      <c r="A14" s="1" t="s">
        <v>13</v>
      </c>
      <c r="B14" s="1">
        <v>6.0</v>
      </c>
      <c r="C14" s="2">
        <f t="shared" si="1"/>
        <v>0.205078125</v>
      </c>
    </row>
    <row r="15">
      <c r="A15" s="1" t="s">
        <v>14</v>
      </c>
      <c r="B15" s="1">
        <v>7.0</v>
      </c>
      <c r="C15" s="2">
        <f t="shared" si="1"/>
        <v>0.1171875</v>
      </c>
    </row>
    <row r="16">
      <c r="A16" s="1" t="s">
        <v>15</v>
      </c>
      <c r="B16" s="1">
        <v>8.0</v>
      </c>
      <c r="C16" s="2">
        <f t="shared" si="1"/>
        <v>0.0439453125</v>
      </c>
    </row>
    <row r="17">
      <c r="A17" s="1" t="s">
        <v>16</v>
      </c>
      <c r="B17" s="1">
        <v>9.0</v>
      </c>
      <c r="C17" s="2">
        <f t="shared" si="1"/>
        <v>0.009765625</v>
      </c>
    </row>
    <row r="18">
      <c r="A18" s="1" t="s">
        <v>17</v>
      </c>
      <c r="B18" s="1">
        <v>10.0</v>
      </c>
      <c r="C18" s="2">
        <f t="shared" si="1"/>
        <v>0.0009765625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B1" s="3" t="s">
        <v>0</v>
      </c>
      <c r="C1" s="3"/>
      <c r="D1" s="3">
        <v>2.1020570062E10</v>
      </c>
    </row>
    <row r="2">
      <c r="B2" s="1" t="s">
        <v>18</v>
      </c>
    </row>
    <row r="4">
      <c r="B4" s="1" t="s">
        <v>19</v>
      </c>
      <c r="C4" s="1" t="s">
        <v>3</v>
      </c>
      <c r="D4" s="1">
        <v>0.5</v>
      </c>
    </row>
    <row r="5">
      <c r="C5" s="1" t="s">
        <v>4</v>
      </c>
      <c r="D5" s="1">
        <v>0.5</v>
      </c>
    </row>
    <row r="6">
      <c r="A6" s="1"/>
      <c r="C6" s="1" t="s">
        <v>2</v>
      </c>
      <c r="D6" s="1">
        <v>7.0</v>
      </c>
      <c r="E6" s="1"/>
      <c r="F6" s="1"/>
      <c r="G6" s="1"/>
    </row>
    <row r="7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</row>
    <row r="8">
      <c r="A8" s="1">
        <v>0.0</v>
      </c>
      <c r="B8" s="1">
        <v>7.0</v>
      </c>
      <c r="C8" s="4">
        <f t="shared" ref="C8:C15" si="1">A8*B8</f>
        <v>0</v>
      </c>
      <c r="D8" s="2">
        <f t="shared" ref="D8:D15" si="2">_xlfn.BINOM.DIST(A8,D$6,D$4,0)</f>
        <v>0.0078125</v>
      </c>
      <c r="E8" s="5">
        <f t="shared" ref="E8:E15" si="3">B$16*D8</f>
        <v>1</v>
      </c>
      <c r="F8" s="2">
        <f t="shared" ref="F8:F15" si="4">_xlfn.BINOM.DIST(A8,D$6,C$19,0)</f>
        <v>0.009838091773</v>
      </c>
      <c r="G8" s="5">
        <f t="shared" ref="G8:G15" si="5">B$16*F8</f>
        <v>1.259275747</v>
      </c>
    </row>
    <row r="9">
      <c r="A9" s="1">
        <v>1.0</v>
      </c>
      <c r="B9" s="1">
        <v>6.0</v>
      </c>
      <c r="C9" s="4">
        <f t="shared" si="1"/>
        <v>6</v>
      </c>
      <c r="D9" s="2">
        <f t="shared" si="2"/>
        <v>0.0546875</v>
      </c>
      <c r="E9" s="5">
        <f t="shared" si="3"/>
        <v>7</v>
      </c>
      <c r="F9" s="2">
        <f t="shared" si="4"/>
        <v>0.06440444096</v>
      </c>
      <c r="G9" s="5">
        <f t="shared" si="5"/>
        <v>8.243768443</v>
      </c>
    </row>
    <row r="10">
      <c r="A10" s="1">
        <v>2.0</v>
      </c>
      <c r="B10" s="1">
        <v>19.0</v>
      </c>
      <c r="C10" s="4">
        <f t="shared" si="1"/>
        <v>38</v>
      </c>
      <c r="D10" s="2">
        <f t="shared" si="2"/>
        <v>0.1640625</v>
      </c>
      <c r="E10" s="5">
        <f t="shared" si="3"/>
        <v>21</v>
      </c>
      <c r="F10" s="2">
        <f t="shared" si="4"/>
        <v>0.1806941011</v>
      </c>
      <c r="G10" s="5">
        <f t="shared" si="5"/>
        <v>23.12884494</v>
      </c>
    </row>
    <row r="11">
      <c r="A11" s="1">
        <v>3.0</v>
      </c>
      <c r="B11" s="1">
        <v>35.0</v>
      </c>
      <c r="C11" s="4">
        <f t="shared" si="1"/>
        <v>105</v>
      </c>
      <c r="D11" s="2">
        <f t="shared" si="2"/>
        <v>0.2734375</v>
      </c>
      <c r="E11" s="5">
        <f t="shared" si="3"/>
        <v>35</v>
      </c>
      <c r="F11" s="2">
        <f t="shared" si="4"/>
        <v>0.2816434333</v>
      </c>
      <c r="G11" s="5">
        <f t="shared" si="5"/>
        <v>36.05035946</v>
      </c>
    </row>
    <row r="12">
      <c r="A12" s="1">
        <v>4.0</v>
      </c>
      <c r="B12" s="1">
        <v>30.0</v>
      </c>
      <c r="C12" s="4">
        <f t="shared" si="1"/>
        <v>120</v>
      </c>
      <c r="D12" s="2">
        <f t="shared" si="2"/>
        <v>0.2734375</v>
      </c>
      <c r="E12" s="5">
        <f t="shared" si="3"/>
        <v>35</v>
      </c>
      <c r="F12" s="2">
        <f t="shared" si="4"/>
        <v>0.2633943988</v>
      </c>
      <c r="G12" s="5">
        <f t="shared" si="5"/>
        <v>33.71448304</v>
      </c>
    </row>
    <row r="13">
      <c r="A13" s="1">
        <v>5.0</v>
      </c>
      <c r="B13" s="1">
        <v>23.0</v>
      </c>
      <c r="C13" s="4">
        <f t="shared" si="1"/>
        <v>115</v>
      </c>
      <c r="D13" s="2">
        <f t="shared" si="2"/>
        <v>0.1640625</v>
      </c>
      <c r="E13" s="5">
        <f t="shared" si="3"/>
        <v>21</v>
      </c>
      <c r="F13" s="2">
        <f t="shared" si="4"/>
        <v>0.1477966842</v>
      </c>
      <c r="G13" s="5">
        <f t="shared" si="5"/>
        <v>18.91797558</v>
      </c>
    </row>
    <row r="14">
      <c r="A14" s="1">
        <v>6.0</v>
      </c>
      <c r="B14" s="1">
        <v>7.0</v>
      </c>
      <c r="C14" s="4">
        <f t="shared" si="1"/>
        <v>42</v>
      </c>
      <c r="D14" s="2">
        <f t="shared" si="2"/>
        <v>0.0546875</v>
      </c>
      <c r="E14" s="5">
        <f t="shared" si="3"/>
        <v>7</v>
      </c>
      <c r="F14" s="2">
        <f t="shared" si="4"/>
        <v>0.0460734084</v>
      </c>
      <c r="G14" s="5">
        <f t="shared" si="5"/>
        <v>5.897396275</v>
      </c>
    </row>
    <row r="15">
      <c r="A15" s="1">
        <v>7.0</v>
      </c>
      <c r="B15" s="1">
        <v>1.0</v>
      </c>
      <c r="C15" s="4">
        <f t="shared" si="1"/>
        <v>7</v>
      </c>
      <c r="D15" s="2">
        <f t="shared" si="2"/>
        <v>0.0078125</v>
      </c>
      <c r="E15" s="5">
        <f t="shared" si="3"/>
        <v>1</v>
      </c>
      <c r="F15" s="2">
        <f t="shared" si="4"/>
        <v>0.00615544148</v>
      </c>
      <c r="G15" s="5">
        <f t="shared" si="5"/>
        <v>0.7878965095</v>
      </c>
    </row>
    <row r="16">
      <c r="A16" s="1" t="s">
        <v>27</v>
      </c>
      <c r="B16" s="5">
        <f t="shared" ref="B16:G16" si="6">SUM(B8:B15)</f>
        <v>128</v>
      </c>
      <c r="C16" s="4">
        <f t="shared" si="6"/>
        <v>433</v>
      </c>
      <c r="D16" s="4">
        <f t="shared" si="6"/>
        <v>1</v>
      </c>
      <c r="E16" s="4">
        <f t="shared" si="6"/>
        <v>128</v>
      </c>
      <c r="F16" s="4">
        <f t="shared" si="6"/>
        <v>1</v>
      </c>
      <c r="G16" s="4">
        <f t="shared" si="6"/>
        <v>128</v>
      </c>
    </row>
    <row r="18">
      <c r="A18" s="1" t="s">
        <v>28</v>
      </c>
      <c r="B18" s="3" t="s">
        <v>29</v>
      </c>
      <c r="C18" s="5">
        <f>C16/B16</f>
        <v>3.3828125</v>
      </c>
    </row>
    <row r="19">
      <c r="B19" s="3" t="s">
        <v>30</v>
      </c>
      <c r="C19" s="6">
        <f>C18/D6</f>
        <v>0.4832589286</v>
      </c>
    </row>
    <row r="20">
      <c r="B20" s="3" t="s">
        <v>31</v>
      </c>
      <c r="C20" s="6">
        <f>1-C19</f>
        <v>0.5167410714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0</v>
      </c>
      <c r="C1" s="3">
        <v>2.1020570062E10</v>
      </c>
    </row>
    <row r="2">
      <c r="B2" s="1" t="s">
        <v>32</v>
      </c>
    </row>
    <row r="3">
      <c r="C3" s="7" t="s">
        <v>33</v>
      </c>
      <c r="E3" s="7"/>
      <c r="F3" s="7" t="s">
        <v>34</v>
      </c>
    </row>
    <row r="4">
      <c r="A4" s="1" t="s">
        <v>20</v>
      </c>
      <c r="B4" s="1" t="s">
        <v>35</v>
      </c>
      <c r="C4" s="1" t="s">
        <v>23</v>
      </c>
      <c r="D4" s="1" t="s">
        <v>24</v>
      </c>
      <c r="E4" s="1" t="s">
        <v>36</v>
      </c>
      <c r="F4" s="1" t="s">
        <v>23</v>
      </c>
      <c r="G4" s="1" t="s">
        <v>24</v>
      </c>
    </row>
    <row r="5">
      <c r="A5" s="1">
        <v>0.0</v>
      </c>
      <c r="B5" s="1">
        <v>2.0</v>
      </c>
      <c r="C5" s="2">
        <f t="shared" ref="C5:C13" si="1">_xlfn.BINOM.DIST(A5,C$16,C$18,0)</f>
        <v>0.00390625</v>
      </c>
      <c r="D5" s="5">
        <f>B14*C5</f>
        <v>1</v>
      </c>
      <c r="E5" s="5">
        <f t="shared" ref="E5:E13" si="2">B5*A5</f>
        <v>0</v>
      </c>
      <c r="F5" s="2">
        <f t="shared" ref="F5:F13" si="3">_xlfn.BINOM.DIST(A5,C$16,G$18,0)</f>
        <v>0.003362705821</v>
      </c>
      <c r="G5" s="2">
        <f t="shared" ref="G5:G13" si="4">B$14*F5</f>
        <v>0.8608526901</v>
      </c>
    </row>
    <row r="6">
      <c r="A6" s="1">
        <v>1.0</v>
      </c>
      <c r="B6" s="1">
        <v>6.0</v>
      </c>
      <c r="C6" s="2">
        <f t="shared" si="1"/>
        <v>0.03125</v>
      </c>
      <c r="D6" s="5">
        <f t="shared" ref="D6:D13" si="5">B$14*C6</f>
        <v>8</v>
      </c>
      <c r="E6" s="5">
        <f t="shared" si="2"/>
        <v>6</v>
      </c>
      <c r="F6" s="2">
        <f t="shared" si="3"/>
        <v>0.02791882325</v>
      </c>
      <c r="G6" s="2">
        <f t="shared" si="4"/>
        <v>7.147218752</v>
      </c>
    </row>
    <row r="7">
      <c r="A7" s="1">
        <v>2.0</v>
      </c>
      <c r="B7" s="1">
        <v>24.0</v>
      </c>
      <c r="C7" s="2">
        <f t="shared" si="1"/>
        <v>0.109375</v>
      </c>
      <c r="D7" s="5">
        <f t="shared" si="5"/>
        <v>28</v>
      </c>
      <c r="E7" s="5">
        <f t="shared" si="2"/>
        <v>48</v>
      </c>
      <c r="F7" s="2">
        <f t="shared" si="3"/>
        <v>0.1014106112</v>
      </c>
      <c r="G7" s="2">
        <f t="shared" si="4"/>
        <v>25.96111647</v>
      </c>
    </row>
    <row r="8">
      <c r="A8" s="1">
        <v>3.0</v>
      </c>
      <c r="B8" s="1">
        <v>63.0</v>
      </c>
      <c r="C8" s="2">
        <f t="shared" si="1"/>
        <v>0.21875</v>
      </c>
      <c r="D8" s="5">
        <f t="shared" si="5"/>
        <v>56</v>
      </c>
      <c r="E8" s="5">
        <f t="shared" si="2"/>
        <v>189</v>
      </c>
      <c r="F8" s="2">
        <f t="shared" si="3"/>
        <v>0.2104900846</v>
      </c>
      <c r="G8" s="2">
        <f t="shared" si="4"/>
        <v>53.88546165</v>
      </c>
    </row>
    <row r="9">
      <c r="A9" s="1">
        <v>4.0</v>
      </c>
      <c r="B9" s="1">
        <v>64.0</v>
      </c>
      <c r="C9" s="2">
        <f t="shared" si="1"/>
        <v>0.2734375</v>
      </c>
      <c r="D9" s="5">
        <f t="shared" si="5"/>
        <v>70</v>
      </c>
      <c r="E9" s="5">
        <f t="shared" si="2"/>
        <v>256</v>
      </c>
      <c r="F9" s="2">
        <f t="shared" si="3"/>
        <v>0.2730611421</v>
      </c>
      <c r="G9" s="2">
        <f t="shared" si="4"/>
        <v>69.90365237</v>
      </c>
    </row>
    <row r="10">
      <c r="A10" s="1">
        <v>5.0</v>
      </c>
      <c r="B10" s="1">
        <v>50.0</v>
      </c>
      <c r="C10" s="2">
        <f t="shared" si="1"/>
        <v>0.21875</v>
      </c>
      <c r="D10" s="5">
        <f t="shared" si="5"/>
        <v>56</v>
      </c>
      <c r="E10" s="5">
        <f t="shared" si="2"/>
        <v>250</v>
      </c>
      <c r="F10" s="2">
        <f t="shared" si="3"/>
        <v>0.2267086736</v>
      </c>
      <c r="G10" s="2">
        <f t="shared" si="4"/>
        <v>58.03742044</v>
      </c>
    </row>
    <row r="11">
      <c r="A11" s="1">
        <v>6.0</v>
      </c>
      <c r="B11" s="1">
        <v>36.0</v>
      </c>
      <c r="C11" s="2">
        <f t="shared" si="1"/>
        <v>0.109375</v>
      </c>
      <c r="D11" s="5">
        <f t="shared" si="5"/>
        <v>28</v>
      </c>
      <c r="E11" s="5">
        <f t="shared" si="2"/>
        <v>216</v>
      </c>
      <c r="F11" s="2">
        <f t="shared" si="3"/>
        <v>0.1176403714</v>
      </c>
      <c r="G11" s="2">
        <f t="shared" si="4"/>
        <v>30.11593508</v>
      </c>
    </row>
    <row r="12">
      <c r="A12" s="1">
        <v>7.0</v>
      </c>
      <c r="B12" s="1">
        <v>10.0</v>
      </c>
      <c r="C12" s="2">
        <f t="shared" si="1"/>
        <v>0.03125</v>
      </c>
      <c r="D12" s="5">
        <f t="shared" si="5"/>
        <v>8</v>
      </c>
      <c r="E12" s="5">
        <f t="shared" si="2"/>
        <v>70</v>
      </c>
      <c r="F12" s="2">
        <f t="shared" si="3"/>
        <v>0.03488241859</v>
      </c>
      <c r="G12" s="2">
        <f t="shared" si="4"/>
        <v>8.929899158</v>
      </c>
    </row>
    <row r="13">
      <c r="A13" s="1">
        <v>8.0</v>
      </c>
      <c r="B13" s="1">
        <v>1.0</v>
      </c>
      <c r="C13" s="2">
        <f t="shared" si="1"/>
        <v>0.00390625</v>
      </c>
      <c r="D13" s="5">
        <f t="shared" si="5"/>
        <v>1</v>
      </c>
      <c r="E13" s="5">
        <f t="shared" si="2"/>
        <v>8</v>
      </c>
      <c r="F13" s="2">
        <f t="shared" si="3"/>
        <v>0.004525169476</v>
      </c>
      <c r="G13" s="2">
        <f t="shared" si="4"/>
        <v>1.158443386</v>
      </c>
    </row>
    <row r="14">
      <c r="A14" s="1" t="s">
        <v>27</v>
      </c>
      <c r="B14" s="5">
        <f t="shared" ref="B14:E14" si="6">SUM(B5:B13)</f>
        <v>256</v>
      </c>
      <c r="C14" s="2">
        <f t="shared" si="6"/>
        <v>1</v>
      </c>
      <c r="D14" s="5">
        <f t="shared" si="6"/>
        <v>256</v>
      </c>
      <c r="E14" s="5">
        <f t="shared" si="6"/>
        <v>1043</v>
      </c>
    </row>
    <row r="16">
      <c r="B16" s="1" t="s">
        <v>2</v>
      </c>
      <c r="C16" s="1">
        <v>8.0</v>
      </c>
    </row>
    <row r="17">
      <c r="A17" s="8"/>
      <c r="B17" s="3" t="s">
        <v>37</v>
      </c>
      <c r="C17" s="8"/>
      <c r="D17" s="8"/>
      <c r="E17" s="8"/>
      <c r="F17" s="3" t="s">
        <v>38</v>
      </c>
    </row>
    <row r="18">
      <c r="B18" s="1" t="s">
        <v>3</v>
      </c>
      <c r="C18" s="1">
        <v>0.5</v>
      </c>
      <c r="D18" s="1" t="s">
        <v>39</v>
      </c>
      <c r="E18" s="1">
        <v>0.0</v>
      </c>
      <c r="F18" s="1" t="s">
        <v>30</v>
      </c>
      <c r="G18" s="2">
        <f>G20/C16</f>
        <v>0.5092773438</v>
      </c>
      <c r="H18" s="9" t="s">
        <v>40</v>
      </c>
      <c r="I18" s="1">
        <v>1.72E-4</v>
      </c>
    </row>
    <row r="19">
      <c r="B19" s="1" t="s">
        <v>4</v>
      </c>
      <c r="C19" s="1">
        <v>0.5</v>
      </c>
      <c r="D19" s="1" t="s">
        <v>41</v>
      </c>
      <c r="E19" s="1">
        <v>2.75</v>
      </c>
      <c r="F19" s="1" t="s">
        <v>31</v>
      </c>
      <c r="G19" s="2">
        <f>1-G18</f>
        <v>0.4907226563</v>
      </c>
      <c r="H19" s="9" t="s">
        <v>42</v>
      </c>
      <c r="I19" s="1">
        <v>2.750172</v>
      </c>
    </row>
    <row r="20">
      <c r="B20" s="1" t="s">
        <v>43</v>
      </c>
      <c r="C20" s="4">
        <f>E14/B14</f>
        <v>4.07421875</v>
      </c>
      <c r="F20" s="1" t="s">
        <v>44</v>
      </c>
      <c r="G20" s="2">
        <f>E14/B14</f>
        <v>4.07421875</v>
      </c>
    </row>
    <row r="21">
      <c r="B21" s="1" t="s">
        <v>45</v>
      </c>
      <c r="C21" s="5">
        <f>C16*C18*C19</f>
        <v>2</v>
      </c>
      <c r="F21" s="1" t="s">
        <v>46</v>
      </c>
      <c r="G21" s="2">
        <f>C16*G18*G19</f>
        <v>1.999311447</v>
      </c>
    </row>
    <row r="22">
      <c r="B22" s="1" t="s">
        <v>47</v>
      </c>
      <c r="C22" s="5">
        <f>SQRT(C21)</f>
        <v>1.414213562</v>
      </c>
      <c r="F22" s="1" t="s">
        <v>47</v>
      </c>
      <c r="G22" s="2">
        <f>SQRT(G21)</f>
        <v>1.413970101</v>
      </c>
    </row>
    <row r="23">
      <c r="B23" s="10" t="s">
        <v>48</v>
      </c>
      <c r="C23" s="5">
        <f>C20*(C19-C18)</f>
        <v>0</v>
      </c>
      <c r="F23" s="10" t="s">
        <v>48</v>
      </c>
      <c r="G23" s="2">
        <f>G21*(G19-G18)</f>
        <v>-0.03709659912</v>
      </c>
    </row>
    <row r="24">
      <c r="B24" s="10" t="s">
        <v>49</v>
      </c>
      <c r="C24" s="1">
        <v>11.0</v>
      </c>
      <c r="F24" s="10" t="s">
        <v>49</v>
      </c>
      <c r="G24" s="2">
        <f>G21*(1+F28)</f>
        <v>10.99311554</v>
      </c>
    </row>
    <row r="25">
      <c r="F25" s="2"/>
      <c r="G25" s="2"/>
    </row>
    <row r="26">
      <c r="F26" s="11" t="s">
        <v>50</v>
      </c>
      <c r="G26" s="2">
        <f>3*G18*G19</f>
        <v>0.7497417927</v>
      </c>
    </row>
    <row r="27">
      <c r="F27" s="11" t="s">
        <v>51</v>
      </c>
      <c r="G27" s="12">
        <v>6.0</v>
      </c>
    </row>
    <row r="28">
      <c r="F28" s="2">
        <f>G26*G27</f>
        <v>4.498450756</v>
      </c>
      <c r="G28" s="2"/>
    </row>
  </sheetData>
  <mergeCells count="2">
    <mergeCell ref="C3:D3"/>
    <mergeCell ref="F3:G3"/>
  </mergeCells>
  <conditionalFormatting sqref="C3:D3">
    <cfRule type="notContainsBlanks" dxfId="0" priority="1">
      <formula>LEN(TRIM(C3))&gt;0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0</v>
      </c>
      <c r="C1" s="3">
        <v>2.1020570062E10</v>
      </c>
    </row>
    <row r="2">
      <c r="B2" s="1" t="s">
        <v>52</v>
      </c>
    </row>
    <row r="3">
      <c r="B3" s="1" t="s">
        <v>53</v>
      </c>
    </row>
    <row r="5">
      <c r="A5" s="1" t="s">
        <v>2</v>
      </c>
      <c r="B5" s="1">
        <v>100.0</v>
      </c>
    </row>
    <row r="6">
      <c r="A6" s="1" t="s">
        <v>3</v>
      </c>
      <c r="B6" s="1">
        <v>0.05</v>
      </c>
    </row>
    <row r="7">
      <c r="A7" s="13" t="s">
        <v>54</v>
      </c>
      <c r="B7" s="1">
        <v>5.0</v>
      </c>
      <c r="C7" s="1" t="s">
        <v>55</v>
      </c>
    </row>
    <row r="8">
      <c r="A8" s="1"/>
    </row>
    <row r="9">
      <c r="A9" s="1" t="s">
        <v>56</v>
      </c>
      <c r="B9" s="14" t="s">
        <v>57</v>
      </c>
      <c r="C9" s="15"/>
    </row>
    <row r="10">
      <c r="A10" s="1">
        <v>0.0</v>
      </c>
      <c r="B10" s="2">
        <f t="shared" ref="B10:B20" si="1">_xlfn.POISSON.DIST(A10,B$7,0)</f>
        <v>0.006737946999</v>
      </c>
    </row>
    <row r="11">
      <c r="A11" s="1">
        <v>1.0</v>
      </c>
      <c r="B11" s="2">
        <f t="shared" si="1"/>
        <v>0.033689735</v>
      </c>
    </row>
    <row r="12">
      <c r="A12" s="1">
        <v>2.0</v>
      </c>
      <c r="B12" s="2">
        <f t="shared" si="1"/>
        <v>0.08422433749</v>
      </c>
    </row>
    <row r="13">
      <c r="A13" s="1">
        <v>3.0</v>
      </c>
      <c r="B13" s="2">
        <f t="shared" si="1"/>
        <v>0.1403738958</v>
      </c>
      <c r="D13" s="1" t="s">
        <v>58</v>
      </c>
      <c r="E13" s="2">
        <f>sum(B10:B20)</f>
        <v>0.9863047314</v>
      </c>
    </row>
    <row r="14">
      <c r="A14" s="1">
        <v>4.0</v>
      </c>
      <c r="B14" s="2">
        <f t="shared" si="1"/>
        <v>0.1754673698</v>
      </c>
      <c r="D14" s="1" t="s">
        <v>59</v>
      </c>
      <c r="E14" s="2">
        <f>1-E13</f>
        <v>0.0136952686</v>
      </c>
    </row>
    <row r="15">
      <c r="A15" s="1">
        <v>5.0</v>
      </c>
      <c r="B15" s="2">
        <f t="shared" si="1"/>
        <v>0.1754673698</v>
      </c>
    </row>
    <row r="16">
      <c r="A16" s="1">
        <v>6.0</v>
      </c>
      <c r="B16" s="2">
        <f t="shared" si="1"/>
        <v>0.1462228081</v>
      </c>
    </row>
    <row r="17">
      <c r="A17" s="1">
        <v>7.0</v>
      </c>
      <c r="B17" s="2">
        <f t="shared" si="1"/>
        <v>0.104444863</v>
      </c>
    </row>
    <row r="18">
      <c r="A18" s="1">
        <v>8.0</v>
      </c>
      <c r="B18" s="2">
        <f t="shared" si="1"/>
        <v>0.06527803935</v>
      </c>
    </row>
    <row r="19">
      <c r="A19" s="1">
        <v>9.0</v>
      </c>
      <c r="B19" s="2">
        <f t="shared" si="1"/>
        <v>0.03626557742</v>
      </c>
    </row>
    <row r="20">
      <c r="A20" s="1">
        <v>10.0</v>
      </c>
      <c r="B20" s="2">
        <f t="shared" si="1"/>
        <v>0.01813278871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" t="s">
        <v>0</v>
      </c>
      <c r="D1" s="3">
        <v>2.1020570062E10</v>
      </c>
    </row>
    <row r="2">
      <c r="C2" s="1" t="s">
        <v>60</v>
      </c>
    </row>
    <row r="4">
      <c r="A4" s="7" t="s">
        <v>61</v>
      </c>
      <c r="B4" s="7" t="s">
        <v>62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1" t="s">
        <v>68</v>
      </c>
      <c r="I4" s="1" t="s">
        <v>69</v>
      </c>
      <c r="J4" s="1" t="s">
        <v>70</v>
      </c>
    </row>
    <row r="5">
      <c r="A5" s="7" t="s">
        <v>71</v>
      </c>
      <c r="B5" s="7">
        <v>3.0</v>
      </c>
      <c r="C5" s="1">
        <v>62.5</v>
      </c>
      <c r="D5" s="5">
        <f t="shared" ref="D5:D12" si="1">B5*C5</f>
        <v>187.5</v>
      </c>
      <c r="E5" s="5">
        <f t="shared" ref="E5:E12" si="2">C5*C5</f>
        <v>3906.25</v>
      </c>
      <c r="F5" s="5">
        <f t="shared" ref="F5:F12" si="3">B5*E5</f>
        <v>11718.75</v>
      </c>
      <c r="G5" s="5">
        <f t="shared" ref="G5:G12" si="4">(C5-B$15)/B$17</f>
        <v>-3.203913214</v>
      </c>
      <c r="H5" s="1">
        <v>6.78E-4</v>
      </c>
      <c r="I5" s="5">
        <f>H5-0</f>
        <v>0.000678</v>
      </c>
      <c r="J5" s="16">
        <f t="shared" ref="J5:J12" si="5">1000*I5</f>
        <v>0.678</v>
      </c>
    </row>
    <row r="6">
      <c r="A6" s="7" t="s">
        <v>72</v>
      </c>
      <c r="B6" s="7">
        <v>21.0</v>
      </c>
      <c r="C6" s="1">
        <v>67.5</v>
      </c>
      <c r="D6" s="5">
        <f t="shared" si="1"/>
        <v>1417.5</v>
      </c>
      <c r="E6" s="5">
        <f t="shared" si="2"/>
        <v>4556.25</v>
      </c>
      <c r="F6" s="5">
        <f t="shared" si="3"/>
        <v>95681.25</v>
      </c>
      <c r="G6" s="5">
        <f t="shared" si="4"/>
        <v>-2.285623385</v>
      </c>
      <c r="H6" s="1">
        <v>0.011138</v>
      </c>
      <c r="I6" s="5">
        <f>H6-I5</f>
        <v>0.01046</v>
      </c>
      <c r="J6" s="16">
        <f t="shared" si="5"/>
        <v>10.46</v>
      </c>
    </row>
    <row r="7">
      <c r="A7" s="7" t="s">
        <v>73</v>
      </c>
      <c r="B7" s="7">
        <v>150.0</v>
      </c>
      <c r="C7" s="1">
        <v>72.5</v>
      </c>
      <c r="D7" s="5">
        <f t="shared" si="1"/>
        <v>10875</v>
      </c>
      <c r="E7" s="5">
        <f t="shared" si="2"/>
        <v>5256.25</v>
      </c>
      <c r="F7" s="5">
        <f t="shared" si="3"/>
        <v>788437.5</v>
      </c>
      <c r="G7" s="5">
        <f t="shared" si="4"/>
        <v>-1.367333556</v>
      </c>
      <c r="H7" s="1">
        <v>0.08576</v>
      </c>
      <c r="I7" s="5">
        <f t="shared" ref="I7:I12" si="6">H7-H6</f>
        <v>0.074622</v>
      </c>
      <c r="J7" s="16">
        <f t="shared" si="5"/>
        <v>74.622</v>
      </c>
    </row>
    <row r="8">
      <c r="A8" s="7" t="s">
        <v>74</v>
      </c>
      <c r="B8" s="7">
        <v>335.0</v>
      </c>
      <c r="C8" s="1">
        <v>77.5</v>
      </c>
      <c r="D8" s="5">
        <f t="shared" si="1"/>
        <v>25962.5</v>
      </c>
      <c r="E8" s="5">
        <f t="shared" si="2"/>
        <v>6006.25</v>
      </c>
      <c r="F8" s="5">
        <f t="shared" si="3"/>
        <v>2012093.75</v>
      </c>
      <c r="G8" s="5">
        <f t="shared" si="4"/>
        <v>-0.4490437264</v>
      </c>
      <c r="H8" s="1">
        <v>0.3267</v>
      </c>
      <c r="I8" s="5">
        <f t="shared" si="6"/>
        <v>0.24094</v>
      </c>
      <c r="J8" s="16">
        <f t="shared" si="5"/>
        <v>240.94</v>
      </c>
    </row>
    <row r="9">
      <c r="A9" s="7" t="s">
        <v>75</v>
      </c>
      <c r="B9" s="7">
        <v>326.0</v>
      </c>
      <c r="C9" s="1">
        <v>82.5</v>
      </c>
      <c r="D9" s="5">
        <f t="shared" si="1"/>
        <v>26895</v>
      </c>
      <c r="E9" s="5">
        <f t="shared" si="2"/>
        <v>6806.25</v>
      </c>
      <c r="F9" s="5">
        <f t="shared" si="3"/>
        <v>2218837.5</v>
      </c>
      <c r="G9" s="5">
        <f t="shared" si="4"/>
        <v>0.4692461027</v>
      </c>
      <c r="H9" s="1">
        <v>0.680553</v>
      </c>
      <c r="I9" s="5">
        <f t="shared" si="6"/>
        <v>0.353853</v>
      </c>
      <c r="J9" s="16">
        <f t="shared" si="5"/>
        <v>353.853</v>
      </c>
    </row>
    <row r="10">
      <c r="A10" s="7" t="s">
        <v>76</v>
      </c>
      <c r="B10" s="7">
        <v>135.0</v>
      </c>
      <c r="C10" s="1">
        <v>87.5</v>
      </c>
      <c r="D10" s="5">
        <f t="shared" si="1"/>
        <v>11812.5</v>
      </c>
      <c r="E10" s="5">
        <f t="shared" si="2"/>
        <v>7656.25</v>
      </c>
      <c r="F10" s="5">
        <f t="shared" si="3"/>
        <v>1033593.75</v>
      </c>
      <c r="G10" s="5">
        <f t="shared" si="4"/>
        <v>1.387535932</v>
      </c>
      <c r="H10" s="1">
        <v>0.917361</v>
      </c>
      <c r="I10" s="5">
        <f t="shared" si="6"/>
        <v>0.236808</v>
      </c>
      <c r="J10" s="16">
        <f t="shared" si="5"/>
        <v>236.808</v>
      </c>
    </row>
    <row r="11">
      <c r="A11" s="7" t="s">
        <v>77</v>
      </c>
      <c r="B11" s="7">
        <v>26.0</v>
      </c>
      <c r="C11" s="1">
        <v>92.5</v>
      </c>
      <c r="D11" s="5">
        <f t="shared" si="1"/>
        <v>2405</v>
      </c>
      <c r="E11" s="5">
        <f t="shared" si="2"/>
        <v>8556.25</v>
      </c>
      <c r="F11" s="5">
        <f t="shared" si="3"/>
        <v>222462.5</v>
      </c>
      <c r="G11" s="5">
        <f t="shared" si="4"/>
        <v>2.305825761</v>
      </c>
      <c r="H11" s="1">
        <v>0.98944</v>
      </c>
      <c r="I11" s="5">
        <f t="shared" si="6"/>
        <v>0.072079</v>
      </c>
      <c r="J11" s="16">
        <f t="shared" si="5"/>
        <v>72.079</v>
      </c>
    </row>
    <row r="12">
      <c r="A12" s="7" t="s">
        <v>78</v>
      </c>
      <c r="B12" s="7">
        <v>4.0</v>
      </c>
      <c r="C12" s="1">
        <v>97.5</v>
      </c>
      <c r="D12" s="5">
        <f t="shared" si="1"/>
        <v>390</v>
      </c>
      <c r="E12" s="5">
        <f t="shared" si="2"/>
        <v>9506.25</v>
      </c>
      <c r="F12" s="5">
        <f t="shared" si="3"/>
        <v>38025</v>
      </c>
      <c r="G12" s="5">
        <f t="shared" si="4"/>
        <v>3.22411559</v>
      </c>
      <c r="H12" s="1">
        <v>0.999368</v>
      </c>
      <c r="I12" s="5">
        <f t="shared" si="6"/>
        <v>0.009928</v>
      </c>
      <c r="J12" s="16">
        <f t="shared" si="5"/>
        <v>9.928</v>
      </c>
    </row>
    <row r="13">
      <c r="B13" s="5">
        <f>SUM(B5:B12)</f>
        <v>1000</v>
      </c>
      <c r="D13" s="5">
        <f>SUM(D5:D12)</f>
        <v>79945</v>
      </c>
      <c r="F13" s="5">
        <f>SUM(F5:F12)</f>
        <v>6420850</v>
      </c>
    </row>
    <row r="15">
      <c r="A15" s="1" t="s">
        <v>29</v>
      </c>
      <c r="B15" s="5">
        <f>D13/B13</f>
        <v>79.945</v>
      </c>
    </row>
    <row r="16">
      <c r="A16" s="1" t="s">
        <v>79</v>
      </c>
      <c r="B16" s="1">
        <v>29.64698</v>
      </c>
    </row>
    <row r="17">
      <c r="A17" s="1" t="s">
        <v>47</v>
      </c>
      <c r="B17" s="5">
        <f>sqrt(B16)</f>
        <v>5.44490404</v>
      </c>
    </row>
  </sheetData>
  <drawing r:id="rId1"/>
</worksheet>
</file>