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CSU\Acads\2018-19\Sem 1\MAE 531\HW\HW4\hw4_q4\"/>
    </mc:Choice>
  </mc:AlternateContent>
  <xr:revisionPtr revIDLastSave="0" documentId="13_ncr:1_{618D74B1-16BE-4D09-9373-DBF3920E8AAA}" xr6:coauthVersionLast="37" xr6:coauthVersionMax="37" xr10:uidLastSave="{00000000-0000-0000-0000-000000000000}"/>
  <bookViews>
    <workbookView xWindow="0" yWindow="0" windowWidth="23040" windowHeight="9000" xr2:uid="{6A247330-D689-485B-B21E-BC5B965BE232}"/>
  </bookViews>
  <sheets>
    <sheet name="Sheet1" sheetId="1" r:id="rId1"/>
  </sheets>
  <definedNames>
    <definedName name="solver_adj" localSheetId="0" hidden="1">Sheet1!$B$9:$B$12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Sheet1!$Q$16:$Q$30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Sheet1!$B$34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8" i="1" l="1"/>
  <c r="B30" i="1" l="1"/>
  <c r="B29" i="1"/>
  <c r="B28" i="1"/>
  <c r="B27" i="1"/>
  <c r="B26" i="1"/>
  <c r="B25" i="1"/>
  <c r="B24" i="1"/>
  <c r="B23" i="1"/>
  <c r="B20" i="1"/>
  <c r="B19" i="1"/>
  <c r="B14" i="1"/>
  <c r="E5" i="1"/>
  <c r="H6" i="1"/>
  <c r="E6" i="1"/>
  <c r="E4" i="1"/>
  <c r="B22" i="1" s="1"/>
  <c r="E3" i="1"/>
  <c r="B21" i="1" s="1"/>
  <c r="E2" i="1"/>
  <c r="B17" i="1" s="1"/>
  <c r="E1" i="1"/>
  <c r="H2" i="1"/>
  <c r="B4" i="1"/>
  <c r="B3" i="1"/>
  <c r="H28" i="1" l="1"/>
  <c r="H30" i="1"/>
  <c r="H22" i="1"/>
  <c r="H24" i="1"/>
  <c r="H20" i="1"/>
  <c r="H26" i="1"/>
  <c r="H25" i="1"/>
  <c r="H18" i="1"/>
  <c r="H17" i="1"/>
  <c r="H21" i="1"/>
  <c r="H23" i="1"/>
  <c r="H27" i="1"/>
  <c r="H19" i="1"/>
  <c r="H29" i="1"/>
  <c r="H7" i="1"/>
  <c r="E7" i="1" s="1"/>
  <c r="B16" i="1" s="1"/>
  <c r="H16" i="1" s="1"/>
  <c r="M16" i="1" l="1"/>
  <c r="K16" i="1"/>
  <c r="K20" i="1"/>
  <c r="M20" i="1"/>
  <c r="K29" i="1"/>
  <c r="M29" i="1"/>
  <c r="M19" i="1"/>
  <c r="K19" i="1"/>
  <c r="M24" i="1"/>
  <c r="K24" i="1"/>
  <c r="K22" i="1"/>
  <c r="M22" i="1"/>
  <c r="M21" i="1"/>
  <c r="K21" i="1"/>
  <c r="K30" i="1"/>
  <c r="M30" i="1"/>
  <c r="K18" i="1"/>
  <c r="M18" i="1"/>
  <c r="M25" i="1"/>
  <c r="K25" i="1"/>
  <c r="K26" i="1"/>
  <c r="M26" i="1"/>
  <c r="K27" i="1"/>
  <c r="M27" i="1"/>
  <c r="M23" i="1"/>
  <c r="K23" i="1"/>
  <c r="M17" i="1"/>
  <c r="K17" i="1"/>
  <c r="M28" i="1"/>
  <c r="K28" i="1"/>
  <c r="M31" i="1" l="1"/>
  <c r="B34" i="1" s="1"/>
</calcChain>
</file>

<file path=xl/sharedStrings.xml><?xml version="1.0" encoding="utf-8"?>
<sst xmlns="http://schemas.openxmlformats.org/spreadsheetml/2006/main" count="801" uniqueCount="87">
  <si>
    <t>x1</t>
  </si>
  <si>
    <t>x2</t>
  </si>
  <si>
    <t>x3</t>
  </si>
  <si>
    <t>x4</t>
  </si>
  <si>
    <t>P</t>
  </si>
  <si>
    <t>L</t>
  </si>
  <si>
    <t>E</t>
  </si>
  <si>
    <t>G</t>
  </si>
  <si>
    <t>σmax</t>
  </si>
  <si>
    <t>τmax</t>
  </si>
  <si>
    <t>δmax</t>
  </si>
  <si>
    <t>J</t>
  </si>
  <si>
    <t>σ</t>
  </si>
  <si>
    <t>δ</t>
  </si>
  <si>
    <t>Pc</t>
  </si>
  <si>
    <t>M</t>
  </si>
  <si>
    <t>R</t>
  </si>
  <si>
    <t>τ</t>
  </si>
  <si>
    <t>τ'</t>
  </si>
  <si>
    <t>τ''</t>
  </si>
  <si>
    <t>F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</si>
  <si>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</si>
  <si>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</si>
  <si>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</si>
  <si>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</si>
  <si>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</si>
  <si>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</si>
  <si>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</si>
  <si>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</si>
  <si>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</si>
  <si>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</si>
  <si>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</si>
  <si>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</si>
  <si>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</si>
  <si>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</si>
  <si>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</si>
  <si>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λ1</t>
  </si>
  <si>
    <t>λ2</t>
  </si>
  <si>
    <t>λ3</t>
  </si>
  <si>
    <t>λ4</t>
  </si>
  <si>
    <t>ψ1</t>
  </si>
  <si>
    <t>ψ2</t>
  </si>
  <si>
    <t>ψ3</t>
  </si>
  <si>
    <t>ψ4</t>
  </si>
  <si>
    <t>rp</t>
  </si>
  <si>
    <t>A</t>
  </si>
  <si>
    <t>λnew1</t>
  </si>
  <si>
    <t>λnew2</t>
  </si>
  <si>
    <t>λnew3</t>
  </si>
  <si>
    <t>λnew4</t>
  </si>
  <si>
    <t>λ5</t>
  </si>
  <si>
    <t>λ6</t>
  </si>
  <si>
    <t>λ7</t>
  </si>
  <si>
    <t>λ8</t>
  </si>
  <si>
    <t>λ9</t>
  </si>
  <si>
    <t>λ10</t>
  </si>
  <si>
    <t>λ11</t>
  </si>
  <si>
    <t>λ12</t>
  </si>
  <si>
    <t>λ13</t>
  </si>
  <si>
    <t>λ14</t>
  </si>
  <si>
    <t>λ15</t>
  </si>
  <si>
    <t>ψ5</t>
  </si>
  <si>
    <t>ψ6</t>
  </si>
  <si>
    <t>ψ7</t>
  </si>
  <si>
    <t>ψ8</t>
  </si>
  <si>
    <t>ψ9</t>
  </si>
  <si>
    <t>ψ10</t>
  </si>
  <si>
    <t>ψ11</t>
  </si>
  <si>
    <t>ψ12</t>
  </si>
  <si>
    <t>ψ13</t>
  </si>
  <si>
    <t>ψ14</t>
  </si>
  <si>
    <t>ψ15</t>
  </si>
  <si>
    <t>λnew5</t>
  </si>
  <si>
    <t>λnew6</t>
  </si>
  <si>
    <t>λnew7</t>
  </si>
  <si>
    <t>λnew8</t>
  </si>
  <si>
    <t>λnew9</t>
  </si>
  <si>
    <t>λnew10</t>
  </si>
  <si>
    <t>λnew11</t>
  </si>
  <si>
    <t>λnew12</t>
  </si>
  <si>
    <t>λnew13</t>
  </si>
  <si>
    <t>λnew14</t>
  </si>
  <si>
    <t>λnew15</t>
  </si>
  <si>
    <t>Sum</t>
  </si>
  <si>
    <t>Sum El</t>
  </si>
  <si>
    <t>Iteration</t>
  </si>
  <si>
    <t>At Optimum: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</si>
</sst>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4FB4-CCF1-41F6-8320-7BA0B18826B4}">
  <dimension ref="A1:Y314"/>
  <sheetViews>
    <sheetView tabSelected="1" workbookViewId="0">
      <selection activeCell="N6" sqref="N6:U49"/>
    </sheetView>
  </sheetViews>
  <sheetFormatPr defaultRowHeight="14.4" x14ac:dyDescent="0.3"/>
  <sheetData>
    <row r="1" spans="1:25" x14ac:dyDescent="0.3">
      <c r="A1" t="s">
        <v>4</v>
      </c>
      <c r="B1">
        <v>6000</v>
      </c>
      <c r="D1" t="s">
        <v>11</v>
      </c>
      <c r="E1">
        <f>2*H2*B9*B10*((B10^2)/12 + ((B9+B11)/2)^2)</f>
        <v>18.631930787784132</v>
      </c>
    </row>
    <row r="2" spans="1:25" x14ac:dyDescent="0.3">
      <c r="A2" t="s">
        <v>5</v>
      </c>
      <c r="B2">
        <v>14</v>
      </c>
      <c r="D2" s="1" t="s">
        <v>12</v>
      </c>
      <c r="E2">
        <f>6*B1*B2/(B12*(B11^2))</f>
        <v>30000.000628973456</v>
      </c>
      <c r="H2">
        <f>SQRT(2)</f>
        <v>1.4142135623730951</v>
      </c>
      <c r="S2" s="1"/>
    </row>
    <row r="3" spans="1:25" x14ac:dyDescent="0.3">
      <c r="A3" t="s">
        <v>6</v>
      </c>
      <c r="B3">
        <f>30*10^6</f>
        <v>30000000</v>
      </c>
      <c r="D3" s="1" t="s">
        <v>13</v>
      </c>
      <c r="E3">
        <f>4*B1*(B2^3)/(B3*B12*B11^3)</f>
        <v>3.1879397988184545E-2</v>
      </c>
      <c r="S3" s="1"/>
    </row>
    <row r="4" spans="1:25" x14ac:dyDescent="0.3">
      <c r="A4" t="s">
        <v>7</v>
      </c>
      <c r="B4">
        <f>12*10^6</f>
        <v>12000000</v>
      </c>
      <c r="D4" s="1" t="s">
        <v>14</v>
      </c>
      <c r="E4">
        <f>4.013*B3*SQRT((B11^2)*(B12^6)/36)*(1-B11*SQRT(B3/(4*B4))/(2*B2))/B2^2</f>
        <v>371042.33583000692</v>
      </c>
      <c r="S4" s="1"/>
    </row>
    <row r="5" spans="1:25" x14ac:dyDescent="0.3">
      <c r="A5" s="1" t="s">
        <v>9</v>
      </c>
      <c r="B5">
        <v>13600</v>
      </c>
      <c r="D5" s="1" t="s">
        <v>15</v>
      </c>
      <c r="E5">
        <f>B1*(B2+0.5*B10)</f>
        <v>87002.070685515428</v>
      </c>
      <c r="P5" s="1"/>
      <c r="S5" s="1"/>
    </row>
    <row r="6" spans="1:25" x14ac:dyDescent="0.3">
      <c r="A6" s="1" t="s">
        <v>8</v>
      </c>
      <c r="B6">
        <v>30000</v>
      </c>
      <c r="D6" s="1" t="s">
        <v>16</v>
      </c>
      <c r="E6">
        <f>SQRT((B10^2)/4 +((B9+B11)/2)^2)</f>
        <v>2.5980255202948799</v>
      </c>
      <c r="G6" s="1" t="s">
        <v>18</v>
      </c>
      <c r="H6">
        <f>B1/(H2*B9*B10)</f>
        <v>4239.7150505830687</v>
      </c>
      <c r="P6" s="2" t="s">
        <v>85</v>
      </c>
      <c r="Q6" s="3" t="s">
        <v>0</v>
      </c>
      <c r="R6" s="3" t="s">
        <v>1</v>
      </c>
      <c r="S6" s="3" t="s">
        <v>2</v>
      </c>
      <c r="T6" s="3" t="s">
        <v>3</v>
      </c>
      <c r="U6" s="2" t="s">
        <v>20</v>
      </c>
      <c r="V6" s="1"/>
    </row>
    <row r="7" spans="1:25" x14ac:dyDescent="0.3">
      <c r="A7" s="1" t="s">
        <v>10</v>
      </c>
      <c r="B7">
        <v>0.25</v>
      </c>
      <c r="D7" s="1" t="s">
        <v>17</v>
      </c>
      <c r="E7">
        <f>SQRT(H6^2 + 2*H6*H7*B10/(2*E6) + H7^2)</f>
        <v>13599.99938839045</v>
      </c>
      <c r="G7" s="1" t="s">
        <v>19</v>
      </c>
      <c r="H7">
        <f>E5*E6/E1</f>
        <v>12131.51779780468</v>
      </c>
      <c r="P7" s="2">
        <v>1</v>
      </c>
      <c r="Q7" s="3">
        <v>0.4</v>
      </c>
      <c r="R7" s="3">
        <v>6</v>
      </c>
      <c r="S7" s="2">
        <v>9</v>
      </c>
      <c r="T7" s="2">
        <v>0.5</v>
      </c>
      <c r="U7" s="3">
        <v>5.3904216000000007</v>
      </c>
      <c r="V7" s="1"/>
    </row>
    <row r="8" spans="1:25" x14ac:dyDescent="0.3">
      <c r="P8" s="3">
        <v>2</v>
      </c>
      <c r="Q8" s="3">
        <v>0.86391526776802208</v>
      </c>
      <c r="R8" s="3">
        <v>1.029805461452314</v>
      </c>
      <c r="S8" s="3">
        <v>4.6347322258471682</v>
      </c>
      <c r="T8" s="3">
        <v>0.75190169906267301</v>
      </c>
      <c r="U8" s="3">
        <v>3.3689229506492699</v>
      </c>
    </row>
    <row r="9" spans="1:25" x14ac:dyDescent="0.3">
      <c r="A9" t="s">
        <v>0</v>
      </c>
      <c r="B9" s="3">
        <v>0.9999998266067508</v>
      </c>
      <c r="P9" s="2">
        <v>3</v>
      </c>
      <c r="Q9" s="3">
        <v>1.006050180342541</v>
      </c>
      <c r="R9" s="3">
        <v>0.99366943413318776</v>
      </c>
      <c r="S9" s="3">
        <v>4.0342338055976059</v>
      </c>
      <c r="T9" s="3">
        <v>1.0220793681206621</v>
      </c>
      <c r="U9" s="3">
        <v>4.0853682962779949</v>
      </c>
    </row>
    <row r="10" spans="1:25" x14ac:dyDescent="0.3">
      <c r="A10" t="s">
        <v>1</v>
      </c>
      <c r="B10" s="3">
        <v>1.0006902285051433</v>
      </c>
      <c r="P10" s="3">
        <v>4</v>
      </c>
      <c r="Q10" s="3">
        <v>0.99841792495979398</v>
      </c>
      <c r="R10" s="3">
        <v>1.0005139545412465</v>
      </c>
      <c r="S10" s="3">
        <v>4.1063432984444272</v>
      </c>
      <c r="T10" s="3">
        <v>0.99641825097134717</v>
      </c>
      <c r="U10" s="3">
        <v>4.0546131353584309</v>
      </c>
    </row>
    <row r="11" spans="1:25" x14ac:dyDescent="0.3">
      <c r="A11" t="s">
        <v>2</v>
      </c>
      <c r="B11" s="3">
        <v>4.0987809573638891</v>
      </c>
      <c r="P11" s="2">
        <v>5</v>
      </c>
      <c r="Q11" s="3">
        <v>1.0002748063072222</v>
      </c>
      <c r="R11" s="3">
        <v>1.0001100947584463</v>
      </c>
      <c r="S11" s="3">
        <v>4.0978932575621432</v>
      </c>
      <c r="T11" s="3">
        <v>1.0004114358362426</v>
      </c>
      <c r="U11" s="3">
        <v>4.0639220354385461</v>
      </c>
    </row>
    <row r="12" spans="1:25" x14ac:dyDescent="0.3">
      <c r="A12" t="s">
        <v>3</v>
      </c>
      <c r="B12" s="3">
        <v>0.99999966138856178</v>
      </c>
      <c r="P12" s="3">
        <v>6</v>
      </c>
      <c r="Q12" s="3">
        <v>1.0001625093874245</v>
      </c>
      <c r="R12" s="3">
        <v>1.0002110892995764</v>
      </c>
      <c r="S12" s="3">
        <v>4.0988473277376984</v>
      </c>
      <c r="T12" s="3">
        <v>1.0000533432491692</v>
      </c>
      <c r="U12" s="3">
        <v>4.0634349368417624</v>
      </c>
    </row>
    <row r="13" spans="1:25" x14ac:dyDescent="0.3">
      <c r="P13" s="2">
        <v>7</v>
      </c>
      <c r="Q13" s="3">
        <v>1.0001867251955807</v>
      </c>
      <c r="R13" s="3">
        <v>1.0002059675740653</v>
      </c>
      <c r="S13" s="3">
        <v>4.0987329949897484</v>
      </c>
      <c r="T13" s="3">
        <v>1.0001059033835213</v>
      </c>
      <c r="U13" s="3">
        <v>4.0635547436024</v>
      </c>
    </row>
    <row r="14" spans="1:25" x14ac:dyDescent="0.3">
      <c r="A14" t="s">
        <v>20</v>
      </c>
      <c r="B14">
        <f>1.10471*B10*B9^2 + 0.04811*B11*B12*(14+B10)</f>
        <v>4.0634925030130358</v>
      </c>
      <c r="P14" s="3">
        <v>8</v>
      </c>
      <c r="Q14" s="3">
        <v>1.0001867251955807</v>
      </c>
      <c r="R14" s="3">
        <v>1.0002059675740653</v>
      </c>
      <c r="S14" s="3">
        <v>4.0987329949897484</v>
      </c>
      <c r="T14" s="3">
        <v>1.0001059033835213</v>
      </c>
      <c r="U14" s="3">
        <v>4.0635547436024</v>
      </c>
    </row>
    <row r="15" spans="1:25" x14ac:dyDescent="0.3">
      <c r="M15" t="s">
        <v>84</v>
      </c>
      <c r="P15" s="2">
        <v>9</v>
      </c>
      <c r="Q15" s="3">
        <v>1.0001829003844991</v>
      </c>
      <c r="R15" s="3">
        <v>1.000208369730009</v>
      </c>
      <c r="S15" s="3">
        <v>4.0987546004545914</v>
      </c>
      <c r="T15" s="3">
        <v>1.0000965249265246</v>
      </c>
      <c r="U15" s="3">
        <v>4.0635372709182178</v>
      </c>
    </row>
    <row r="16" spans="1:25" x14ac:dyDescent="0.3">
      <c r="A16" t="s">
        <v>21</v>
      </c>
      <c r="B16">
        <f>E7/B5 - 1</f>
        <v>-4.4971290469320024E-8</v>
      </c>
      <c r="D16" s="1" t="s">
        <v>36</v>
      </c>
      <c r="E16">
        <v>1.4328828636049762</v>
      </c>
      <c r="G16" s="1" t="s">
        <v>40</v>
      </c>
      <c r="H16">
        <f t="shared" ref="H16:H30" si="0">MAX(B16,-E16/(2*$B$32))</f>
        <v>-4.4971290469320024E-8</v>
      </c>
      <c r="J16" s="1" t="s">
        <v>46</v>
      </c>
      <c r="K16">
        <f>E16 + 2*$B$32*H16</f>
        <v>1.4328738693468823</v>
      </c>
      <c r="M16">
        <f>E16*H16 + $B$32*H16^2</f>
        <v>-6.4438389225993796E-8</v>
      </c>
      <c r="P16" s="3">
        <v>10</v>
      </c>
      <c r="Q16" s="3">
        <v>1.0001841592547107</v>
      </c>
      <c r="R16" s="3">
        <v>1.0002064590483344</v>
      </c>
      <c r="S16" s="3">
        <v>4.0987439407185287</v>
      </c>
      <c r="T16" s="3">
        <v>1.0001007340070929</v>
      </c>
      <c r="U16" s="3">
        <v>4.0635423216383764</v>
      </c>
      <c r="V16" s="1"/>
      <c r="Y16" s="1"/>
    </row>
    <row r="17" spans="1:25" x14ac:dyDescent="0.3">
      <c r="A17" t="s">
        <v>22</v>
      </c>
      <c r="B17">
        <f>E2/B6 - 1</f>
        <v>2.096578177734898E-8</v>
      </c>
      <c r="D17" s="1" t="s">
        <v>37</v>
      </c>
      <c r="E17">
        <v>0.95446178438297169</v>
      </c>
      <c r="G17" s="1" t="s">
        <v>41</v>
      </c>
      <c r="H17">
        <f t="shared" si="0"/>
        <v>2.096578177734898E-8</v>
      </c>
      <c r="J17" s="1" t="s">
        <v>47</v>
      </c>
      <c r="K17">
        <f t="shared" ref="K17:K30" si="1">E17 + 2*$B$32*H17</f>
        <v>0.95446597753932716</v>
      </c>
      <c r="M17">
        <f t="shared" ref="M17:M30" si="2">E17*H17 + $B$32*H17^2</f>
        <v>2.0011081442593054E-8</v>
      </c>
      <c r="P17" s="2">
        <v>11</v>
      </c>
      <c r="Q17" s="3">
        <v>1.0001850252715727</v>
      </c>
      <c r="R17" s="3">
        <v>1.0002069433997876</v>
      </c>
      <c r="S17" s="3">
        <v>4.0987425303970726</v>
      </c>
      <c r="T17" s="3">
        <v>1.0001005555696187</v>
      </c>
      <c r="U17" s="3">
        <v>4.0635444279149153</v>
      </c>
      <c r="V17" s="1"/>
      <c r="Y17" s="1"/>
    </row>
    <row r="18" spans="1:25" x14ac:dyDescent="0.3">
      <c r="A18" t="s">
        <v>23</v>
      </c>
      <c r="B18">
        <f>B9-B12</f>
        <v>1.6521818901882313E-7</v>
      </c>
      <c r="D18" s="1" t="s">
        <v>38</v>
      </c>
      <c r="E18">
        <v>2.003585972700006</v>
      </c>
      <c r="G18" s="1" t="s">
        <v>42</v>
      </c>
      <c r="H18">
        <f t="shared" si="0"/>
        <v>1.6521818901882313E-7</v>
      </c>
      <c r="J18" s="1" t="s">
        <v>48</v>
      </c>
      <c r="K18">
        <f t="shared" si="1"/>
        <v>2.0036190163378098</v>
      </c>
      <c r="M18">
        <f t="shared" si="2"/>
        <v>3.3103157565801047E-7</v>
      </c>
      <c r="P18" s="2">
        <v>12</v>
      </c>
      <c r="Q18" s="3">
        <v>1.0001842683530657</v>
      </c>
      <c r="R18" s="3">
        <v>1.000207068061115</v>
      </c>
      <c r="S18" s="3">
        <v>4.0987438965662628</v>
      </c>
      <c r="T18" s="3">
        <v>1.0001011098612036</v>
      </c>
      <c r="U18" s="3">
        <v>4.0635444357832977</v>
      </c>
      <c r="V18" s="1"/>
      <c r="Y18" s="1"/>
    </row>
    <row r="19" spans="1:25" x14ac:dyDescent="0.3">
      <c r="A19" t="s">
        <v>24</v>
      </c>
      <c r="B19">
        <f>0.10471*(B9^2)/5 + 0.04811*B11*B12*(14+B10)/5 - 1</f>
        <v>-0.38745393045359744</v>
      </c>
      <c r="D19" s="1" t="s">
        <v>39</v>
      </c>
      <c r="E19">
        <v>0</v>
      </c>
      <c r="G19" s="1" t="s">
        <v>43</v>
      </c>
      <c r="H19">
        <f t="shared" si="0"/>
        <v>0</v>
      </c>
      <c r="J19" s="1" t="s">
        <v>49</v>
      </c>
      <c r="K19">
        <f t="shared" si="1"/>
        <v>0</v>
      </c>
      <c r="M19">
        <f t="shared" si="2"/>
        <v>0</v>
      </c>
      <c r="P19" s="3">
        <v>13</v>
      </c>
      <c r="Q19" s="3">
        <v>1.0001861283605613</v>
      </c>
      <c r="R19" s="3">
        <v>1.000206488428679</v>
      </c>
      <c r="S19" s="3">
        <v>4.0987414319285307</v>
      </c>
      <c r="T19" s="3">
        <v>1.0001036879503029</v>
      </c>
      <c r="U19" s="3">
        <v>4.0635536389725964</v>
      </c>
      <c r="V19" s="1"/>
      <c r="Y19" s="1"/>
    </row>
    <row r="20" spans="1:25" x14ac:dyDescent="0.3">
      <c r="A20" t="s">
        <v>25</v>
      </c>
      <c r="B20">
        <f>1-8*B9</f>
        <v>-6.9999986128540064</v>
      </c>
      <c r="D20" s="1" t="s">
        <v>50</v>
      </c>
      <c r="E20">
        <v>0</v>
      </c>
      <c r="G20" s="1" t="s">
        <v>61</v>
      </c>
      <c r="H20">
        <f t="shared" si="0"/>
        <v>0</v>
      </c>
      <c r="J20" s="1" t="s">
        <v>72</v>
      </c>
      <c r="K20">
        <f t="shared" si="1"/>
        <v>0</v>
      </c>
      <c r="M20">
        <f t="shared" si="2"/>
        <v>0</v>
      </c>
      <c r="P20" s="2">
        <v>14</v>
      </c>
      <c r="Q20" s="3">
        <v>1.0001850826175818</v>
      </c>
      <c r="R20" s="3">
        <v>1.0002070401097896</v>
      </c>
      <c r="S20" s="3">
        <v>4.0987425375697013</v>
      </c>
      <c r="T20" s="3">
        <v>1.0001017826906808</v>
      </c>
      <c r="U20" s="3">
        <v>4.0635472084672584</v>
      </c>
      <c r="V20" s="1"/>
      <c r="Y20" s="1"/>
    </row>
    <row r="21" spans="1:25" x14ac:dyDescent="0.3">
      <c r="A21" t="s">
        <v>26</v>
      </c>
      <c r="B21">
        <f>E3/B7 - 1</f>
        <v>-0.87248240804726185</v>
      </c>
      <c r="D21" s="1" t="s">
        <v>51</v>
      </c>
      <c r="E21">
        <v>0</v>
      </c>
      <c r="G21" s="1" t="s">
        <v>62</v>
      </c>
      <c r="H21">
        <f t="shared" si="0"/>
        <v>0</v>
      </c>
      <c r="J21" s="1" t="s">
        <v>73</v>
      </c>
      <c r="K21">
        <f t="shared" si="1"/>
        <v>0</v>
      </c>
      <c r="M21">
        <f t="shared" si="2"/>
        <v>0</v>
      </c>
      <c r="P21" s="2">
        <v>15</v>
      </c>
      <c r="Q21" s="3">
        <v>1.0001766183658054</v>
      </c>
      <c r="R21" s="3">
        <v>1.0002286168803103</v>
      </c>
      <c r="S21" s="3">
        <v>4.0987448344615025</v>
      </c>
      <c r="T21" s="3">
        <v>1.0000969601683873</v>
      </c>
      <c r="U21" s="3">
        <v>4.0635439929739654</v>
      </c>
      <c r="V21" s="1"/>
      <c r="Y21" s="1"/>
    </row>
    <row r="22" spans="1:25" x14ac:dyDescent="0.3">
      <c r="A22" t="s">
        <v>27</v>
      </c>
      <c r="B22">
        <f>B1/E4 - 1</f>
        <v>-0.98382933854009347</v>
      </c>
      <c r="D22" s="1" t="s">
        <v>52</v>
      </c>
      <c r="E22">
        <v>0</v>
      </c>
      <c r="G22" s="1" t="s">
        <v>63</v>
      </c>
      <c r="H22">
        <f t="shared" si="0"/>
        <v>0</v>
      </c>
      <c r="J22" s="1" t="s">
        <v>74</v>
      </c>
      <c r="K22">
        <f t="shared" si="1"/>
        <v>0</v>
      </c>
      <c r="M22">
        <f t="shared" si="2"/>
        <v>0</v>
      </c>
      <c r="P22" s="3">
        <v>16</v>
      </c>
      <c r="Q22" s="3">
        <v>0.99999857925170221</v>
      </c>
      <c r="R22" s="3">
        <v>1.0006871753721234</v>
      </c>
      <c r="S22" s="3">
        <v>4.0987885361850385</v>
      </c>
      <c r="T22" s="3">
        <v>0.99999742306949824</v>
      </c>
      <c r="U22" s="3">
        <v>4.0634846188089817</v>
      </c>
      <c r="V22" s="1"/>
      <c r="Y22" s="1"/>
    </row>
    <row r="23" spans="1:25" x14ac:dyDescent="0.3">
      <c r="A23" t="s">
        <v>28</v>
      </c>
      <c r="B23">
        <f>1-B9</f>
        <v>1.7339324920317978E-7</v>
      </c>
      <c r="D23" s="1" t="s">
        <v>53</v>
      </c>
      <c r="E23">
        <v>2.5256915188237339</v>
      </c>
      <c r="G23" s="1" t="s">
        <v>64</v>
      </c>
      <c r="H23">
        <f t="shared" si="0"/>
        <v>1.7339324920317978E-7</v>
      </c>
      <c r="J23" s="1" t="s">
        <v>75</v>
      </c>
      <c r="K23">
        <f t="shared" si="1"/>
        <v>2.5257261974735745</v>
      </c>
      <c r="M23">
        <f t="shared" si="2"/>
        <v>4.3794086545564822E-7</v>
      </c>
      <c r="P23" s="2">
        <v>17</v>
      </c>
      <c r="Q23" s="3">
        <v>0.9999988777248271</v>
      </c>
      <c r="R23" s="3">
        <v>1.0006909186254225</v>
      </c>
      <c r="S23" s="3">
        <v>4.0987843649564706</v>
      </c>
      <c r="T23" s="3">
        <v>0.99999816795612684</v>
      </c>
      <c r="U23" s="3">
        <v>4.0634893451487688</v>
      </c>
      <c r="V23" s="1"/>
      <c r="Y23" s="1"/>
    </row>
    <row r="24" spans="1:25" x14ac:dyDescent="0.3">
      <c r="A24" t="s">
        <v>29</v>
      </c>
      <c r="B24">
        <f>0.5*B9-1</f>
        <v>-0.50000008669662455</v>
      </c>
      <c r="D24" s="1" t="s">
        <v>54</v>
      </c>
      <c r="E24">
        <v>0</v>
      </c>
      <c r="G24" s="1" t="s">
        <v>65</v>
      </c>
      <c r="H24">
        <f t="shared" si="0"/>
        <v>0</v>
      </c>
      <c r="J24" s="1" t="s">
        <v>76</v>
      </c>
      <c r="K24">
        <f t="shared" si="1"/>
        <v>0</v>
      </c>
      <c r="M24">
        <f t="shared" si="2"/>
        <v>0</v>
      </c>
      <c r="P24" s="2">
        <v>18</v>
      </c>
      <c r="Q24" s="3">
        <v>1.000000240659745</v>
      </c>
      <c r="R24" s="3">
        <v>1.0006898211185786</v>
      </c>
      <c r="S24" s="3">
        <v>4.0987766545014495</v>
      </c>
      <c r="T24" s="3">
        <v>1.0000009072037317</v>
      </c>
      <c r="U24" s="3">
        <v>4.0634934679252677</v>
      </c>
      <c r="V24" s="1"/>
      <c r="Y24" s="1"/>
    </row>
    <row r="25" spans="1:25" x14ac:dyDescent="0.3">
      <c r="A25" t="s">
        <v>30</v>
      </c>
      <c r="B25">
        <f>1-B10</f>
        <v>-6.9022850514333101E-4</v>
      </c>
      <c r="D25" s="1" t="s">
        <v>55</v>
      </c>
      <c r="E25">
        <v>0</v>
      </c>
      <c r="G25" s="1" t="s">
        <v>66</v>
      </c>
      <c r="H25">
        <f t="shared" si="0"/>
        <v>0</v>
      </c>
      <c r="J25" s="1" t="s">
        <v>77</v>
      </c>
      <c r="K25">
        <f t="shared" si="1"/>
        <v>0</v>
      </c>
      <c r="M25">
        <f t="shared" si="2"/>
        <v>0</v>
      </c>
      <c r="P25" s="3">
        <v>19</v>
      </c>
      <c r="Q25" s="3">
        <v>1.000000240659745</v>
      </c>
      <c r="R25" s="3">
        <v>1.0006904117726241</v>
      </c>
      <c r="S25" s="3">
        <v>4.0987837013164947</v>
      </c>
      <c r="T25" s="3">
        <v>0.99999993989352831</v>
      </c>
      <c r="U25" s="3">
        <v>4.0634966809544579</v>
      </c>
      <c r="V25" s="1"/>
      <c r="Y25" s="1"/>
    </row>
    <row r="26" spans="1:25" x14ac:dyDescent="0.3">
      <c r="A26" t="s">
        <v>31</v>
      </c>
      <c r="B26">
        <f>0.1*B10-1</f>
        <v>-0.89993097714948567</v>
      </c>
      <c r="D26" s="1" t="s">
        <v>56</v>
      </c>
      <c r="E26">
        <v>0</v>
      </c>
      <c r="G26" s="1" t="s">
        <v>67</v>
      </c>
      <c r="H26">
        <f t="shared" si="0"/>
        <v>0</v>
      </c>
      <c r="J26" s="1" t="s">
        <v>78</v>
      </c>
      <c r="K26">
        <f t="shared" si="1"/>
        <v>0</v>
      </c>
      <c r="M26">
        <f t="shared" si="2"/>
        <v>0</v>
      </c>
      <c r="P26" s="2">
        <v>20</v>
      </c>
      <c r="Q26" s="3">
        <v>0.9999999009703876</v>
      </c>
      <c r="R26" s="3">
        <v>1.0006902262695585</v>
      </c>
      <c r="S26" s="3">
        <v>4.0987808869038478</v>
      </c>
      <c r="T26" s="4">
        <v>1</v>
      </c>
      <c r="U26" s="3">
        <v>4.0634926471985731</v>
      </c>
      <c r="V26" s="1"/>
      <c r="Y26" s="1"/>
    </row>
    <row r="27" spans="1:25" x14ac:dyDescent="0.3">
      <c r="A27" t="s">
        <v>32</v>
      </c>
      <c r="B27">
        <f>1-10*B11</f>
        <v>-39.987809573638891</v>
      </c>
      <c r="D27" s="1" t="s">
        <v>57</v>
      </c>
      <c r="E27">
        <v>0</v>
      </c>
      <c r="G27" s="1" t="s">
        <v>68</v>
      </c>
      <c r="H27">
        <f t="shared" si="0"/>
        <v>0</v>
      </c>
      <c r="J27" s="1" t="s">
        <v>79</v>
      </c>
      <c r="K27">
        <f t="shared" si="1"/>
        <v>0</v>
      </c>
      <c r="M27">
        <f t="shared" si="2"/>
        <v>0</v>
      </c>
      <c r="P27" s="2">
        <v>21</v>
      </c>
      <c r="Q27" s="3">
        <v>0.9999999009703876</v>
      </c>
      <c r="R27" s="3">
        <v>1.0006902262695585</v>
      </c>
      <c r="S27" s="3">
        <v>4.0987808869038478</v>
      </c>
      <c r="T27" s="4">
        <v>1</v>
      </c>
      <c r="U27" s="3">
        <v>4.0634926471985731</v>
      </c>
      <c r="V27" s="1"/>
      <c r="Y27" s="1"/>
    </row>
    <row r="28" spans="1:25" x14ac:dyDescent="0.3">
      <c r="A28" t="s">
        <v>33</v>
      </c>
      <c r="B28">
        <f>0.1*B11-1</f>
        <v>-0.590121904263611</v>
      </c>
      <c r="D28" s="1" t="s">
        <v>58</v>
      </c>
      <c r="E28">
        <v>0</v>
      </c>
      <c r="G28" s="1" t="s">
        <v>69</v>
      </c>
      <c r="H28">
        <f t="shared" si="0"/>
        <v>0</v>
      </c>
      <c r="J28" s="1" t="s">
        <v>80</v>
      </c>
      <c r="K28">
        <f t="shared" si="1"/>
        <v>0</v>
      </c>
      <c r="M28">
        <f t="shared" si="2"/>
        <v>0</v>
      </c>
      <c r="S28" s="1"/>
      <c r="V28" s="1"/>
      <c r="Y28" s="1"/>
    </row>
    <row r="29" spans="1:25" x14ac:dyDescent="0.3">
      <c r="A29" t="s">
        <v>34</v>
      </c>
      <c r="B29">
        <f>1-10*B12</f>
        <v>-8.9999966138856173</v>
      </c>
      <c r="D29" s="1" t="s">
        <v>59</v>
      </c>
      <c r="E29">
        <v>0</v>
      </c>
      <c r="G29" s="1" t="s">
        <v>70</v>
      </c>
      <c r="H29">
        <f t="shared" si="0"/>
        <v>0</v>
      </c>
      <c r="J29" s="1" t="s">
        <v>81</v>
      </c>
      <c r="K29">
        <f t="shared" si="1"/>
        <v>0</v>
      </c>
      <c r="M29">
        <f t="shared" si="2"/>
        <v>0</v>
      </c>
      <c r="P29" s="1"/>
      <c r="S29" s="1"/>
      <c r="V29" s="1"/>
      <c r="Y29" s="1"/>
    </row>
    <row r="30" spans="1:25" x14ac:dyDescent="0.3">
      <c r="A30" t="s">
        <v>35</v>
      </c>
      <c r="B30">
        <f>0.5*B12-1</f>
        <v>-0.50000016930571911</v>
      </c>
      <c r="D30" s="1" t="s">
        <v>60</v>
      </c>
      <c r="E30">
        <v>0</v>
      </c>
      <c r="G30" s="1" t="s">
        <v>71</v>
      </c>
      <c r="H30">
        <f t="shared" si="0"/>
        <v>0</v>
      </c>
      <c r="J30" s="1" t="s">
        <v>82</v>
      </c>
      <c r="K30">
        <f t="shared" si="1"/>
        <v>0</v>
      </c>
      <c r="M30">
        <f t="shared" si="2"/>
        <v>0</v>
      </c>
      <c r="Q30" t="s">
        <v>86</v>
      </c>
      <c r="S30" s="1"/>
      <c r="V30" s="1"/>
      <c r="Y30" s="1"/>
    </row>
    <row r="31" spans="1:25" x14ac:dyDescent="0.3">
      <c r="L31" t="s">
        <v>83</v>
      </c>
      <c r="M31">
        <f>SUM(M16:M30)</f>
        <v>7.2454513333025797E-7</v>
      </c>
      <c r="P31" s="1"/>
    </row>
    <row r="32" spans="1:25" x14ac:dyDescent="0.3">
      <c r="A32" t="s">
        <v>44</v>
      </c>
      <c r="B32">
        <v>100</v>
      </c>
      <c r="P32" s="3" t="s">
        <v>0</v>
      </c>
      <c r="Q32" s="3" t="s">
        <v>1</v>
      </c>
      <c r="R32" s="3" t="s">
        <v>2</v>
      </c>
      <c r="S32" s="3" t="s">
        <v>3</v>
      </c>
    </row>
    <row r="33" spans="1:19" x14ac:dyDescent="0.3">
      <c r="P33" s="3">
        <v>0.9999999009703876</v>
      </c>
      <c r="Q33" s="3">
        <v>1.0006902262695585</v>
      </c>
      <c r="R33" s="3">
        <v>4.0987808869038478</v>
      </c>
      <c r="S33" s="4">
        <v>1</v>
      </c>
    </row>
    <row r="34" spans="1:19" x14ac:dyDescent="0.3">
      <c r="A34" t="s">
        <v>45</v>
      </c>
      <c r="B34">
        <f>B14 + M31</f>
        <v>4.063493227558169</v>
      </c>
    </row>
    <row r="35" spans="1:19" x14ac:dyDescent="0.3">
      <c r="Q35" s="2" t="s">
        <v>36</v>
      </c>
      <c r="R35" s="3">
        <v>1.4328828636049762</v>
      </c>
    </row>
    <row r="36" spans="1:19" x14ac:dyDescent="0.3">
      <c r="Q36" s="2" t="s">
        <v>37</v>
      </c>
      <c r="R36" s="3">
        <v>0.95446178438297169</v>
      </c>
    </row>
    <row r="37" spans="1:19" x14ac:dyDescent="0.3">
      <c r="A37" t="s">
        <v>0</v>
      </c>
      <c r="B37">
        <v>0.51851935895789703</v>
      </c>
      <c r="Q37" s="2" t="s">
        <v>38</v>
      </c>
      <c r="R37" s="3">
        <v>2.003585972700006</v>
      </c>
    </row>
    <row r="38" spans="1:19" x14ac:dyDescent="0.3">
      <c r="A38" t="s">
        <v>1</v>
      </c>
      <c r="B38">
        <v>1.0213896655991739</v>
      </c>
      <c r="Q38" s="2" t="s">
        <v>39</v>
      </c>
      <c r="R38" s="3">
        <v>0</v>
      </c>
    </row>
    <row r="39" spans="1:19" x14ac:dyDescent="0.3">
      <c r="A39" t="s">
        <v>2</v>
      </c>
      <c r="B39">
        <v>8.4508387810565129</v>
      </c>
      <c r="Q39" s="2" t="s">
        <v>50</v>
      </c>
      <c r="R39" s="3">
        <v>0</v>
      </c>
    </row>
    <row r="40" spans="1:19" x14ac:dyDescent="0.3">
      <c r="A40" t="s">
        <v>3</v>
      </c>
      <c r="B40">
        <v>0.20181801670252134</v>
      </c>
      <c r="Q40" s="2" t="s">
        <v>51</v>
      </c>
      <c r="R40" s="3">
        <v>0</v>
      </c>
    </row>
    <row r="41" spans="1:19" x14ac:dyDescent="0.3">
      <c r="Q41" s="2" t="s">
        <v>52</v>
      </c>
      <c r="R41" s="3">
        <v>0</v>
      </c>
    </row>
    <row r="42" spans="1:19" x14ac:dyDescent="0.3">
      <c r="A42" t="s">
        <v>20</v>
      </c>
      <c r="B42">
        <v>1.5359198609863229</v>
      </c>
      <c r="Q42" s="2" t="s">
        <v>53</v>
      </c>
      <c r="R42" s="3">
        <v>2.5256915188237339</v>
      </c>
    </row>
    <row r="43" spans="1:19" x14ac:dyDescent="0.3">
      <c r="M43" t="s">
        <v>84</v>
      </c>
      <c r="Q43" s="2" t="s">
        <v>54</v>
      </c>
      <c r="R43" s="3">
        <v>0</v>
      </c>
    </row>
    <row r="44" spans="1:19" x14ac:dyDescent="0.3">
      <c r="A44" t="s">
        <v>21</v>
      </c>
      <c r="B44">
        <v>0.17738307106853646</v>
      </c>
      <c r="D44" t="s">
        <v>36</v>
      </c>
      <c r="E44">
        <v>0</v>
      </c>
      <c r="G44" t="s">
        <v>40</v>
      </c>
      <c r="H44">
        <v>0.17738307106853646</v>
      </c>
      <c r="J44" t="s">
        <v>46</v>
      </c>
      <c r="K44">
        <v>0.35476614213707292</v>
      </c>
      <c r="M44">
        <v>3.1464753901705458E-2</v>
      </c>
      <c r="Q44" s="2" t="s">
        <v>55</v>
      </c>
      <c r="R44" s="3">
        <v>0</v>
      </c>
    </row>
    <row r="45" spans="1:19" x14ac:dyDescent="0.3">
      <c r="A45" t="s">
        <v>22</v>
      </c>
      <c r="B45">
        <v>0.16560047162440972</v>
      </c>
      <c r="D45" t="s">
        <v>37</v>
      </c>
      <c r="E45">
        <v>0</v>
      </c>
      <c r="G45" t="s">
        <v>41</v>
      </c>
      <c r="H45">
        <v>0.16560047162440972</v>
      </c>
      <c r="J45" t="s">
        <v>47</v>
      </c>
      <c r="K45">
        <v>0.33120094324881943</v>
      </c>
      <c r="M45">
        <v>2.7423516202226928E-2</v>
      </c>
      <c r="Q45" s="2" t="s">
        <v>56</v>
      </c>
      <c r="R45" s="3">
        <v>0</v>
      </c>
    </row>
    <row r="46" spans="1:19" x14ac:dyDescent="0.3">
      <c r="A46" t="s">
        <v>23</v>
      </c>
      <c r="B46">
        <v>0.31670134225537572</v>
      </c>
      <c r="D46" t="s">
        <v>38</v>
      </c>
      <c r="E46">
        <v>0</v>
      </c>
      <c r="G46" t="s">
        <v>42</v>
      </c>
      <c r="H46">
        <v>0.31670134225537572</v>
      </c>
      <c r="J46" t="s">
        <v>48</v>
      </c>
      <c r="K46">
        <v>0.63340268451075143</v>
      </c>
      <c r="M46">
        <v>0.10029974018635662</v>
      </c>
      <c r="Q46" s="2" t="s">
        <v>57</v>
      </c>
      <c r="R46" s="3">
        <v>0</v>
      </c>
    </row>
    <row r="47" spans="1:19" x14ac:dyDescent="0.3">
      <c r="A47" t="s">
        <v>24</v>
      </c>
      <c r="B47">
        <v>-0.74785910280219292</v>
      </c>
      <c r="D47" t="s">
        <v>39</v>
      </c>
      <c r="E47">
        <v>0</v>
      </c>
      <c r="G47" t="s">
        <v>43</v>
      </c>
      <c r="H47">
        <v>0</v>
      </c>
      <c r="J47" t="s">
        <v>49</v>
      </c>
      <c r="K47">
        <v>0</v>
      </c>
      <c r="M47">
        <v>0</v>
      </c>
      <c r="Q47" s="2" t="s">
        <v>58</v>
      </c>
      <c r="R47" s="3">
        <v>0</v>
      </c>
    </row>
    <row r="48" spans="1:19" x14ac:dyDescent="0.3">
      <c r="A48" t="s">
        <v>25</v>
      </c>
      <c r="B48">
        <v>-3.1481548716631762</v>
      </c>
      <c r="D48" t="s">
        <v>50</v>
      </c>
      <c r="E48">
        <v>0</v>
      </c>
      <c r="G48" t="s">
        <v>61</v>
      </c>
      <c r="H48">
        <v>0</v>
      </c>
      <c r="J48" t="s">
        <v>72</v>
      </c>
      <c r="K48">
        <v>0</v>
      </c>
      <c r="M48">
        <v>0</v>
      </c>
      <c r="Q48" s="2" t="s">
        <v>59</v>
      </c>
      <c r="R48" s="3">
        <v>0</v>
      </c>
    </row>
    <row r="49" spans="1:18" x14ac:dyDescent="0.3">
      <c r="A49" t="s">
        <v>26</v>
      </c>
      <c r="B49">
        <v>-0.92791005378842872</v>
      </c>
      <c r="D49" t="s">
        <v>51</v>
      </c>
      <c r="E49">
        <v>0</v>
      </c>
      <c r="G49" t="s">
        <v>62</v>
      </c>
      <c r="H49">
        <v>0</v>
      </c>
      <c r="J49" t="s">
        <v>73</v>
      </c>
      <c r="K49">
        <v>0</v>
      </c>
      <c r="M49">
        <v>0</v>
      </c>
      <c r="Q49" s="2" t="s">
        <v>60</v>
      </c>
      <c r="R49" s="3">
        <v>0</v>
      </c>
    </row>
    <row r="50" spans="1:18" x14ac:dyDescent="0.3">
      <c r="A50" t="s">
        <v>27</v>
      </c>
      <c r="B50">
        <v>0.10810068893218072</v>
      </c>
      <c r="D50" t="s">
        <v>52</v>
      </c>
      <c r="E50">
        <v>0</v>
      </c>
      <c r="G50" t="s">
        <v>63</v>
      </c>
      <c r="H50">
        <v>0.10810068893218072</v>
      </c>
      <c r="J50" t="s">
        <v>74</v>
      </c>
      <c r="K50">
        <v>0.21620137786436144</v>
      </c>
      <c r="M50">
        <v>1.1685758947612099E-2</v>
      </c>
    </row>
    <row r="51" spans="1:18" x14ac:dyDescent="0.3">
      <c r="A51" t="s">
        <v>28</v>
      </c>
      <c r="B51">
        <v>0.48148064104210297</v>
      </c>
      <c r="D51" t="s">
        <v>53</v>
      </c>
      <c r="E51">
        <v>0</v>
      </c>
      <c r="G51" t="s">
        <v>64</v>
      </c>
      <c r="H51">
        <v>0.48148064104210297</v>
      </c>
      <c r="J51" t="s">
        <v>75</v>
      </c>
      <c r="K51">
        <v>0.96296128208420595</v>
      </c>
      <c r="M51">
        <v>0.23182360769831442</v>
      </c>
    </row>
    <row r="52" spans="1:18" x14ac:dyDescent="0.3">
      <c r="A52" t="s">
        <v>29</v>
      </c>
      <c r="B52">
        <v>-0.74074032052105143</v>
      </c>
      <c r="D52" t="s">
        <v>54</v>
      </c>
      <c r="E52">
        <v>0</v>
      </c>
      <c r="G52" t="s">
        <v>65</v>
      </c>
      <c r="H52">
        <v>0</v>
      </c>
      <c r="J52" t="s">
        <v>76</v>
      </c>
      <c r="K52">
        <v>0</v>
      </c>
      <c r="M52">
        <v>0</v>
      </c>
    </row>
    <row r="53" spans="1:18" x14ac:dyDescent="0.3">
      <c r="A53" t="s">
        <v>30</v>
      </c>
      <c r="B53">
        <v>-2.1389665599173879E-2</v>
      </c>
      <c r="D53" t="s">
        <v>55</v>
      </c>
      <c r="E53">
        <v>0</v>
      </c>
      <c r="G53" t="s">
        <v>66</v>
      </c>
      <c r="H53">
        <v>0</v>
      </c>
      <c r="J53" t="s">
        <v>77</v>
      </c>
      <c r="K53">
        <v>0</v>
      </c>
      <c r="M53">
        <v>0</v>
      </c>
    </row>
    <row r="54" spans="1:18" x14ac:dyDescent="0.3">
      <c r="A54" t="s">
        <v>31</v>
      </c>
      <c r="B54">
        <v>-0.89786103344008261</v>
      </c>
      <c r="D54" t="s">
        <v>56</v>
      </c>
      <c r="E54">
        <v>0</v>
      </c>
      <c r="G54" t="s">
        <v>67</v>
      </c>
      <c r="H54">
        <v>0</v>
      </c>
      <c r="J54" t="s">
        <v>78</v>
      </c>
      <c r="K54">
        <v>0</v>
      </c>
      <c r="M54">
        <v>0</v>
      </c>
    </row>
    <row r="55" spans="1:18" x14ac:dyDescent="0.3">
      <c r="A55" t="s">
        <v>32</v>
      </c>
      <c r="B55">
        <v>-83.508387810565125</v>
      </c>
      <c r="D55" t="s">
        <v>57</v>
      </c>
      <c r="E55">
        <v>0</v>
      </c>
      <c r="G55" t="s">
        <v>68</v>
      </c>
      <c r="H55">
        <v>0</v>
      </c>
      <c r="J55" t="s">
        <v>79</v>
      </c>
      <c r="K55">
        <v>0</v>
      </c>
      <c r="M55">
        <v>0</v>
      </c>
    </row>
    <row r="56" spans="1:18" x14ac:dyDescent="0.3">
      <c r="A56" t="s">
        <v>33</v>
      </c>
      <c r="B56">
        <v>-0.15491612189434867</v>
      </c>
      <c r="D56" t="s">
        <v>58</v>
      </c>
      <c r="E56">
        <v>0</v>
      </c>
      <c r="G56" t="s">
        <v>69</v>
      </c>
      <c r="H56">
        <v>0</v>
      </c>
      <c r="J56" t="s">
        <v>80</v>
      </c>
      <c r="K56">
        <v>0</v>
      </c>
      <c r="M56">
        <v>0</v>
      </c>
    </row>
    <row r="57" spans="1:18" x14ac:dyDescent="0.3">
      <c r="A57" t="s">
        <v>34</v>
      </c>
      <c r="B57">
        <v>-1.0181801670252133</v>
      </c>
      <c r="D57" t="s">
        <v>59</v>
      </c>
      <c r="E57">
        <v>0</v>
      </c>
      <c r="G57" t="s">
        <v>70</v>
      </c>
      <c r="H57">
        <v>0</v>
      </c>
      <c r="J57" t="s">
        <v>81</v>
      </c>
      <c r="K57">
        <v>0</v>
      </c>
      <c r="M57">
        <v>0</v>
      </c>
    </row>
    <row r="58" spans="1:18" x14ac:dyDescent="0.3">
      <c r="A58" t="s">
        <v>35</v>
      </c>
      <c r="B58">
        <v>-0.89909099164873929</v>
      </c>
      <c r="D58" t="s">
        <v>60</v>
      </c>
      <c r="E58">
        <v>0</v>
      </c>
      <c r="G58" t="s">
        <v>71</v>
      </c>
      <c r="H58">
        <v>0</v>
      </c>
      <c r="J58" t="s">
        <v>82</v>
      </c>
      <c r="K58">
        <v>0</v>
      </c>
      <c r="M58">
        <v>0</v>
      </c>
    </row>
    <row r="59" spans="1:18" x14ac:dyDescent="0.3">
      <c r="L59" t="s">
        <v>83</v>
      </c>
      <c r="M59">
        <v>0.40269737693621555</v>
      </c>
    </row>
    <row r="60" spans="1:18" x14ac:dyDescent="0.3">
      <c r="A60" t="s">
        <v>44</v>
      </c>
      <c r="B60">
        <v>1</v>
      </c>
    </row>
    <row r="62" spans="1:18" x14ac:dyDescent="0.3">
      <c r="A62" t="s">
        <v>45</v>
      </c>
      <c r="B62">
        <v>1.9386172379225384</v>
      </c>
    </row>
    <row r="65" spans="1:13" x14ac:dyDescent="0.3">
      <c r="A65" t="s">
        <v>0</v>
      </c>
      <c r="B65">
        <v>0.57985490430715758</v>
      </c>
    </row>
    <row r="66" spans="1:13" x14ac:dyDescent="0.3">
      <c r="A66" t="s">
        <v>1</v>
      </c>
      <c r="B66">
        <v>0.99035838030092549</v>
      </c>
    </row>
    <row r="67" spans="1:13" x14ac:dyDescent="0.3">
      <c r="A67" t="s">
        <v>2</v>
      </c>
      <c r="B67">
        <v>8.8203815303718507</v>
      </c>
    </row>
    <row r="68" spans="1:13" x14ac:dyDescent="0.3">
      <c r="A68" t="s">
        <v>3</v>
      </c>
      <c r="B68">
        <v>0.20732707510726511</v>
      </c>
    </row>
    <row r="70" spans="1:13" x14ac:dyDescent="0.3">
      <c r="A70" t="s">
        <v>20</v>
      </c>
      <c r="B70">
        <v>1.6866931761473087</v>
      </c>
    </row>
    <row r="71" spans="1:13" x14ac:dyDescent="0.3">
      <c r="M71" t="s">
        <v>84</v>
      </c>
    </row>
    <row r="72" spans="1:13" x14ac:dyDescent="0.3">
      <c r="A72" t="s">
        <v>21</v>
      </c>
      <c r="B72">
        <v>4.6365561890228779E-2</v>
      </c>
      <c r="D72" t="s">
        <v>36</v>
      </c>
      <c r="E72">
        <v>0.35476614213707292</v>
      </c>
      <c r="G72" t="s">
        <v>40</v>
      </c>
      <c r="H72">
        <v>4.6365561890228779E-2</v>
      </c>
      <c r="J72" t="s">
        <v>46</v>
      </c>
      <c r="K72">
        <v>0.44749726591753047</v>
      </c>
      <c r="M72">
        <v>1.859869684921079E-2</v>
      </c>
    </row>
    <row r="73" spans="1:13" x14ac:dyDescent="0.3">
      <c r="A73" t="s">
        <v>22</v>
      </c>
      <c r="B73">
        <v>4.1546151384408647E-2</v>
      </c>
      <c r="D73" t="s">
        <v>37</v>
      </c>
      <c r="E73">
        <v>0.33120094324881943</v>
      </c>
      <c r="G73" t="s">
        <v>41</v>
      </c>
      <c r="H73">
        <v>4.1546151384408647E-2</v>
      </c>
      <c r="J73" t="s">
        <v>47</v>
      </c>
      <c r="K73">
        <v>0.41429324601763673</v>
      </c>
      <c r="M73">
        <v>1.5486207221730591E-2</v>
      </c>
    </row>
    <row r="74" spans="1:13" x14ac:dyDescent="0.3">
      <c r="A74" t="s">
        <v>23</v>
      </c>
      <c r="B74">
        <v>0.37252782919989247</v>
      </c>
      <c r="D74" t="s">
        <v>38</v>
      </c>
      <c r="E74">
        <v>0.63340268451075143</v>
      </c>
      <c r="G74" t="s">
        <v>42</v>
      </c>
      <c r="H74">
        <v>0.37252782919989247</v>
      </c>
      <c r="J74" t="s">
        <v>48</v>
      </c>
      <c r="K74">
        <v>1.3784583429105364</v>
      </c>
      <c r="M74">
        <v>0.37473711059855885</v>
      </c>
    </row>
    <row r="75" spans="1:13" x14ac:dyDescent="0.3">
      <c r="A75" t="s">
        <v>24</v>
      </c>
      <c r="B75">
        <v>-0.72919145296613808</v>
      </c>
      <c r="D75" t="s">
        <v>39</v>
      </c>
      <c r="E75">
        <v>0</v>
      </c>
      <c r="G75" t="s">
        <v>43</v>
      </c>
      <c r="H75">
        <v>0</v>
      </c>
      <c r="J75" t="s">
        <v>49</v>
      </c>
      <c r="K75">
        <v>0</v>
      </c>
      <c r="M75">
        <v>0</v>
      </c>
    </row>
    <row r="76" spans="1:13" x14ac:dyDescent="0.3">
      <c r="A76" t="s">
        <v>25</v>
      </c>
      <c r="B76">
        <v>-3.6388392344572607</v>
      </c>
      <c r="D76" t="s">
        <v>50</v>
      </c>
      <c r="E76">
        <v>0</v>
      </c>
      <c r="G76" t="s">
        <v>61</v>
      </c>
      <c r="H76">
        <v>0</v>
      </c>
      <c r="J76" t="s">
        <v>72</v>
      </c>
      <c r="K76">
        <v>0</v>
      </c>
      <c r="M76">
        <v>0</v>
      </c>
    </row>
    <row r="77" spans="1:13" x14ac:dyDescent="0.3">
      <c r="A77" t="s">
        <v>26</v>
      </c>
      <c r="B77">
        <v>-0.93828141637081386</v>
      </c>
      <c r="D77" t="s">
        <v>51</v>
      </c>
      <c r="E77">
        <v>0</v>
      </c>
      <c r="G77" t="s">
        <v>62</v>
      </c>
      <c r="H77">
        <v>0</v>
      </c>
      <c r="J77" t="s">
        <v>73</v>
      </c>
      <c r="K77">
        <v>0</v>
      </c>
      <c r="M77">
        <v>0</v>
      </c>
    </row>
    <row r="78" spans="1:13" x14ac:dyDescent="0.3">
      <c r="A78" t="s">
        <v>27</v>
      </c>
      <c r="B78">
        <v>-7.1217459873733624E-3</v>
      </c>
      <c r="D78" t="s">
        <v>52</v>
      </c>
      <c r="E78">
        <v>0.21620137786436144</v>
      </c>
      <c r="G78" t="s">
        <v>63</v>
      </c>
      <c r="H78">
        <v>-7.1217459873733624E-3</v>
      </c>
      <c r="J78" t="s">
        <v>74</v>
      </c>
      <c r="K78">
        <v>0.20195788588961472</v>
      </c>
      <c r="M78">
        <v>-1.4890120293614396E-3</v>
      </c>
    </row>
    <row r="79" spans="1:13" x14ac:dyDescent="0.3">
      <c r="A79" t="s">
        <v>28</v>
      </c>
      <c r="B79">
        <v>0.42014509569284242</v>
      </c>
      <c r="D79" t="s">
        <v>53</v>
      </c>
      <c r="E79">
        <v>0.96296128208420595</v>
      </c>
      <c r="G79" t="s">
        <v>64</v>
      </c>
      <c r="H79">
        <v>0.42014509569284242</v>
      </c>
      <c r="J79" t="s">
        <v>75</v>
      </c>
      <c r="K79">
        <v>1.8032514734698908</v>
      </c>
      <c r="M79">
        <v>0.58110536144451863</v>
      </c>
    </row>
    <row r="80" spans="1:13" x14ac:dyDescent="0.3">
      <c r="A80" t="s">
        <v>29</v>
      </c>
      <c r="B80">
        <v>-0.71007254784642115</v>
      </c>
      <c r="D80" t="s">
        <v>54</v>
      </c>
      <c r="E80">
        <v>0</v>
      </c>
      <c r="G80" t="s">
        <v>65</v>
      </c>
      <c r="H80">
        <v>0</v>
      </c>
      <c r="J80" t="s">
        <v>76</v>
      </c>
      <c r="K80">
        <v>0</v>
      </c>
      <c r="M80">
        <v>0</v>
      </c>
    </row>
    <row r="81" spans="1:13" x14ac:dyDescent="0.3">
      <c r="A81" t="s">
        <v>30</v>
      </c>
      <c r="B81">
        <v>9.6416196990745107E-3</v>
      </c>
      <c r="D81" t="s">
        <v>55</v>
      </c>
      <c r="E81">
        <v>0</v>
      </c>
      <c r="G81" t="s">
        <v>66</v>
      </c>
      <c r="H81">
        <v>9.6416196990745107E-3</v>
      </c>
      <c r="J81" t="s">
        <v>77</v>
      </c>
      <c r="K81">
        <v>1.9283239398149021E-2</v>
      </c>
      <c r="M81">
        <v>9.2960830421581655E-5</v>
      </c>
    </row>
    <row r="82" spans="1:13" x14ac:dyDescent="0.3">
      <c r="A82" t="s">
        <v>31</v>
      </c>
      <c r="B82">
        <v>-0.90096416196990747</v>
      </c>
      <c r="D82" t="s">
        <v>56</v>
      </c>
      <c r="E82">
        <v>0</v>
      </c>
      <c r="G82" t="s">
        <v>67</v>
      </c>
      <c r="H82">
        <v>0</v>
      </c>
      <c r="J82" t="s">
        <v>78</v>
      </c>
      <c r="K82">
        <v>0</v>
      </c>
      <c r="M82">
        <v>0</v>
      </c>
    </row>
    <row r="83" spans="1:13" x14ac:dyDescent="0.3">
      <c r="A83" t="s">
        <v>32</v>
      </c>
      <c r="B83">
        <v>-87.2038153037185</v>
      </c>
      <c r="D83" t="s">
        <v>57</v>
      </c>
      <c r="E83">
        <v>0</v>
      </c>
      <c r="G83" t="s">
        <v>68</v>
      </c>
      <c r="H83">
        <v>0</v>
      </c>
      <c r="J83" t="s">
        <v>79</v>
      </c>
      <c r="K83">
        <v>0</v>
      </c>
      <c r="M83">
        <v>0</v>
      </c>
    </row>
    <row r="84" spans="1:13" x14ac:dyDescent="0.3">
      <c r="A84" t="s">
        <v>33</v>
      </c>
      <c r="B84">
        <v>-0.11796184696281486</v>
      </c>
      <c r="D84" t="s">
        <v>58</v>
      </c>
      <c r="E84">
        <v>0</v>
      </c>
      <c r="G84" t="s">
        <v>69</v>
      </c>
      <c r="H84">
        <v>0</v>
      </c>
      <c r="J84" t="s">
        <v>80</v>
      </c>
      <c r="K84">
        <v>0</v>
      </c>
      <c r="M84">
        <v>0</v>
      </c>
    </row>
    <row r="85" spans="1:13" x14ac:dyDescent="0.3">
      <c r="A85" t="s">
        <v>34</v>
      </c>
      <c r="B85">
        <v>-1.0732707510726511</v>
      </c>
      <c r="D85" t="s">
        <v>59</v>
      </c>
      <c r="E85">
        <v>0</v>
      </c>
      <c r="G85" t="s">
        <v>70</v>
      </c>
      <c r="H85">
        <v>0</v>
      </c>
      <c r="J85" t="s">
        <v>81</v>
      </c>
      <c r="K85">
        <v>0</v>
      </c>
      <c r="M85">
        <v>0</v>
      </c>
    </row>
    <row r="86" spans="1:13" x14ac:dyDescent="0.3">
      <c r="A86" t="s">
        <v>35</v>
      </c>
      <c r="B86">
        <v>-0.89633646244636744</v>
      </c>
      <c r="D86" t="s">
        <v>60</v>
      </c>
      <c r="E86">
        <v>0</v>
      </c>
      <c r="G86" t="s">
        <v>71</v>
      </c>
      <c r="H86">
        <v>0</v>
      </c>
      <c r="J86" t="s">
        <v>82</v>
      </c>
      <c r="K86">
        <v>0</v>
      </c>
      <c r="M86">
        <v>0</v>
      </c>
    </row>
    <row r="87" spans="1:13" x14ac:dyDescent="0.3">
      <c r="L87" t="s">
        <v>83</v>
      </c>
      <c r="M87">
        <v>0.988531324915079</v>
      </c>
    </row>
    <row r="88" spans="1:13" x14ac:dyDescent="0.3">
      <c r="A88" t="s">
        <v>44</v>
      </c>
      <c r="B88">
        <v>1</v>
      </c>
    </row>
    <row r="90" spans="1:13" x14ac:dyDescent="0.3">
      <c r="A90" t="s">
        <v>45</v>
      </c>
      <c r="B90">
        <v>2.6752245010623876</v>
      </c>
    </row>
    <row r="93" spans="1:13" x14ac:dyDescent="0.3">
      <c r="A93" t="s">
        <v>0</v>
      </c>
      <c r="B93">
        <v>0.59392450401517727</v>
      </c>
    </row>
    <row r="94" spans="1:13" x14ac:dyDescent="0.3">
      <c r="A94" t="s">
        <v>1</v>
      </c>
      <c r="B94">
        <v>0.99322171481408339</v>
      </c>
    </row>
    <row r="95" spans="1:13" x14ac:dyDescent="0.3">
      <c r="A95" t="s">
        <v>2</v>
      </c>
      <c r="B95">
        <v>8.9003503331866725</v>
      </c>
    </row>
    <row r="96" spans="1:13" x14ac:dyDescent="0.3">
      <c r="A96" t="s">
        <v>3</v>
      </c>
      <c r="B96">
        <v>0.20832017588403232</v>
      </c>
    </row>
    <row r="98" spans="1:13" x14ac:dyDescent="0.3">
      <c r="A98" t="s">
        <v>20</v>
      </c>
      <c r="B98">
        <v>1.7244639053861572</v>
      </c>
    </row>
    <row r="99" spans="1:13" x14ac:dyDescent="0.3">
      <c r="M99" t="s">
        <v>84</v>
      </c>
    </row>
    <row r="100" spans="1:13" x14ac:dyDescent="0.3">
      <c r="A100" t="s">
        <v>21</v>
      </c>
      <c r="B100">
        <v>1.1453870688433954E-2</v>
      </c>
      <c r="D100" t="s">
        <v>36</v>
      </c>
      <c r="E100">
        <v>0.44749726591753047</v>
      </c>
      <c r="G100" t="s">
        <v>40</v>
      </c>
      <c r="H100">
        <v>1.1453870688433954E-2</v>
      </c>
      <c r="J100" t="s">
        <v>46</v>
      </c>
      <c r="K100">
        <v>0.47040500729439838</v>
      </c>
      <c r="M100">
        <v>5.2567669709945031E-3</v>
      </c>
    </row>
    <row r="101" spans="1:13" x14ac:dyDescent="0.3">
      <c r="A101" t="s">
        <v>22</v>
      </c>
      <c r="B101">
        <v>1.8037427926524296E-2</v>
      </c>
      <c r="D101" t="s">
        <v>37</v>
      </c>
      <c r="E101">
        <v>0.41429324601763673</v>
      </c>
      <c r="G101" t="s">
        <v>41</v>
      </c>
      <c r="H101">
        <v>1.8037427926524296E-2</v>
      </c>
      <c r="J101" t="s">
        <v>47</v>
      </c>
      <c r="K101">
        <v>0.45036810187068532</v>
      </c>
      <c r="M101">
        <v>7.7981333716934803E-3</v>
      </c>
    </row>
    <row r="102" spans="1:13" x14ac:dyDescent="0.3">
      <c r="A102" t="s">
        <v>23</v>
      </c>
      <c r="B102">
        <v>0.38560432813114498</v>
      </c>
      <c r="D102" t="s">
        <v>38</v>
      </c>
      <c r="E102">
        <v>1.3784583429105364</v>
      </c>
      <c r="G102" t="s">
        <v>42</v>
      </c>
      <c r="H102">
        <v>0.38560432813114498</v>
      </c>
      <c r="J102" t="s">
        <v>48</v>
      </c>
      <c r="K102">
        <v>2.1496669991728261</v>
      </c>
      <c r="M102">
        <v>0.6802302010482606</v>
      </c>
    </row>
    <row r="103" spans="1:13" x14ac:dyDescent="0.3">
      <c r="A103" t="s">
        <v>24</v>
      </c>
      <c r="B103">
        <v>-0.72512820655156085</v>
      </c>
      <c r="D103" t="s">
        <v>39</v>
      </c>
      <c r="E103">
        <v>0</v>
      </c>
      <c r="G103" t="s">
        <v>43</v>
      </c>
      <c r="H103">
        <v>0</v>
      </c>
      <c r="J103" t="s">
        <v>49</v>
      </c>
      <c r="K103">
        <v>0</v>
      </c>
      <c r="M103">
        <v>0</v>
      </c>
    </row>
    <row r="104" spans="1:13" x14ac:dyDescent="0.3">
      <c r="A104" t="s">
        <v>25</v>
      </c>
      <c r="B104">
        <v>-3.7513960321214181</v>
      </c>
      <c r="D104" t="s">
        <v>50</v>
      </c>
      <c r="E104">
        <v>0</v>
      </c>
      <c r="G104" t="s">
        <v>61</v>
      </c>
      <c r="H104">
        <v>0</v>
      </c>
      <c r="J104" t="s">
        <v>72</v>
      </c>
      <c r="K104">
        <v>0</v>
      </c>
      <c r="M104">
        <v>0</v>
      </c>
    </row>
    <row r="105" spans="1:13" x14ac:dyDescent="0.3">
      <c r="A105" t="s">
        <v>26</v>
      </c>
      <c r="B105">
        <v>-0.94021648484866405</v>
      </c>
      <c r="D105" t="s">
        <v>51</v>
      </c>
      <c r="E105">
        <v>0</v>
      </c>
      <c r="G105" t="s">
        <v>62</v>
      </c>
      <c r="H105">
        <v>0</v>
      </c>
      <c r="J105" t="s">
        <v>73</v>
      </c>
      <c r="K105">
        <v>0</v>
      </c>
      <c r="M105">
        <v>0</v>
      </c>
    </row>
    <row r="106" spans="1:13" x14ac:dyDescent="0.3">
      <c r="A106" t="s">
        <v>27</v>
      </c>
      <c r="B106">
        <v>-2.7122682848175206E-2</v>
      </c>
      <c r="D106" t="s">
        <v>52</v>
      </c>
      <c r="E106">
        <v>0.20195788588961472</v>
      </c>
      <c r="G106" t="s">
        <v>63</v>
      </c>
      <c r="H106">
        <v>-2.7122682848175206E-2</v>
      </c>
      <c r="J106" t="s">
        <v>74</v>
      </c>
      <c r="K106">
        <v>0.14771252019326431</v>
      </c>
      <c r="M106">
        <v>-4.7419997627892816E-3</v>
      </c>
    </row>
    <row r="107" spans="1:13" x14ac:dyDescent="0.3">
      <c r="A107" t="s">
        <v>28</v>
      </c>
      <c r="B107">
        <v>0.40607549598482273</v>
      </c>
      <c r="D107" t="s">
        <v>53</v>
      </c>
      <c r="E107">
        <v>1.8032514734698908</v>
      </c>
      <c r="G107" t="s">
        <v>64</v>
      </c>
      <c r="H107">
        <v>0.40607549598482273</v>
      </c>
      <c r="J107" t="s">
        <v>75</v>
      </c>
      <c r="K107">
        <v>2.6154024654395363</v>
      </c>
      <c r="M107">
        <v>0.89715354491396815</v>
      </c>
    </row>
    <row r="108" spans="1:13" x14ac:dyDescent="0.3">
      <c r="A108" t="s">
        <v>29</v>
      </c>
      <c r="B108">
        <v>-0.70303774799241137</v>
      </c>
      <c r="D108" t="s">
        <v>54</v>
      </c>
      <c r="E108">
        <v>0</v>
      </c>
      <c r="G108" t="s">
        <v>65</v>
      </c>
      <c r="H108">
        <v>0</v>
      </c>
      <c r="J108" t="s">
        <v>76</v>
      </c>
      <c r="K108">
        <v>0</v>
      </c>
      <c r="M108">
        <v>0</v>
      </c>
    </row>
    <row r="109" spans="1:13" x14ac:dyDescent="0.3">
      <c r="A109" t="s">
        <v>30</v>
      </c>
      <c r="B109">
        <v>6.7782851859166104E-3</v>
      </c>
      <c r="D109" t="s">
        <v>55</v>
      </c>
      <c r="E109">
        <v>1.9283239398149021E-2</v>
      </c>
      <c r="G109" t="s">
        <v>66</v>
      </c>
      <c r="H109">
        <v>6.7782851859166104E-3</v>
      </c>
      <c r="J109" t="s">
        <v>77</v>
      </c>
      <c r="K109">
        <v>3.2839809769982242E-2</v>
      </c>
      <c r="M109">
        <v>1.7665244601057362E-4</v>
      </c>
    </row>
    <row r="110" spans="1:13" x14ac:dyDescent="0.3">
      <c r="A110" t="s">
        <v>31</v>
      </c>
      <c r="B110">
        <v>-0.90067782851859168</v>
      </c>
      <c r="D110" t="s">
        <v>56</v>
      </c>
      <c r="E110">
        <v>0</v>
      </c>
      <c r="G110" t="s">
        <v>67</v>
      </c>
      <c r="H110">
        <v>0</v>
      </c>
      <c r="J110" t="s">
        <v>78</v>
      </c>
      <c r="K110">
        <v>0</v>
      </c>
      <c r="M110">
        <v>0</v>
      </c>
    </row>
    <row r="111" spans="1:13" x14ac:dyDescent="0.3">
      <c r="A111" t="s">
        <v>32</v>
      </c>
      <c r="B111">
        <v>-88.003503331866725</v>
      </c>
      <c r="D111" t="s">
        <v>57</v>
      </c>
      <c r="E111">
        <v>0</v>
      </c>
      <c r="G111" t="s">
        <v>68</v>
      </c>
      <c r="H111">
        <v>0</v>
      </c>
      <c r="J111" t="s">
        <v>79</v>
      </c>
      <c r="K111">
        <v>0</v>
      </c>
      <c r="M111">
        <v>0</v>
      </c>
    </row>
    <row r="112" spans="1:13" x14ac:dyDescent="0.3">
      <c r="A112" t="s">
        <v>33</v>
      </c>
      <c r="B112">
        <v>-0.10996496668133271</v>
      </c>
      <c r="D112" t="s">
        <v>58</v>
      </c>
      <c r="E112">
        <v>0</v>
      </c>
      <c r="G112" t="s">
        <v>69</v>
      </c>
      <c r="H112">
        <v>0</v>
      </c>
      <c r="J112" t="s">
        <v>80</v>
      </c>
      <c r="K112">
        <v>0</v>
      </c>
      <c r="M112">
        <v>0</v>
      </c>
    </row>
    <row r="113" spans="1:13" x14ac:dyDescent="0.3">
      <c r="A113" t="s">
        <v>34</v>
      </c>
      <c r="B113">
        <v>-1.0832017588403233</v>
      </c>
      <c r="D113" t="s">
        <v>59</v>
      </c>
      <c r="E113">
        <v>0</v>
      </c>
      <c r="G113" t="s">
        <v>70</v>
      </c>
      <c r="H113">
        <v>0</v>
      </c>
      <c r="J113" t="s">
        <v>81</v>
      </c>
      <c r="K113">
        <v>0</v>
      </c>
      <c r="M113">
        <v>0</v>
      </c>
    </row>
    <row r="114" spans="1:13" x14ac:dyDescent="0.3">
      <c r="A114" t="s">
        <v>35</v>
      </c>
      <c r="B114">
        <v>-0.89583991205798386</v>
      </c>
      <c r="D114" t="s">
        <v>60</v>
      </c>
      <c r="E114">
        <v>0</v>
      </c>
      <c r="G114" t="s">
        <v>71</v>
      </c>
      <c r="H114">
        <v>0</v>
      </c>
      <c r="J114" t="s">
        <v>82</v>
      </c>
      <c r="K114">
        <v>0</v>
      </c>
      <c r="M114">
        <v>0</v>
      </c>
    </row>
    <row r="115" spans="1:13" x14ac:dyDescent="0.3">
      <c r="L115" t="s">
        <v>83</v>
      </c>
      <c r="M115">
        <v>1.5858732989881379</v>
      </c>
    </row>
    <row r="116" spans="1:13" x14ac:dyDescent="0.3">
      <c r="A116" t="s">
        <v>44</v>
      </c>
      <c r="B116">
        <v>1</v>
      </c>
    </row>
    <row r="118" spans="1:13" x14ac:dyDescent="0.3">
      <c r="A118" t="s">
        <v>45</v>
      </c>
      <c r="B118">
        <v>3.3103372043742949</v>
      </c>
    </row>
    <row r="121" spans="1:13" x14ac:dyDescent="0.3">
      <c r="A121" t="s">
        <v>0</v>
      </c>
      <c r="B121">
        <v>0.59826265238169374</v>
      </c>
    </row>
    <row r="122" spans="1:13" x14ac:dyDescent="0.3">
      <c r="A122" t="s">
        <v>1</v>
      </c>
      <c r="B122">
        <v>0.99495301342090137</v>
      </c>
    </row>
    <row r="123" spans="1:13" x14ac:dyDescent="0.3">
      <c r="A123" t="s">
        <v>2</v>
      </c>
      <c r="B123">
        <v>8.9188829328009085</v>
      </c>
    </row>
    <row r="124" spans="1:13" x14ac:dyDescent="0.3">
      <c r="A124" t="s">
        <v>3</v>
      </c>
      <c r="B124">
        <v>0.20850919161744863</v>
      </c>
    </row>
    <row r="126" spans="1:13" x14ac:dyDescent="0.3">
      <c r="A126" t="s">
        <v>20</v>
      </c>
      <c r="B126">
        <v>1.7349788961763009</v>
      </c>
    </row>
    <row r="127" spans="1:13" x14ac:dyDescent="0.3">
      <c r="M127" t="s">
        <v>84</v>
      </c>
    </row>
    <row r="128" spans="1:13" x14ac:dyDescent="0.3">
      <c r="A128" t="s">
        <v>21</v>
      </c>
      <c r="B128">
        <v>7.3782754042528431E-4</v>
      </c>
      <c r="D128" t="s">
        <v>36</v>
      </c>
      <c r="E128">
        <v>0.47040500729439838</v>
      </c>
      <c r="G128" t="s">
        <v>40</v>
      </c>
      <c r="H128">
        <v>7.3782754042528431E-4</v>
      </c>
      <c r="J128" t="s">
        <v>46</v>
      </c>
      <c r="K128">
        <v>0.47188066237524895</v>
      </c>
      <c r="M128">
        <v>3.4762215901517393E-4</v>
      </c>
    </row>
    <row r="129" spans="1:13" x14ac:dyDescent="0.3">
      <c r="A129" t="s">
        <v>22</v>
      </c>
      <c r="B129">
        <v>1.2892021332467918E-2</v>
      </c>
      <c r="D129" t="s">
        <v>37</v>
      </c>
      <c r="E129">
        <v>0.45036810187068532</v>
      </c>
      <c r="G129" t="s">
        <v>41</v>
      </c>
      <c r="H129">
        <v>1.2892021332467918E-2</v>
      </c>
      <c r="J129" t="s">
        <v>47</v>
      </c>
      <c r="K129">
        <v>0.47615214453562116</v>
      </c>
      <c r="M129">
        <v>5.9723593908167678E-3</v>
      </c>
    </row>
    <row r="130" spans="1:13" x14ac:dyDescent="0.3">
      <c r="A130" t="s">
        <v>23</v>
      </c>
      <c r="B130">
        <v>0.38975346076424511</v>
      </c>
      <c r="D130" t="s">
        <v>38</v>
      </c>
      <c r="E130">
        <v>2.1496669991728261</v>
      </c>
      <c r="G130" t="s">
        <v>42</v>
      </c>
      <c r="H130">
        <v>0.38975346076424511</v>
      </c>
      <c r="J130" t="s">
        <v>48</v>
      </c>
      <c r="K130">
        <v>2.9291739207013165</v>
      </c>
      <c r="M130">
        <v>0.98974791259600448</v>
      </c>
    </row>
    <row r="131" spans="1:13" x14ac:dyDescent="0.3">
      <c r="A131" t="s">
        <v>24</v>
      </c>
      <c r="B131">
        <v>-0.72418874953625201</v>
      </c>
      <c r="D131" t="s">
        <v>39</v>
      </c>
      <c r="E131">
        <v>0</v>
      </c>
      <c r="G131" t="s">
        <v>43</v>
      </c>
      <c r="H131">
        <v>0</v>
      </c>
      <c r="J131" t="s">
        <v>49</v>
      </c>
      <c r="K131">
        <v>0</v>
      </c>
      <c r="M131">
        <v>0</v>
      </c>
    </row>
    <row r="132" spans="1:13" x14ac:dyDescent="0.3">
      <c r="A132" t="s">
        <v>25</v>
      </c>
      <c r="B132">
        <v>-3.7861012190535499</v>
      </c>
      <c r="D132" t="s">
        <v>50</v>
      </c>
      <c r="E132">
        <v>0</v>
      </c>
      <c r="G132" t="s">
        <v>61</v>
      </c>
      <c r="H132">
        <v>0</v>
      </c>
      <c r="J132" t="s">
        <v>72</v>
      </c>
      <c r="K132">
        <v>0</v>
      </c>
      <c r="M132">
        <v>0</v>
      </c>
    </row>
    <row r="133" spans="1:13" x14ac:dyDescent="0.3">
      <c r="A133" t="s">
        <v>26</v>
      </c>
      <c r="B133">
        <v>-0.94064224180630118</v>
      </c>
      <c r="D133" t="s">
        <v>51</v>
      </c>
      <c r="E133">
        <v>0</v>
      </c>
      <c r="G133" t="s">
        <v>62</v>
      </c>
      <c r="H133">
        <v>0</v>
      </c>
      <c r="J133" t="s">
        <v>73</v>
      </c>
      <c r="K133">
        <v>0</v>
      </c>
      <c r="M133">
        <v>0</v>
      </c>
    </row>
    <row r="134" spans="1:13" x14ac:dyDescent="0.3">
      <c r="A134" t="s">
        <v>27</v>
      </c>
      <c r="B134">
        <v>-3.1104958124317461E-2</v>
      </c>
      <c r="D134" t="s">
        <v>52</v>
      </c>
      <c r="E134">
        <v>0.14771252019326431</v>
      </c>
      <c r="G134" t="s">
        <v>63</v>
      </c>
      <c r="H134">
        <v>-3.1104958124317461E-2</v>
      </c>
      <c r="J134" t="s">
        <v>74</v>
      </c>
      <c r="K134">
        <v>8.5502603944629385E-2</v>
      </c>
      <c r="M134">
        <v>-3.627073335133341E-3</v>
      </c>
    </row>
    <row r="135" spans="1:13" x14ac:dyDescent="0.3">
      <c r="A135" t="s">
        <v>28</v>
      </c>
      <c r="B135">
        <v>0.40173734761830626</v>
      </c>
      <c r="D135" t="s">
        <v>53</v>
      </c>
      <c r="E135">
        <v>2.6154024654395363</v>
      </c>
      <c r="G135" t="s">
        <v>64</v>
      </c>
      <c r="H135">
        <v>0.40173734761830626</v>
      </c>
      <c r="J135" t="s">
        <v>75</v>
      </c>
      <c r="K135">
        <v>3.418877160676149</v>
      </c>
      <c r="M135">
        <v>1.2120977458914499</v>
      </c>
    </row>
    <row r="136" spans="1:13" x14ac:dyDescent="0.3">
      <c r="A136" t="s">
        <v>29</v>
      </c>
      <c r="B136">
        <v>-0.70086867380915319</v>
      </c>
      <c r="D136" t="s">
        <v>54</v>
      </c>
      <c r="E136">
        <v>0</v>
      </c>
      <c r="G136" t="s">
        <v>65</v>
      </c>
      <c r="H136">
        <v>0</v>
      </c>
      <c r="J136" t="s">
        <v>76</v>
      </c>
      <c r="K136">
        <v>0</v>
      </c>
      <c r="M136">
        <v>0</v>
      </c>
    </row>
    <row r="137" spans="1:13" x14ac:dyDescent="0.3">
      <c r="A137" t="s">
        <v>30</v>
      </c>
      <c r="B137">
        <v>5.0469865790986335E-3</v>
      </c>
      <c r="D137" t="s">
        <v>55</v>
      </c>
      <c r="E137">
        <v>3.2839809769982242E-2</v>
      </c>
      <c r="G137" t="s">
        <v>66</v>
      </c>
      <c r="H137">
        <v>5.0469865790986335E-3</v>
      </c>
      <c r="J137" t="s">
        <v>77</v>
      </c>
      <c r="K137">
        <v>4.2933782928179509E-2</v>
      </c>
      <c r="M137">
        <v>1.9121415269885428E-4</v>
      </c>
    </row>
    <row r="138" spans="1:13" x14ac:dyDescent="0.3">
      <c r="A138" t="s">
        <v>31</v>
      </c>
      <c r="B138">
        <v>-0.90050469865790983</v>
      </c>
      <c r="D138" t="s">
        <v>56</v>
      </c>
      <c r="E138">
        <v>0</v>
      </c>
      <c r="G138" t="s">
        <v>67</v>
      </c>
      <c r="H138">
        <v>0</v>
      </c>
      <c r="J138" t="s">
        <v>78</v>
      </c>
      <c r="K138">
        <v>0</v>
      </c>
      <c r="M138">
        <v>0</v>
      </c>
    </row>
    <row r="139" spans="1:13" x14ac:dyDescent="0.3">
      <c r="A139" t="s">
        <v>32</v>
      </c>
      <c r="B139">
        <v>-88.188829328009092</v>
      </c>
      <c r="D139" t="s">
        <v>57</v>
      </c>
      <c r="E139">
        <v>0</v>
      </c>
      <c r="G139" t="s">
        <v>68</v>
      </c>
      <c r="H139">
        <v>0</v>
      </c>
      <c r="J139" t="s">
        <v>79</v>
      </c>
      <c r="K139">
        <v>0</v>
      </c>
      <c r="M139">
        <v>0</v>
      </c>
    </row>
    <row r="140" spans="1:13" x14ac:dyDescent="0.3">
      <c r="A140" t="s">
        <v>33</v>
      </c>
      <c r="B140">
        <v>-0.10811170671990911</v>
      </c>
      <c r="D140" t="s">
        <v>58</v>
      </c>
      <c r="E140">
        <v>0</v>
      </c>
      <c r="G140" t="s">
        <v>69</v>
      </c>
      <c r="H140">
        <v>0</v>
      </c>
      <c r="J140" t="s">
        <v>80</v>
      </c>
      <c r="K140">
        <v>0</v>
      </c>
      <c r="M140">
        <v>0</v>
      </c>
    </row>
    <row r="141" spans="1:13" x14ac:dyDescent="0.3">
      <c r="A141" t="s">
        <v>34</v>
      </c>
      <c r="B141">
        <v>-1.0850919161744863</v>
      </c>
      <c r="D141" t="s">
        <v>59</v>
      </c>
      <c r="E141">
        <v>0</v>
      </c>
      <c r="G141" t="s">
        <v>70</v>
      </c>
      <c r="H141">
        <v>0</v>
      </c>
      <c r="J141" t="s">
        <v>81</v>
      </c>
      <c r="K141">
        <v>0</v>
      </c>
      <c r="M141">
        <v>0</v>
      </c>
    </row>
    <row r="142" spans="1:13" x14ac:dyDescent="0.3">
      <c r="A142" t="s">
        <v>35</v>
      </c>
      <c r="B142">
        <v>-0.89574540419127568</v>
      </c>
      <c r="D142" t="s">
        <v>60</v>
      </c>
      <c r="E142">
        <v>0</v>
      </c>
      <c r="G142" t="s">
        <v>71</v>
      </c>
      <c r="H142">
        <v>0</v>
      </c>
      <c r="J142" t="s">
        <v>82</v>
      </c>
      <c r="K142">
        <v>0</v>
      </c>
      <c r="M142">
        <v>0</v>
      </c>
    </row>
    <row r="143" spans="1:13" x14ac:dyDescent="0.3">
      <c r="L143" t="s">
        <v>83</v>
      </c>
      <c r="M143">
        <v>2.2047297808548518</v>
      </c>
    </row>
    <row r="144" spans="1:13" x14ac:dyDescent="0.3">
      <c r="A144" t="s">
        <v>44</v>
      </c>
      <c r="B144">
        <v>1</v>
      </c>
    </row>
    <row r="146" spans="1:13" x14ac:dyDescent="0.3">
      <c r="A146" t="s">
        <v>45</v>
      </c>
      <c r="B146">
        <v>3.9397086770311525</v>
      </c>
    </row>
    <row r="149" spans="1:13" x14ac:dyDescent="0.3">
      <c r="A149" t="s">
        <v>0</v>
      </c>
      <c r="B149">
        <v>0.5997246612271101</v>
      </c>
    </row>
    <row r="150" spans="1:13" x14ac:dyDescent="0.3">
      <c r="A150" t="s">
        <v>1</v>
      </c>
      <c r="B150">
        <v>0.99558909482460367</v>
      </c>
    </row>
    <row r="151" spans="1:13" x14ac:dyDescent="0.3">
      <c r="A151" t="s">
        <v>2</v>
      </c>
      <c r="B151">
        <v>8.9226533911531885</v>
      </c>
    </row>
    <row r="152" spans="1:13" x14ac:dyDescent="0.3">
      <c r="A152" t="s">
        <v>3</v>
      </c>
      <c r="B152">
        <v>0.20855084039301169</v>
      </c>
    </row>
    <row r="154" spans="1:13" x14ac:dyDescent="0.3">
      <c r="A154" t="s">
        <v>20</v>
      </c>
      <c r="B154">
        <v>1.7380489147195617</v>
      </c>
    </row>
    <row r="155" spans="1:13" x14ac:dyDescent="0.3">
      <c r="M155" t="s">
        <v>84</v>
      </c>
    </row>
    <row r="156" spans="1:13" x14ac:dyDescent="0.3">
      <c r="A156" t="s">
        <v>21</v>
      </c>
      <c r="B156">
        <v>-2.6945760657768325E-3</v>
      </c>
      <c r="D156" t="s">
        <v>36</v>
      </c>
      <c r="E156">
        <v>0.47188066237524895</v>
      </c>
      <c r="G156" t="s">
        <v>40</v>
      </c>
      <c r="H156">
        <v>-2.6945760657768325E-3</v>
      </c>
      <c r="J156" t="s">
        <v>46</v>
      </c>
      <c r="K156">
        <v>0.46649151024369528</v>
      </c>
      <c r="M156">
        <v>-1.2642575985650068E-3</v>
      </c>
    </row>
    <row r="157" spans="1:13" x14ac:dyDescent="0.3">
      <c r="A157" t="s">
        <v>22</v>
      </c>
      <c r="B157">
        <v>1.1834054440023722E-2</v>
      </c>
      <c r="D157" t="s">
        <v>37</v>
      </c>
      <c r="E157">
        <v>0.47615214453562116</v>
      </c>
      <c r="G157" t="s">
        <v>41</v>
      </c>
      <c r="H157">
        <v>1.1834054440023722E-2</v>
      </c>
      <c r="J157" t="s">
        <v>47</v>
      </c>
      <c r="K157">
        <v>0.4998202534156686</v>
      </c>
      <c r="M157">
        <v>5.7748552446580297E-3</v>
      </c>
    </row>
    <row r="158" spans="1:13" x14ac:dyDescent="0.3">
      <c r="A158" t="s">
        <v>23</v>
      </c>
      <c r="B158">
        <v>0.39117382083409841</v>
      </c>
      <c r="D158" t="s">
        <v>38</v>
      </c>
      <c r="E158">
        <v>2.9291739207013165</v>
      </c>
      <c r="G158" t="s">
        <v>42</v>
      </c>
      <c r="H158">
        <v>0.39117382083409841</v>
      </c>
      <c r="J158" t="s">
        <v>48</v>
      </c>
      <c r="K158">
        <v>3.7115215623695135</v>
      </c>
      <c r="M158">
        <v>1.2988331125542776</v>
      </c>
    </row>
    <row r="159" spans="1:13" x14ac:dyDescent="0.3">
      <c r="A159" t="s">
        <v>24</v>
      </c>
      <c r="B159">
        <v>-0.72397363332201792</v>
      </c>
      <c r="D159" t="s">
        <v>39</v>
      </c>
      <c r="E159">
        <v>0</v>
      </c>
      <c r="G159" t="s">
        <v>43</v>
      </c>
      <c r="H159">
        <v>0</v>
      </c>
      <c r="J159" t="s">
        <v>49</v>
      </c>
      <c r="K159">
        <v>0</v>
      </c>
      <c r="M159">
        <v>0</v>
      </c>
    </row>
    <row r="160" spans="1:13" x14ac:dyDescent="0.3">
      <c r="A160" t="s">
        <v>25</v>
      </c>
      <c r="B160">
        <v>-3.7977972898168808</v>
      </c>
      <c r="D160" t="s">
        <v>50</v>
      </c>
      <c r="E160">
        <v>0</v>
      </c>
      <c r="G160" t="s">
        <v>61</v>
      </c>
      <c r="H160">
        <v>0</v>
      </c>
      <c r="J160" t="s">
        <v>72</v>
      </c>
      <c r="K160">
        <v>0</v>
      </c>
      <c r="M160">
        <v>0</v>
      </c>
    </row>
    <row r="161" spans="1:13" x14ac:dyDescent="0.3">
      <c r="A161" t="s">
        <v>26</v>
      </c>
      <c r="B161">
        <v>-0.94072929774697489</v>
      </c>
      <c r="D161" t="s">
        <v>51</v>
      </c>
      <c r="E161">
        <v>0</v>
      </c>
      <c r="G161" t="s">
        <v>62</v>
      </c>
      <c r="H161">
        <v>0</v>
      </c>
      <c r="J161" t="s">
        <v>73</v>
      </c>
      <c r="K161">
        <v>0</v>
      </c>
      <c r="M161">
        <v>0</v>
      </c>
    </row>
    <row r="162" spans="1:13" x14ac:dyDescent="0.3">
      <c r="A162" t="s">
        <v>27</v>
      </c>
      <c r="B162">
        <v>-3.1956763953370881E-2</v>
      </c>
      <c r="D162" t="s">
        <v>52</v>
      </c>
      <c r="E162">
        <v>8.5502603944629385E-2</v>
      </c>
      <c r="G162" t="s">
        <v>63</v>
      </c>
      <c r="H162">
        <v>-3.1956763953370881E-2</v>
      </c>
      <c r="J162" t="s">
        <v>74</v>
      </c>
      <c r="K162">
        <v>2.1589076037887622E-2</v>
      </c>
      <c r="M162">
        <v>-1.7111517692856148E-3</v>
      </c>
    </row>
    <row r="163" spans="1:13" x14ac:dyDescent="0.3">
      <c r="A163" t="s">
        <v>28</v>
      </c>
      <c r="B163">
        <v>0.4002753387728899</v>
      </c>
      <c r="D163" t="s">
        <v>53</v>
      </c>
      <c r="E163">
        <v>3.418877160676149</v>
      </c>
      <c r="G163" t="s">
        <v>64</v>
      </c>
      <c r="H163">
        <v>0.4002753387728899</v>
      </c>
      <c r="J163" t="s">
        <v>75</v>
      </c>
      <c r="K163">
        <v>4.2194278382219288</v>
      </c>
      <c r="M163">
        <v>1.5287125605422933</v>
      </c>
    </row>
    <row r="164" spans="1:13" x14ac:dyDescent="0.3">
      <c r="A164" t="s">
        <v>29</v>
      </c>
      <c r="B164">
        <v>-0.70013766938644495</v>
      </c>
      <c r="D164" t="s">
        <v>54</v>
      </c>
      <c r="E164">
        <v>0</v>
      </c>
      <c r="G164" t="s">
        <v>65</v>
      </c>
      <c r="H164">
        <v>0</v>
      </c>
      <c r="J164" t="s">
        <v>76</v>
      </c>
      <c r="K164">
        <v>0</v>
      </c>
      <c r="M164">
        <v>0</v>
      </c>
    </row>
    <row r="165" spans="1:13" x14ac:dyDescent="0.3">
      <c r="A165" t="s">
        <v>30</v>
      </c>
      <c r="B165">
        <v>4.4109051753963291E-3</v>
      </c>
      <c r="D165" t="s">
        <v>55</v>
      </c>
      <c r="E165">
        <v>4.2933782928179509E-2</v>
      </c>
      <c r="G165" t="s">
        <v>66</v>
      </c>
      <c r="H165">
        <v>4.4109051753963291E-3</v>
      </c>
      <c r="J165" t="s">
        <v>77</v>
      </c>
      <c r="K165">
        <v>5.1755593278972167E-2</v>
      </c>
      <c r="M165">
        <v>2.0883292978358766E-4</v>
      </c>
    </row>
    <row r="166" spans="1:13" x14ac:dyDescent="0.3">
      <c r="A166" t="s">
        <v>31</v>
      </c>
      <c r="B166">
        <v>-0.90044109051753962</v>
      </c>
      <c r="D166" t="s">
        <v>56</v>
      </c>
      <c r="E166">
        <v>0</v>
      </c>
      <c r="G166" t="s">
        <v>67</v>
      </c>
      <c r="H166">
        <v>0</v>
      </c>
      <c r="J166" t="s">
        <v>78</v>
      </c>
      <c r="K166">
        <v>0</v>
      </c>
      <c r="M166">
        <v>0</v>
      </c>
    </row>
    <row r="167" spans="1:13" x14ac:dyDescent="0.3">
      <c r="A167" t="s">
        <v>32</v>
      </c>
      <c r="B167">
        <v>-88.226533911531888</v>
      </c>
      <c r="D167" t="s">
        <v>57</v>
      </c>
      <c r="E167">
        <v>0</v>
      </c>
      <c r="G167" t="s">
        <v>68</v>
      </c>
      <c r="H167">
        <v>0</v>
      </c>
      <c r="J167" t="s">
        <v>79</v>
      </c>
      <c r="K167">
        <v>0</v>
      </c>
      <c r="M167">
        <v>0</v>
      </c>
    </row>
    <row r="168" spans="1:13" x14ac:dyDescent="0.3">
      <c r="A168" t="s">
        <v>33</v>
      </c>
      <c r="B168">
        <v>-0.10773466088468109</v>
      </c>
      <c r="D168" t="s">
        <v>58</v>
      </c>
      <c r="E168">
        <v>0</v>
      </c>
      <c r="G168" t="s">
        <v>69</v>
      </c>
      <c r="H168">
        <v>0</v>
      </c>
      <c r="J168" t="s">
        <v>80</v>
      </c>
      <c r="K168">
        <v>0</v>
      </c>
      <c r="M168">
        <v>0</v>
      </c>
    </row>
    <row r="169" spans="1:13" x14ac:dyDescent="0.3">
      <c r="A169" t="s">
        <v>34</v>
      </c>
      <c r="B169">
        <v>-1.0855084039301168</v>
      </c>
      <c r="D169" t="s">
        <v>59</v>
      </c>
      <c r="E169">
        <v>0</v>
      </c>
      <c r="G169" t="s">
        <v>70</v>
      </c>
      <c r="H169">
        <v>0</v>
      </c>
      <c r="J169" t="s">
        <v>81</v>
      </c>
      <c r="K169">
        <v>0</v>
      </c>
      <c r="M169">
        <v>0</v>
      </c>
    </row>
    <row r="170" spans="1:13" x14ac:dyDescent="0.3">
      <c r="A170" t="s">
        <v>35</v>
      </c>
      <c r="B170">
        <v>-0.89572457980349418</v>
      </c>
      <c r="D170" t="s">
        <v>60</v>
      </c>
      <c r="E170">
        <v>0</v>
      </c>
      <c r="G170" t="s">
        <v>71</v>
      </c>
      <c r="H170">
        <v>0</v>
      </c>
      <c r="J170" t="s">
        <v>82</v>
      </c>
      <c r="K170">
        <v>0</v>
      </c>
      <c r="M170">
        <v>0</v>
      </c>
    </row>
    <row r="171" spans="1:13" x14ac:dyDescent="0.3">
      <c r="L171" t="s">
        <v>83</v>
      </c>
      <c r="M171">
        <v>2.8305539519031617</v>
      </c>
    </row>
    <row r="172" spans="1:13" x14ac:dyDescent="0.3">
      <c r="A172" t="s">
        <v>44</v>
      </c>
      <c r="B172">
        <v>1</v>
      </c>
    </row>
    <row r="174" spans="1:13" x14ac:dyDescent="0.3">
      <c r="A174" t="s">
        <v>45</v>
      </c>
      <c r="B174">
        <v>4.5686028666227232</v>
      </c>
    </row>
    <row r="177" spans="1:13" x14ac:dyDescent="0.3">
      <c r="A177" t="s">
        <v>0</v>
      </c>
      <c r="B177">
        <v>2.0400356942820461</v>
      </c>
    </row>
    <row r="178" spans="1:13" x14ac:dyDescent="0.3">
      <c r="A178" t="s">
        <v>1</v>
      </c>
      <c r="B178">
        <v>0.42619637397941973</v>
      </c>
    </row>
    <row r="179" spans="1:13" x14ac:dyDescent="0.3">
      <c r="A179" t="s">
        <v>2</v>
      </c>
      <c r="B179">
        <v>1.9428325741911541</v>
      </c>
    </row>
    <row r="180" spans="1:13" x14ac:dyDescent="0.3">
      <c r="A180" t="s">
        <v>3</v>
      </c>
      <c r="B180">
        <v>3.200062157928083</v>
      </c>
    </row>
    <row r="182" spans="1:13" x14ac:dyDescent="0.3">
      <c r="A182" t="s">
        <v>20</v>
      </c>
      <c r="B182">
        <v>6.274449072056461</v>
      </c>
    </row>
    <row r="183" spans="1:13" x14ac:dyDescent="0.3">
      <c r="M183" t="s">
        <v>84</v>
      </c>
    </row>
    <row r="184" spans="1:13" x14ac:dyDescent="0.3">
      <c r="A184" t="s">
        <v>21</v>
      </c>
      <c r="B184">
        <v>0.36830854775470567</v>
      </c>
      <c r="D184" t="s">
        <v>36</v>
      </c>
      <c r="E184">
        <v>0.46649151024369528</v>
      </c>
      <c r="G184" t="s">
        <v>40</v>
      </c>
      <c r="H184">
        <v>0.36830854775470567</v>
      </c>
      <c r="J184" t="s">
        <v>46</v>
      </c>
      <c r="K184">
        <v>1.2031086057531066</v>
      </c>
      <c r="M184">
        <v>0.30746399702693511</v>
      </c>
    </row>
    <row r="185" spans="1:13" x14ac:dyDescent="0.3">
      <c r="A185" t="s">
        <v>22</v>
      </c>
      <c r="B185">
        <v>0.39084942344072648</v>
      </c>
      <c r="D185" t="s">
        <v>37</v>
      </c>
      <c r="E185">
        <v>0.4998202534156686</v>
      </c>
      <c r="G185" t="s">
        <v>41</v>
      </c>
      <c r="H185">
        <v>0.39084942344072648</v>
      </c>
      <c r="J185" t="s">
        <v>47</v>
      </c>
      <c r="K185">
        <v>1.2815191002971216</v>
      </c>
      <c r="M185">
        <v>0.34811772967546017</v>
      </c>
    </row>
    <row r="186" spans="1:13" x14ac:dyDescent="0.3">
      <c r="A186" t="s">
        <v>23</v>
      </c>
      <c r="B186">
        <v>-1.1600264636460369</v>
      </c>
      <c r="D186" t="s">
        <v>38</v>
      </c>
      <c r="E186">
        <v>3.7115215623695135</v>
      </c>
      <c r="G186" t="s">
        <v>42</v>
      </c>
      <c r="H186">
        <v>-1.1600264636460369</v>
      </c>
      <c r="J186" t="s">
        <v>48</v>
      </c>
      <c r="K186">
        <v>1.3914686350774397</v>
      </c>
      <c r="M186">
        <v>-2.9598018363823906</v>
      </c>
    </row>
    <row r="187" spans="1:13" x14ac:dyDescent="0.3">
      <c r="A187" t="s">
        <v>24</v>
      </c>
      <c r="B187">
        <v>-4.9844351303760637E-2</v>
      </c>
      <c r="D187" t="s">
        <v>39</v>
      </c>
      <c r="E187">
        <v>0</v>
      </c>
      <c r="G187" t="s">
        <v>43</v>
      </c>
      <c r="H187">
        <v>0</v>
      </c>
      <c r="J187" t="s">
        <v>49</v>
      </c>
      <c r="K187">
        <v>0</v>
      </c>
      <c r="M187">
        <v>0</v>
      </c>
    </row>
    <row r="188" spans="1:13" x14ac:dyDescent="0.3">
      <c r="A188" t="s">
        <v>25</v>
      </c>
      <c r="B188">
        <v>-15.320285554256369</v>
      </c>
      <c r="D188" t="s">
        <v>50</v>
      </c>
      <c r="E188">
        <v>0</v>
      </c>
      <c r="G188" t="s">
        <v>61</v>
      </c>
      <c r="H188">
        <v>0</v>
      </c>
      <c r="J188" t="s">
        <v>72</v>
      </c>
      <c r="K188">
        <v>0</v>
      </c>
      <c r="M188">
        <v>0</v>
      </c>
    </row>
    <row r="189" spans="1:13" x14ac:dyDescent="0.3">
      <c r="A189" t="s">
        <v>26</v>
      </c>
      <c r="B189">
        <v>-0.62582950191286246</v>
      </c>
      <c r="D189" t="s">
        <v>51</v>
      </c>
      <c r="E189">
        <v>0</v>
      </c>
      <c r="G189" t="s">
        <v>62</v>
      </c>
      <c r="H189">
        <v>0</v>
      </c>
      <c r="J189" t="s">
        <v>73</v>
      </c>
      <c r="K189">
        <v>0</v>
      </c>
      <c r="M189">
        <v>0</v>
      </c>
    </row>
    <row r="190" spans="1:13" x14ac:dyDescent="0.3">
      <c r="A190" t="s">
        <v>27</v>
      </c>
      <c r="B190">
        <v>-0.99902599953647631</v>
      </c>
      <c r="D190" t="s">
        <v>52</v>
      </c>
      <c r="E190">
        <v>2.1589076037887622E-2</v>
      </c>
      <c r="G190" t="s">
        <v>63</v>
      </c>
      <c r="H190">
        <v>-1.0794538018943811E-2</v>
      </c>
      <c r="J190" t="s">
        <v>74</v>
      </c>
      <c r="K190">
        <v>0</v>
      </c>
      <c r="M190">
        <v>-1.1652205104242337E-4</v>
      </c>
    </row>
    <row r="191" spans="1:13" x14ac:dyDescent="0.3">
      <c r="A191" t="s">
        <v>28</v>
      </c>
      <c r="B191">
        <v>-1.0400356942820461</v>
      </c>
      <c r="D191" t="s">
        <v>53</v>
      </c>
      <c r="E191">
        <v>4.2194278382219288</v>
      </c>
      <c r="G191" t="s">
        <v>64</v>
      </c>
      <c r="H191">
        <v>-1.0400356942820461</v>
      </c>
      <c r="J191" t="s">
        <v>75</v>
      </c>
      <c r="K191">
        <v>2.1393564496578366</v>
      </c>
      <c r="M191">
        <v>-3.3066813158173991</v>
      </c>
    </row>
    <row r="192" spans="1:13" x14ac:dyDescent="0.3">
      <c r="A192" t="s">
        <v>29</v>
      </c>
      <c r="B192">
        <v>2.001784714102306E-2</v>
      </c>
      <c r="D192" t="s">
        <v>54</v>
      </c>
      <c r="E192">
        <v>0</v>
      </c>
      <c r="G192" t="s">
        <v>65</v>
      </c>
      <c r="H192">
        <v>2.001784714102306E-2</v>
      </c>
      <c r="J192" t="s">
        <v>76</v>
      </c>
      <c r="K192">
        <v>4.0035694282046119E-2</v>
      </c>
      <c r="M192">
        <v>4.007142041613651E-4</v>
      </c>
    </row>
    <row r="193" spans="1:13" x14ac:dyDescent="0.3">
      <c r="A193" t="s">
        <v>30</v>
      </c>
      <c r="B193">
        <v>0.57380362602058033</v>
      </c>
      <c r="D193" t="s">
        <v>55</v>
      </c>
      <c r="E193">
        <v>5.1755593278972167E-2</v>
      </c>
      <c r="G193" t="s">
        <v>66</v>
      </c>
      <c r="H193">
        <v>0.57380362602058033</v>
      </c>
      <c r="J193" t="s">
        <v>77</v>
      </c>
      <c r="K193">
        <v>1.1993628453201328</v>
      </c>
      <c r="M193">
        <v>0.35894814832468663</v>
      </c>
    </row>
    <row r="194" spans="1:13" x14ac:dyDescent="0.3">
      <c r="A194" t="s">
        <v>31</v>
      </c>
      <c r="B194">
        <v>-0.95738036260205805</v>
      </c>
      <c r="D194" t="s">
        <v>56</v>
      </c>
      <c r="E194">
        <v>0</v>
      </c>
      <c r="G194" t="s">
        <v>67</v>
      </c>
      <c r="H194">
        <v>0</v>
      </c>
      <c r="J194" t="s">
        <v>78</v>
      </c>
      <c r="K194">
        <v>0</v>
      </c>
      <c r="M194">
        <v>0</v>
      </c>
    </row>
    <row r="195" spans="1:13" x14ac:dyDescent="0.3">
      <c r="A195" t="s">
        <v>32</v>
      </c>
      <c r="B195">
        <v>-18.428325741911539</v>
      </c>
      <c r="D195" t="s">
        <v>57</v>
      </c>
      <c r="E195">
        <v>0</v>
      </c>
      <c r="G195" t="s">
        <v>68</v>
      </c>
      <c r="H195">
        <v>0</v>
      </c>
      <c r="J195" t="s">
        <v>79</v>
      </c>
      <c r="K195">
        <v>0</v>
      </c>
      <c r="M195">
        <v>0</v>
      </c>
    </row>
    <row r="196" spans="1:13" x14ac:dyDescent="0.3">
      <c r="A196" t="s">
        <v>33</v>
      </c>
      <c r="B196">
        <v>-0.80571674258088455</v>
      </c>
      <c r="D196" t="s">
        <v>58</v>
      </c>
      <c r="E196">
        <v>0</v>
      </c>
      <c r="G196" t="s">
        <v>69</v>
      </c>
      <c r="H196">
        <v>0</v>
      </c>
      <c r="J196" t="s">
        <v>80</v>
      </c>
      <c r="K196">
        <v>0</v>
      </c>
      <c r="M196">
        <v>0</v>
      </c>
    </row>
    <row r="197" spans="1:13" x14ac:dyDescent="0.3">
      <c r="A197" t="s">
        <v>34</v>
      </c>
      <c r="B197">
        <v>-31.000621579280832</v>
      </c>
      <c r="D197" t="s">
        <v>59</v>
      </c>
      <c r="E197">
        <v>0</v>
      </c>
      <c r="G197" t="s">
        <v>70</v>
      </c>
      <c r="H197">
        <v>0</v>
      </c>
      <c r="J197" t="s">
        <v>81</v>
      </c>
      <c r="K197">
        <v>0</v>
      </c>
      <c r="M197">
        <v>0</v>
      </c>
    </row>
    <row r="198" spans="1:13" x14ac:dyDescent="0.3">
      <c r="A198" t="s">
        <v>35</v>
      </c>
      <c r="B198">
        <v>0.60003107896404151</v>
      </c>
      <c r="D198" t="s">
        <v>60</v>
      </c>
      <c r="E198">
        <v>0</v>
      </c>
      <c r="G198" t="s">
        <v>71</v>
      </c>
      <c r="H198">
        <v>0.60003107896404151</v>
      </c>
      <c r="J198" t="s">
        <v>82</v>
      </c>
      <c r="K198">
        <v>1.200062157928083</v>
      </c>
      <c r="M198">
        <v>0.36003729572275184</v>
      </c>
    </row>
    <row r="199" spans="1:13" x14ac:dyDescent="0.3">
      <c r="L199" t="s">
        <v>83</v>
      </c>
      <c r="M199">
        <v>-4.8916317892968362</v>
      </c>
    </row>
    <row r="200" spans="1:13" x14ac:dyDescent="0.3">
      <c r="A200" t="s">
        <v>44</v>
      </c>
      <c r="B200">
        <v>1</v>
      </c>
    </row>
    <row r="202" spans="1:13" x14ac:dyDescent="0.3">
      <c r="A202" t="s">
        <v>45</v>
      </c>
      <c r="B202">
        <v>1.3828172827596248</v>
      </c>
    </row>
    <row r="205" spans="1:13" x14ac:dyDescent="0.3">
      <c r="A205" t="s">
        <v>0</v>
      </c>
      <c r="B205">
        <v>0.53215262705150068</v>
      </c>
    </row>
    <row r="206" spans="1:13" x14ac:dyDescent="0.3">
      <c r="A206" t="s">
        <v>1</v>
      </c>
      <c r="B206">
        <v>1.5130118556321994</v>
      </c>
    </row>
    <row r="207" spans="1:13" x14ac:dyDescent="0.3">
      <c r="A207" t="s">
        <v>2</v>
      </c>
      <c r="B207">
        <v>10.546557152150491</v>
      </c>
    </row>
    <row r="208" spans="1:13" x14ac:dyDescent="0.3">
      <c r="A208" t="s">
        <v>3</v>
      </c>
      <c r="B208">
        <v>0.19454948145855699</v>
      </c>
    </row>
    <row r="210" spans="1:13" x14ac:dyDescent="0.3">
      <c r="A210" t="s">
        <v>20</v>
      </c>
      <c r="B210">
        <v>2.0046711822484284</v>
      </c>
    </row>
    <row r="211" spans="1:13" x14ac:dyDescent="0.3">
      <c r="M211" t="s">
        <v>84</v>
      </c>
    </row>
    <row r="212" spans="1:13" x14ac:dyDescent="0.3">
      <c r="A212" t="s">
        <v>21</v>
      </c>
      <c r="B212">
        <v>-0.31271790328542493</v>
      </c>
      <c r="D212" t="s">
        <v>36</v>
      </c>
      <c r="E212">
        <v>1.2031086057531066</v>
      </c>
      <c r="G212" t="s">
        <v>40</v>
      </c>
      <c r="H212">
        <v>-0.31271790328542493</v>
      </c>
      <c r="J212" t="s">
        <v>46</v>
      </c>
      <c r="K212">
        <v>0.57767279918225678</v>
      </c>
      <c r="M212">
        <v>-0.27844111358053003</v>
      </c>
    </row>
    <row r="213" spans="1:13" x14ac:dyDescent="0.3">
      <c r="A213" t="s">
        <v>22</v>
      </c>
      <c r="B213">
        <v>-0.22364959621290992</v>
      </c>
      <c r="D213" t="s">
        <v>37</v>
      </c>
      <c r="E213">
        <v>1.2815191002971216</v>
      </c>
      <c r="G213" t="s">
        <v>41</v>
      </c>
      <c r="H213">
        <v>-0.22364959621290992</v>
      </c>
      <c r="J213" t="s">
        <v>47</v>
      </c>
      <c r="K213">
        <v>0.83421990787130174</v>
      </c>
      <c r="M213">
        <v>-0.2365920874343852</v>
      </c>
    </row>
    <row r="214" spans="1:13" x14ac:dyDescent="0.3">
      <c r="A214" t="s">
        <v>23</v>
      </c>
      <c r="B214">
        <v>0.33760314559294369</v>
      </c>
      <c r="D214" t="s">
        <v>38</v>
      </c>
      <c r="E214">
        <v>1.3914686350774397</v>
      </c>
      <c r="G214" t="s">
        <v>42</v>
      </c>
      <c r="H214">
        <v>0.33760314559294369</v>
      </c>
      <c r="J214" t="s">
        <v>48</v>
      </c>
      <c r="K214">
        <v>2.0666749262633273</v>
      </c>
      <c r="M214">
        <v>0.58374007211031376</v>
      </c>
    </row>
    <row r="215" spans="1:13" x14ac:dyDescent="0.3">
      <c r="A215" t="s">
        <v>24</v>
      </c>
      <c r="B215">
        <v>-0.687801056919779</v>
      </c>
      <c r="D215" t="s">
        <v>39</v>
      </c>
      <c r="E215">
        <v>0</v>
      </c>
      <c r="G215" t="s">
        <v>43</v>
      </c>
      <c r="H215">
        <v>0</v>
      </c>
      <c r="J215" t="s">
        <v>49</v>
      </c>
      <c r="K215">
        <v>0</v>
      </c>
      <c r="M215">
        <v>0</v>
      </c>
    </row>
    <row r="216" spans="1:13" x14ac:dyDescent="0.3">
      <c r="A216" t="s">
        <v>25</v>
      </c>
      <c r="B216">
        <v>-3.2572210164120055</v>
      </c>
      <c r="D216" t="s">
        <v>50</v>
      </c>
      <c r="E216">
        <v>0</v>
      </c>
      <c r="G216" t="s">
        <v>61</v>
      </c>
      <c r="H216">
        <v>0</v>
      </c>
      <c r="J216" t="s">
        <v>72</v>
      </c>
      <c r="K216">
        <v>0</v>
      </c>
      <c r="M216">
        <v>0</v>
      </c>
    </row>
    <row r="217" spans="1:13" x14ac:dyDescent="0.3">
      <c r="A217" t="s">
        <v>26</v>
      </c>
      <c r="B217">
        <v>-0.96152559817779204</v>
      </c>
      <c r="D217" t="s">
        <v>51</v>
      </c>
      <c r="E217">
        <v>0</v>
      </c>
      <c r="G217" t="s">
        <v>62</v>
      </c>
      <c r="H217">
        <v>0</v>
      </c>
      <c r="J217" t="s">
        <v>73</v>
      </c>
      <c r="K217">
        <v>0</v>
      </c>
      <c r="M217">
        <v>0</v>
      </c>
    </row>
    <row r="218" spans="1:13" x14ac:dyDescent="0.3">
      <c r="A218" t="s">
        <v>27</v>
      </c>
      <c r="B218">
        <v>7.471377780564481E-2</v>
      </c>
      <c r="D218" t="s">
        <v>52</v>
      </c>
      <c r="E218">
        <v>0</v>
      </c>
      <c r="G218" t="s">
        <v>63</v>
      </c>
      <c r="H218">
        <v>7.471377780564481E-2</v>
      </c>
      <c r="J218" t="s">
        <v>74</v>
      </c>
      <c r="K218">
        <v>0.14942755561128962</v>
      </c>
      <c r="M218">
        <v>5.5821485939912627E-3</v>
      </c>
    </row>
    <row r="219" spans="1:13" x14ac:dyDescent="0.3">
      <c r="A219" t="s">
        <v>28</v>
      </c>
      <c r="B219">
        <v>0.46784737294849932</v>
      </c>
      <c r="D219" t="s">
        <v>53</v>
      </c>
      <c r="E219">
        <v>2.1393564496578366</v>
      </c>
      <c r="G219" t="s">
        <v>64</v>
      </c>
      <c r="H219">
        <v>0.46784737294849932</v>
      </c>
      <c r="J219" t="s">
        <v>75</v>
      </c>
      <c r="K219">
        <v>3.0750511955548352</v>
      </c>
      <c r="M219">
        <v>1.2197734591476594</v>
      </c>
    </row>
    <row r="220" spans="1:13" x14ac:dyDescent="0.3">
      <c r="A220" t="s">
        <v>29</v>
      </c>
      <c r="B220">
        <v>-0.73392368647424966</v>
      </c>
      <c r="D220" t="s">
        <v>54</v>
      </c>
      <c r="E220">
        <v>4.0035694282046119E-2</v>
      </c>
      <c r="G220" t="s">
        <v>65</v>
      </c>
      <c r="H220">
        <v>-2.001784714102306E-2</v>
      </c>
      <c r="J220" t="s">
        <v>76</v>
      </c>
      <c r="K220">
        <v>0</v>
      </c>
      <c r="M220">
        <v>-4.007142041613651E-4</v>
      </c>
    </row>
    <row r="221" spans="1:13" x14ac:dyDescent="0.3">
      <c r="A221" t="s">
        <v>30</v>
      </c>
      <c r="B221">
        <v>-0.51301185563219942</v>
      </c>
      <c r="D221" t="s">
        <v>55</v>
      </c>
      <c r="E221">
        <v>1.1993628453201328</v>
      </c>
      <c r="G221" t="s">
        <v>66</v>
      </c>
      <c r="H221">
        <v>-0.51301185563219942</v>
      </c>
      <c r="J221" t="s">
        <v>77</v>
      </c>
      <c r="K221">
        <v>0.17333913405573398</v>
      </c>
      <c r="M221">
        <v>-0.35210619483480327</v>
      </c>
    </row>
    <row r="222" spans="1:13" x14ac:dyDescent="0.3">
      <c r="A222" t="s">
        <v>31</v>
      </c>
      <c r="B222">
        <v>-0.84869881443678008</v>
      </c>
      <c r="D222" t="s">
        <v>56</v>
      </c>
      <c r="E222">
        <v>0</v>
      </c>
      <c r="G222" t="s">
        <v>67</v>
      </c>
      <c r="H222">
        <v>0</v>
      </c>
      <c r="J222" t="s">
        <v>78</v>
      </c>
      <c r="K222">
        <v>0</v>
      </c>
      <c r="M222">
        <v>0</v>
      </c>
    </row>
    <row r="223" spans="1:13" x14ac:dyDescent="0.3">
      <c r="A223" t="s">
        <v>32</v>
      </c>
      <c r="B223">
        <v>-104.46557152150491</v>
      </c>
      <c r="D223" t="s">
        <v>57</v>
      </c>
      <c r="E223">
        <v>0</v>
      </c>
      <c r="G223" t="s">
        <v>68</v>
      </c>
      <c r="H223">
        <v>0</v>
      </c>
      <c r="J223" t="s">
        <v>79</v>
      </c>
      <c r="K223">
        <v>0</v>
      </c>
      <c r="M223">
        <v>0</v>
      </c>
    </row>
    <row r="224" spans="1:13" x14ac:dyDescent="0.3">
      <c r="A224" t="s">
        <v>33</v>
      </c>
      <c r="B224">
        <v>5.4655715215049083E-2</v>
      </c>
      <c r="D224" t="s">
        <v>58</v>
      </c>
      <c r="E224">
        <v>0</v>
      </c>
      <c r="G224" t="s">
        <v>69</v>
      </c>
      <c r="H224">
        <v>5.4655715215049083E-2</v>
      </c>
      <c r="J224" t="s">
        <v>80</v>
      </c>
      <c r="K224">
        <v>0.10931143043009817</v>
      </c>
      <c r="M224">
        <v>2.9872472056685479E-3</v>
      </c>
    </row>
    <row r="225" spans="1:13" x14ac:dyDescent="0.3">
      <c r="A225" t="s">
        <v>34</v>
      </c>
      <c r="B225">
        <v>-0.94549481458556994</v>
      </c>
      <c r="D225" t="s">
        <v>59</v>
      </c>
      <c r="E225">
        <v>0</v>
      </c>
      <c r="G225" t="s">
        <v>70</v>
      </c>
      <c r="H225">
        <v>0</v>
      </c>
      <c r="J225" t="s">
        <v>81</v>
      </c>
      <c r="K225">
        <v>0</v>
      </c>
      <c r="M225">
        <v>0</v>
      </c>
    </row>
    <row r="226" spans="1:13" x14ac:dyDescent="0.3">
      <c r="A226" t="s">
        <v>35</v>
      </c>
      <c r="B226">
        <v>-0.90272525927072156</v>
      </c>
      <c r="D226" t="s">
        <v>60</v>
      </c>
      <c r="E226">
        <v>1.200062157928083</v>
      </c>
      <c r="G226" t="s">
        <v>71</v>
      </c>
      <c r="H226">
        <v>-0.60003107896404151</v>
      </c>
      <c r="J226" t="s">
        <v>82</v>
      </c>
      <c r="K226">
        <v>0</v>
      </c>
      <c r="M226">
        <v>-0.36003729572275184</v>
      </c>
    </row>
    <row r="227" spans="1:13" x14ac:dyDescent="0.3">
      <c r="L227" t="s">
        <v>83</v>
      </c>
      <c r="M227">
        <v>0.58450552128100131</v>
      </c>
    </row>
    <row r="228" spans="1:13" x14ac:dyDescent="0.3">
      <c r="A228" t="s">
        <v>44</v>
      </c>
      <c r="B228">
        <v>1</v>
      </c>
    </row>
    <row r="230" spans="1:13" x14ac:dyDescent="0.3">
      <c r="A230" t="s">
        <v>45</v>
      </c>
      <c r="B230">
        <v>2.5891767035294295</v>
      </c>
    </row>
    <row r="233" spans="1:13" x14ac:dyDescent="0.3">
      <c r="A233" t="s">
        <v>0</v>
      </c>
      <c r="B233">
        <v>0.64631806548296233</v>
      </c>
    </row>
    <row r="234" spans="1:13" x14ac:dyDescent="0.3">
      <c r="A234" t="s">
        <v>1</v>
      </c>
      <c r="B234">
        <v>0.97395744109898419</v>
      </c>
    </row>
    <row r="235" spans="1:13" x14ac:dyDescent="0.3">
      <c r="A235" t="s">
        <v>2</v>
      </c>
      <c r="B235">
        <v>9.5137627123328965</v>
      </c>
    </row>
    <row r="236" spans="1:13" x14ac:dyDescent="0.3">
      <c r="A236" t="s">
        <v>3</v>
      </c>
      <c r="B236">
        <v>0.20589679004429629</v>
      </c>
    </row>
    <row r="238" spans="1:13" x14ac:dyDescent="0.3">
      <c r="A238" t="s">
        <v>20</v>
      </c>
      <c r="B238">
        <v>1.8606016050982588</v>
      </c>
    </row>
    <row r="239" spans="1:13" x14ac:dyDescent="0.3">
      <c r="M239" t="s">
        <v>84</v>
      </c>
    </row>
    <row r="240" spans="1:13" x14ac:dyDescent="0.3">
      <c r="A240" t="s">
        <v>21</v>
      </c>
      <c r="B240">
        <v>-9.8129027500479471E-2</v>
      </c>
      <c r="D240" t="s">
        <v>36</v>
      </c>
      <c r="E240">
        <v>0.57767279918225678</v>
      </c>
      <c r="G240" t="s">
        <v>40</v>
      </c>
      <c r="H240">
        <v>-9.8129027500479471E-2</v>
      </c>
      <c r="J240" t="s">
        <v>46</v>
      </c>
      <c r="K240">
        <v>0.38141474418129784</v>
      </c>
      <c r="M240">
        <v>-4.7057163959044773E-2</v>
      </c>
    </row>
    <row r="241" spans="1:13" x14ac:dyDescent="0.3">
      <c r="A241" t="s">
        <v>22</v>
      </c>
      <c r="B241">
        <v>-9.8522118855792207E-2</v>
      </c>
      <c r="D241" t="s">
        <v>37</v>
      </c>
      <c r="E241">
        <v>0.83421990787130174</v>
      </c>
      <c r="G241" t="s">
        <v>41</v>
      </c>
      <c r="H241">
        <v>-9.8522118855792207E-2</v>
      </c>
      <c r="J241" t="s">
        <v>47</v>
      </c>
      <c r="K241">
        <v>0.63717567015971732</v>
      </c>
      <c r="M241">
        <v>-7.2482505011329565E-2</v>
      </c>
    </row>
    <row r="242" spans="1:13" x14ac:dyDescent="0.3">
      <c r="A242" t="s">
        <v>23</v>
      </c>
      <c r="B242">
        <v>0.44042127543866605</v>
      </c>
      <c r="D242" t="s">
        <v>38</v>
      </c>
      <c r="E242">
        <v>2.0666749262633273</v>
      </c>
      <c r="G242" t="s">
        <v>42</v>
      </c>
      <c r="H242">
        <v>0.44042127543866605</v>
      </c>
      <c r="J242" t="s">
        <v>48</v>
      </c>
      <c r="K242">
        <v>2.9475174771406594</v>
      </c>
      <c r="M242">
        <v>1.104178506801027</v>
      </c>
    </row>
    <row r="243" spans="1:13" x14ac:dyDescent="0.3">
      <c r="A243" t="s">
        <v>24</v>
      </c>
      <c r="B243">
        <v>-0.70902152977692623</v>
      </c>
      <c r="D243" t="s">
        <v>39</v>
      </c>
      <c r="E243">
        <v>0</v>
      </c>
      <c r="G243" t="s">
        <v>43</v>
      </c>
      <c r="H243">
        <v>0</v>
      </c>
      <c r="J243" t="s">
        <v>49</v>
      </c>
      <c r="K243">
        <v>0</v>
      </c>
      <c r="M243">
        <v>0</v>
      </c>
    </row>
    <row r="244" spans="1:13" x14ac:dyDescent="0.3">
      <c r="A244" t="s">
        <v>25</v>
      </c>
      <c r="B244">
        <v>-4.1705445238636987</v>
      </c>
      <c r="D244" t="s">
        <v>50</v>
      </c>
      <c r="E244">
        <v>0</v>
      </c>
      <c r="G244" t="s">
        <v>61</v>
      </c>
      <c r="H244">
        <v>0</v>
      </c>
      <c r="J244" t="s">
        <v>72</v>
      </c>
      <c r="K244">
        <v>0</v>
      </c>
      <c r="M244">
        <v>0</v>
      </c>
    </row>
    <row r="245" spans="1:13" x14ac:dyDescent="0.3">
      <c r="A245" t="s">
        <v>26</v>
      </c>
      <c r="B245">
        <v>-0.95047464883682864</v>
      </c>
      <c r="D245" t="s">
        <v>51</v>
      </c>
      <c r="E245">
        <v>0</v>
      </c>
      <c r="G245" t="s">
        <v>62</v>
      </c>
      <c r="H245">
        <v>0</v>
      </c>
      <c r="J245" t="s">
        <v>73</v>
      </c>
      <c r="K245">
        <v>0</v>
      </c>
      <c r="M245">
        <v>0</v>
      </c>
    </row>
    <row r="246" spans="1:13" x14ac:dyDescent="0.3">
      <c r="A246" t="s">
        <v>27</v>
      </c>
      <c r="B246">
        <v>-3.5010592717381495E-2</v>
      </c>
      <c r="D246" t="s">
        <v>52</v>
      </c>
      <c r="E246">
        <v>0.14942755561128962</v>
      </c>
      <c r="G246" t="s">
        <v>63</v>
      </c>
      <c r="H246">
        <v>-3.5010592717381495E-2</v>
      </c>
      <c r="J246" t="s">
        <v>74</v>
      </c>
      <c r="K246">
        <v>7.9406370176526631E-2</v>
      </c>
      <c r="M246">
        <v>-4.0058056878383682E-3</v>
      </c>
    </row>
    <row r="247" spans="1:13" x14ac:dyDescent="0.3">
      <c r="A247" t="s">
        <v>28</v>
      </c>
      <c r="B247">
        <v>0.35368193451703767</v>
      </c>
      <c r="D247" t="s">
        <v>53</v>
      </c>
      <c r="E247">
        <v>3.0750511955548352</v>
      </c>
      <c r="G247" t="s">
        <v>64</v>
      </c>
      <c r="H247">
        <v>0.35368193451703767</v>
      </c>
      <c r="J247" t="s">
        <v>75</v>
      </c>
      <c r="K247">
        <v>3.7824150645889105</v>
      </c>
      <c r="M247">
        <v>1.2126809663864777</v>
      </c>
    </row>
    <row r="248" spans="1:13" x14ac:dyDescent="0.3">
      <c r="A248" t="s">
        <v>29</v>
      </c>
      <c r="B248">
        <v>-0.67684096725851883</v>
      </c>
      <c r="D248" t="s">
        <v>54</v>
      </c>
      <c r="E248">
        <v>0</v>
      </c>
      <c r="G248" t="s">
        <v>65</v>
      </c>
      <c r="H248">
        <v>0</v>
      </c>
      <c r="J248" t="s">
        <v>76</v>
      </c>
      <c r="K248">
        <v>0</v>
      </c>
      <c r="M248">
        <v>0</v>
      </c>
    </row>
    <row r="249" spans="1:13" x14ac:dyDescent="0.3">
      <c r="A249" t="s">
        <v>30</v>
      </c>
      <c r="B249">
        <v>2.6042558901015811E-2</v>
      </c>
      <c r="D249" t="s">
        <v>55</v>
      </c>
      <c r="E249">
        <v>0.17333913405573398</v>
      </c>
      <c r="G249" t="s">
        <v>66</v>
      </c>
      <c r="H249">
        <v>2.6042558901015811E-2</v>
      </c>
      <c r="J249" t="s">
        <v>77</v>
      </c>
      <c r="K249">
        <v>0.2254242518577656</v>
      </c>
      <c r="M249">
        <v>5.192409482610405E-3</v>
      </c>
    </row>
    <row r="250" spans="1:13" x14ac:dyDescent="0.3">
      <c r="A250" t="s">
        <v>31</v>
      </c>
      <c r="B250">
        <v>-0.90260425589010151</v>
      </c>
      <c r="D250" t="s">
        <v>56</v>
      </c>
      <c r="E250">
        <v>0</v>
      </c>
      <c r="G250" t="s">
        <v>67</v>
      </c>
      <c r="H250">
        <v>0</v>
      </c>
      <c r="J250" t="s">
        <v>78</v>
      </c>
      <c r="K250">
        <v>0</v>
      </c>
      <c r="M250">
        <v>0</v>
      </c>
    </row>
    <row r="251" spans="1:13" x14ac:dyDescent="0.3">
      <c r="A251" t="s">
        <v>32</v>
      </c>
      <c r="B251">
        <v>-94.137627123328969</v>
      </c>
      <c r="D251" t="s">
        <v>57</v>
      </c>
      <c r="E251">
        <v>0</v>
      </c>
      <c r="G251" t="s">
        <v>68</v>
      </c>
      <c r="H251">
        <v>0</v>
      </c>
      <c r="J251" t="s">
        <v>79</v>
      </c>
      <c r="K251">
        <v>0</v>
      </c>
      <c r="M251">
        <v>0</v>
      </c>
    </row>
    <row r="252" spans="1:13" x14ac:dyDescent="0.3">
      <c r="A252" t="s">
        <v>33</v>
      </c>
      <c r="B252">
        <v>-4.8623728766710284E-2</v>
      </c>
      <c r="D252" t="s">
        <v>58</v>
      </c>
      <c r="E252">
        <v>0.10931143043009817</v>
      </c>
      <c r="G252" t="s">
        <v>69</v>
      </c>
      <c r="H252">
        <v>-4.8623728766710284E-2</v>
      </c>
      <c r="J252" t="s">
        <v>80</v>
      </c>
      <c r="K252">
        <v>1.2063972896677599E-2</v>
      </c>
      <c r="M252">
        <v>-2.9508623451556049E-3</v>
      </c>
    </row>
    <row r="253" spans="1:13" x14ac:dyDescent="0.3">
      <c r="A253" t="s">
        <v>34</v>
      </c>
      <c r="B253">
        <v>-1.0589679004429629</v>
      </c>
      <c r="D253" t="s">
        <v>59</v>
      </c>
      <c r="E253">
        <v>0</v>
      </c>
      <c r="G253" t="s">
        <v>70</v>
      </c>
      <c r="H253">
        <v>0</v>
      </c>
      <c r="J253" t="s">
        <v>81</v>
      </c>
      <c r="K253">
        <v>0</v>
      </c>
      <c r="M253">
        <v>0</v>
      </c>
    </row>
    <row r="254" spans="1:13" x14ac:dyDescent="0.3">
      <c r="A254" t="s">
        <v>35</v>
      </c>
      <c r="B254">
        <v>-0.89705160497785186</v>
      </c>
      <c r="D254" t="s">
        <v>60</v>
      </c>
      <c r="E254">
        <v>0</v>
      </c>
      <c r="G254" t="s">
        <v>71</v>
      </c>
      <c r="H254">
        <v>0</v>
      </c>
      <c r="J254" t="s">
        <v>82</v>
      </c>
      <c r="K254">
        <v>0</v>
      </c>
      <c r="M254">
        <v>0</v>
      </c>
    </row>
    <row r="255" spans="1:13" x14ac:dyDescent="0.3">
      <c r="L255" t="s">
        <v>83</v>
      </c>
      <c r="M255">
        <v>2.195555545666747</v>
      </c>
    </row>
    <row r="256" spans="1:13" x14ac:dyDescent="0.3">
      <c r="A256" t="s">
        <v>44</v>
      </c>
      <c r="B256">
        <v>1</v>
      </c>
    </row>
    <row r="258" spans="1:13" x14ac:dyDescent="0.3">
      <c r="A258" t="s">
        <v>45</v>
      </c>
      <c r="B258">
        <v>4.0561571507650056</v>
      </c>
    </row>
    <row r="261" spans="1:13" x14ac:dyDescent="0.3">
      <c r="A261" t="s">
        <v>0</v>
      </c>
      <c r="B261">
        <v>0.60661376425190783</v>
      </c>
    </row>
    <row r="262" spans="1:13" x14ac:dyDescent="0.3">
      <c r="A262" t="s">
        <v>1</v>
      </c>
      <c r="B262">
        <v>1.0041787604820593</v>
      </c>
    </row>
    <row r="263" spans="1:13" x14ac:dyDescent="0.3">
      <c r="A263" t="s">
        <v>2</v>
      </c>
      <c r="B263">
        <v>9.083425256506402</v>
      </c>
    </row>
    <row r="264" spans="1:13" x14ac:dyDescent="0.3">
      <c r="A264" t="s">
        <v>3</v>
      </c>
      <c r="B264">
        <v>0.20821869772010265</v>
      </c>
    </row>
    <row r="266" spans="1:13" x14ac:dyDescent="0.3">
      <c r="A266" t="s">
        <v>20</v>
      </c>
      <c r="B266">
        <v>1.7734751943670606</v>
      </c>
    </row>
    <row r="267" spans="1:13" x14ac:dyDescent="0.3">
      <c r="M267" t="s">
        <v>84</v>
      </c>
    </row>
    <row r="268" spans="1:13" x14ac:dyDescent="0.3">
      <c r="A268" t="s">
        <v>21</v>
      </c>
      <c r="B268">
        <v>-3.4161083655444568E-2</v>
      </c>
      <c r="D268" t="s">
        <v>36</v>
      </c>
      <c r="E268">
        <v>0.38141474418129784</v>
      </c>
      <c r="G268" t="s">
        <v>40</v>
      </c>
      <c r="H268">
        <v>-3.4161083655444568E-2</v>
      </c>
      <c r="J268" t="s">
        <v>46</v>
      </c>
      <c r="K268">
        <v>0.3130925768704087</v>
      </c>
      <c r="M268">
        <v>-1.1862561346883023E-2</v>
      </c>
    </row>
    <row r="269" spans="1:13" x14ac:dyDescent="0.3">
      <c r="A269" t="s">
        <v>22</v>
      </c>
      <c r="B269">
        <v>-2.2109421405531959E-2</v>
      </c>
      <c r="D269" t="s">
        <v>37</v>
      </c>
      <c r="E269">
        <v>0.63717567015971732</v>
      </c>
      <c r="G269" t="s">
        <v>41</v>
      </c>
      <c r="H269">
        <v>-2.2109421405531959E-2</v>
      </c>
      <c r="J269" t="s">
        <v>47</v>
      </c>
      <c r="K269">
        <v>0.5929568273486534</v>
      </c>
      <c r="M269">
        <v>-1.3598758886026031E-2</v>
      </c>
    </row>
    <row r="270" spans="1:13" x14ac:dyDescent="0.3">
      <c r="A270" t="s">
        <v>23</v>
      </c>
      <c r="B270">
        <v>0.39839506653180518</v>
      </c>
      <c r="D270" t="s">
        <v>38</v>
      </c>
      <c r="E270">
        <v>2.9475174771406594</v>
      </c>
      <c r="G270" t="s">
        <v>42</v>
      </c>
      <c r="H270">
        <v>0.39839506653180518</v>
      </c>
      <c r="J270" t="s">
        <v>48</v>
      </c>
      <c r="K270">
        <v>3.7443076102042698</v>
      </c>
      <c r="M270">
        <v>1.3329950504459929</v>
      </c>
    </row>
    <row r="271" spans="1:13" x14ac:dyDescent="0.3">
      <c r="A271" t="s">
        <v>24</v>
      </c>
      <c r="B271">
        <v>-0.71924075573741564</v>
      </c>
      <c r="D271" t="s">
        <v>39</v>
      </c>
      <c r="E271">
        <v>0</v>
      </c>
      <c r="G271" t="s">
        <v>43</v>
      </c>
      <c r="H271">
        <v>0</v>
      </c>
      <c r="J271" t="s">
        <v>49</v>
      </c>
      <c r="K271">
        <v>0</v>
      </c>
      <c r="M271">
        <v>0</v>
      </c>
    </row>
    <row r="272" spans="1:13" x14ac:dyDescent="0.3">
      <c r="A272" t="s">
        <v>25</v>
      </c>
      <c r="B272">
        <v>-3.8529101140152626</v>
      </c>
      <c r="D272" t="s">
        <v>50</v>
      </c>
      <c r="E272">
        <v>0</v>
      </c>
      <c r="G272" t="s">
        <v>61</v>
      </c>
      <c r="H272">
        <v>0</v>
      </c>
      <c r="J272" t="s">
        <v>72</v>
      </c>
      <c r="K272">
        <v>0</v>
      </c>
      <c r="M272">
        <v>0</v>
      </c>
    </row>
    <row r="273" spans="1:13" x14ac:dyDescent="0.3">
      <c r="A273" t="s">
        <v>26</v>
      </c>
      <c r="B273">
        <v>-0.94373148953775965</v>
      </c>
      <c r="D273" t="s">
        <v>51</v>
      </c>
      <c r="E273">
        <v>0</v>
      </c>
      <c r="G273" t="s">
        <v>62</v>
      </c>
      <c r="H273">
        <v>0</v>
      </c>
      <c r="J273" t="s">
        <v>73</v>
      </c>
      <c r="K273">
        <v>0</v>
      </c>
      <c r="M273">
        <v>0</v>
      </c>
    </row>
    <row r="274" spans="1:13" x14ac:dyDescent="0.3">
      <c r="A274" t="s">
        <v>27</v>
      </c>
      <c r="B274">
        <v>-3.86995838833053E-2</v>
      </c>
      <c r="D274" t="s">
        <v>52</v>
      </c>
      <c r="E274">
        <v>7.9406370176526631E-2</v>
      </c>
      <c r="G274" t="s">
        <v>63</v>
      </c>
      <c r="H274">
        <v>-3.86995838833053E-2</v>
      </c>
      <c r="J274" t="s">
        <v>74</v>
      </c>
      <c r="K274">
        <v>2.0072024099160313E-3</v>
      </c>
      <c r="M274">
        <v>-1.5753356907743014E-3</v>
      </c>
    </row>
    <row r="275" spans="1:13" x14ac:dyDescent="0.3">
      <c r="A275" t="s">
        <v>28</v>
      </c>
      <c r="B275">
        <v>0.39338623574809217</v>
      </c>
      <c r="D275" t="s">
        <v>53</v>
      </c>
      <c r="E275">
        <v>3.7824150645889105</v>
      </c>
      <c r="G275" t="s">
        <v>64</v>
      </c>
      <c r="H275">
        <v>0.39338623574809217</v>
      </c>
      <c r="J275" t="s">
        <v>75</v>
      </c>
      <c r="K275">
        <v>4.5691875360850949</v>
      </c>
      <c r="M275">
        <v>1.642702754771562</v>
      </c>
    </row>
    <row r="276" spans="1:13" x14ac:dyDescent="0.3">
      <c r="A276" t="s">
        <v>29</v>
      </c>
      <c r="B276">
        <v>-0.69669311787404609</v>
      </c>
      <c r="D276" t="s">
        <v>54</v>
      </c>
      <c r="E276">
        <v>0</v>
      </c>
      <c r="G276" t="s">
        <v>65</v>
      </c>
      <c r="H276">
        <v>0</v>
      </c>
      <c r="J276" t="s">
        <v>76</v>
      </c>
      <c r="K276">
        <v>0</v>
      </c>
      <c r="M276">
        <v>0</v>
      </c>
    </row>
    <row r="277" spans="1:13" x14ac:dyDescent="0.3">
      <c r="A277" t="s">
        <v>30</v>
      </c>
      <c r="B277">
        <v>-4.1787604820593405E-3</v>
      </c>
      <c r="D277" t="s">
        <v>55</v>
      </c>
      <c r="E277">
        <v>0.2254242518577656</v>
      </c>
      <c r="G277" t="s">
        <v>66</v>
      </c>
      <c r="H277">
        <v>-4.1787604820593405E-3</v>
      </c>
      <c r="J277" t="s">
        <v>77</v>
      </c>
      <c r="K277">
        <v>0.21706673089364692</v>
      </c>
      <c r="M277">
        <v>-9.2453191619460188E-4</v>
      </c>
    </row>
    <row r="278" spans="1:13" x14ac:dyDescent="0.3">
      <c r="A278" t="s">
        <v>31</v>
      </c>
      <c r="B278">
        <v>-0.89958212395179404</v>
      </c>
      <c r="D278" t="s">
        <v>56</v>
      </c>
      <c r="E278">
        <v>0</v>
      </c>
      <c r="G278" t="s">
        <v>67</v>
      </c>
      <c r="H278">
        <v>0</v>
      </c>
      <c r="J278" t="s">
        <v>78</v>
      </c>
      <c r="K278">
        <v>0</v>
      </c>
      <c r="M278">
        <v>0</v>
      </c>
    </row>
    <row r="279" spans="1:13" x14ac:dyDescent="0.3">
      <c r="A279" t="s">
        <v>32</v>
      </c>
      <c r="B279">
        <v>-89.83425256506402</v>
      </c>
      <c r="D279" t="s">
        <v>57</v>
      </c>
      <c r="E279">
        <v>0</v>
      </c>
      <c r="G279" t="s">
        <v>68</v>
      </c>
      <c r="H279">
        <v>0</v>
      </c>
      <c r="J279" t="s">
        <v>79</v>
      </c>
      <c r="K279">
        <v>0</v>
      </c>
      <c r="M279">
        <v>0</v>
      </c>
    </row>
    <row r="280" spans="1:13" x14ac:dyDescent="0.3">
      <c r="A280" t="s">
        <v>33</v>
      </c>
      <c r="B280">
        <v>-9.165747434935978E-2</v>
      </c>
      <c r="D280" t="s">
        <v>58</v>
      </c>
      <c r="E280">
        <v>1.2063972896677599E-2</v>
      </c>
      <c r="G280" t="s">
        <v>69</v>
      </c>
      <c r="H280">
        <v>-6.0319864483387997E-3</v>
      </c>
      <c r="J280" t="s">
        <v>80</v>
      </c>
      <c r="K280">
        <v>0</v>
      </c>
      <c r="M280">
        <v>-3.6384860512942928E-5</v>
      </c>
    </row>
    <row r="281" spans="1:13" x14ac:dyDescent="0.3">
      <c r="A281" t="s">
        <v>34</v>
      </c>
      <c r="B281">
        <v>-1.0821869772010264</v>
      </c>
      <c r="D281" t="s">
        <v>59</v>
      </c>
      <c r="E281">
        <v>0</v>
      </c>
      <c r="G281" t="s">
        <v>70</v>
      </c>
      <c r="H281">
        <v>0</v>
      </c>
      <c r="J281" t="s">
        <v>81</v>
      </c>
      <c r="K281">
        <v>0</v>
      </c>
      <c r="M281">
        <v>0</v>
      </c>
    </row>
    <row r="282" spans="1:13" x14ac:dyDescent="0.3">
      <c r="A282" t="s">
        <v>35</v>
      </c>
      <c r="B282">
        <v>-0.8958906511399487</v>
      </c>
      <c r="D282" t="s">
        <v>60</v>
      </c>
      <c r="E282">
        <v>0</v>
      </c>
      <c r="G282" t="s">
        <v>71</v>
      </c>
      <c r="H282">
        <v>0</v>
      </c>
      <c r="J282" t="s">
        <v>82</v>
      </c>
      <c r="K282">
        <v>0</v>
      </c>
      <c r="M282">
        <v>0</v>
      </c>
    </row>
    <row r="283" spans="1:13" x14ac:dyDescent="0.3">
      <c r="L283" t="s">
        <v>83</v>
      </c>
      <c r="M283">
        <v>2.947700232517164</v>
      </c>
    </row>
    <row r="284" spans="1:13" x14ac:dyDescent="0.3">
      <c r="A284" t="s">
        <v>44</v>
      </c>
      <c r="B284">
        <v>1</v>
      </c>
    </row>
    <row r="286" spans="1:13" x14ac:dyDescent="0.3">
      <c r="A286" t="s">
        <v>45</v>
      </c>
      <c r="B286">
        <v>4.7211754268842245</v>
      </c>
    </row>
    <row r="289" spans="1:13" x14ac:dyDescent="0.3">
      <c r="A289" t="s">
        <v>0</v>
      </c>
      <c r="B289">
        <v>2.1682652522701411</v>
      </c>
    </row>
    <row r="290" spans="1:13" x14ac:dyDescent="0.3">
      <c r="A290" t="s">
        <v>1</v>
      </c>
      <c r="B290">
        <v>0.37885736761442301</v>
      </c>
    </row>
    <row r="291" spans="1:13" x14ac:dyDescent="0.3">
      <c r="A291" t="s">
        <v>2</v>
      </c>
      <c r="B291">
        <v>1.91511764555957</v>
      </c>
    </row>
    <row r="292" spans="1:13" x14ac:dyDescent="0.3">
      <c r="A292" t="s">
        <v>3</v>
      </c>
      <c r="B292">
        <v>3.3256585414215012</v>
      </c>
    </row>
    <row r="294" spans="1:13" x14ac:dyDescent="0.3">
      <c r="A294" t="s">
        <v>20</v>
      </c>
      <c r="B294">
        <v>6.3735363494676767</v>
      </c>
    </row>
    <row r="295" spans="1:13" x14ac:dyDescent="0.3">
      <c r="M295" t="s">
        <v>84</v>
      </c>
    </row>
    <row r="296" spans="1:13" x14ac:dyDescent="0.3">
      <c r="A296" t="s">
        <v>21</v>
      </c>
      <c r="B296">
        <v>0.4083097195425196</v>
      </c>
      <c r="D296" t="s">
        <v>36</v>
      </c>
      <c r="E296">
        <v>0.3130925768704087</v>
      </c>
      <c r="G296" t="s">
        <v>40</v>
      </c>
      <c r="H296">
        <v>0.4083097195425196</v>
      </c>
      <c r="J296" t="s">
        <v>46</v>
      </c>
      <c r="K296">
        <v>1.1297120159554479</v>
      </c>
      <c r="M296">
        <v>0.29455556932569238</v>
      </c>
    </row>
    <row r="297" spans="1:13" x14ac:dyDescent="0.3">
      <c r="A297" t="s">
        <v>22</v>
      </c>
      <c r="B297">
        <v>0.37733857111626645</v>
      </c>
      <c r="D297" t="s">
        <v>37</v>
      </c>
      <c r="E297">
        <v>0.5929568273486534</v>
      </c>
      <c r="G297" t="s">
        <v>41</v>
      </c>
      <c r="H297">
        <v>0.37733857111626645</v>
      </c>
      <c r="J297" t="s">
        <v>47</v>
      </c>
      <c r="K297">
        <v>1.3476339695811863</v>
      </c>
      <c r="M297">
        <v>0.36612987921744122</v>
      </c>
    </row>
    <row r="298" spans="1:13" x14ac:dyDescent="0.3">
      <c r="A298" t="s">
        <v>23</v>
      </c>
      <c r="B298">
        <v>-1.1573932891513601</v>
      </c>
      <c r="D298" t="s">
        <v>38</v>
      </c>
      <c r="E298">
        <v>3.7443076102042698</v>
      </c>
      <c r="G298" t="s">
        <v>42</v>
      </c>
      <c r="H298">
        <v>-1.1573932891513601</v>
      </c>
      <c r="J298" t="s">
        <v>48</v>
      </c>
      <c r="K298">
        <v>1.4295210319015497</v>
      </c>
      <c r="M298">
        <v>-2.9940772747961848</v>
      </c>
    </row>
    <row r="299" spans="1:13" x14ac:dyDescent="0.3">
      <c r="A299" t="s">
        <v>24</v>
      </c>
      <c r="B299">
        <v>-2.0367451200797748E-2</v>
      </c>
      <c r="D299" t="s">
        <v>39</v>
      </c>
      <c r="E299">
        <v>0</v>
      </c>
      <c r="G299" t="s">
        <v>43</v>
      </c>
      <c r="H299">
        <v>0</v>
      </c>
      <c r="J299" t="s">
        <v>49</v>
      </c>
      <c r="K299">
        <v>0</v>
      </c>
      <c r="M299">
        <v>0</v>
      </c>
    </row>
    <row r="300" spans="1:13" x14ac:dyDescent="0.3">
      <c r="A300" t="s">
        <v>25</v>
      </c>
      <c r="B300">
        <v>-16.346122018161129</v>
      </c>
      <c r="D300" t="s">
        <v>50</v>
      </c>
      <c r="E300">
        <v>0</v>
      </c>
      <c r="G300" t="s">
        <v>61</v>
      </c>
      <c r="H300">
        <v>0</v>
      </c>
      <c r="J300" t="s">
        <v>72</v>
      </c>
      <c r="K300">
        <v>0</v>
      </c>
      <c r="M300">
        <v>0</v>
      </c>
    </row>
    <row r="301" spans="1:13" x14ac:dyDescent="0.3">
      <c r="A301" t="s">
        <v>26</v>
      </c>
      <c r="B301">
        <v>-0.62410196495974146</v>
      </c>
      <c r="D301" t="s">
        <v>51</v>
      </c>
      <c r="E301">
        <v>0</v>
      </c>
      <c r="G301" t="s">
        <v>62</v>
      </c>
      <c r="H301">
        <v>0</v>
      </c>
      <c r="J301" t="s">
        <v>73</v>
      </c>
      <c r="K301">
        <v>0</v>
      </c>
      <c r="M301">
        <v>0</v>
      </c>
    </row>
    <row r="302" spans="1:13" x14ac:dyDescent="0.3">
      <c r="A302" t="s">
        <v>27</v>
      </c>
      <c r="B302">
        <v>-0.99912040665372259</v>
      </c>
      <c r="D302" t="s">
        <v>52</v>
      </c>
      <c r="E302">
        <v>2.0072024099160313E-3</v>
      </c>
      <c r="G302" t="s">
        <v>63</v>
      </c>
      <c r="H302">
        <v>-1.0036012049580156E-3</v>
      </c>
      <c r="J302" t="s">
        <v>74</v>
      </c>
      <c r="K302">
        <v>0</v>
      </c>
      <c r="M302">
        <v>-1.0072153785931809E-6</v>
      </c>
    </row>
    <row r="303" spans="1:13" x14ac:dyDescent="0.3">
      <c r="A303" t="s">
        <v>28</v>
      </c>
      <c r="B303">
        <v>-1.1682652522701411</v>
      </c>
      <c r="D303" t="s">
        <v>53</v>
      </c>
      <c r="E303">
        <v>4.5691875360850949</v>
      </c>
      <c r="G303" t="s">
        <v>64</v>
      </c>
      <c r="H303">
        <v>-1.1682652522701411</v>
      </c>
      <c r="J303" t="s">
        <v>75</v>
      </c>
      <c r="K303">
        <v>2.2326570315448127</v>
      </c>
      <c r="M303">
        <v>-3.9731793298522216</v>
      </c>
    </row>
    <row r="304" spans="1:13" x14ac:dyDescent="0.3">
      <c r="A304" t="s">
        <v>29</v>
      </c>
      <c r="B304">
        <v>8.4132626135070554E-2</v>
      </c>
      <c r="D304" t="s">
        <v>54</v>
      </c>
      <c r="E304">
        <v>0</v>
      </c>
      <c r="G304" t="s">
        <v>65</v>
      </c>
      <c r="H304">
        <v>8.4132626135070554E-2</v>
      </c>
      <c r="J304" t="s">
        <v>76</v>
      </c>
      <c r="K304">
        <v>0.16826525227014111</v>
      </c>
      <c r="M304">
        <v>7.0782987803835566E-3</v>
      </c>
    </row>
    <row r="305" spans="1:13" x14ac:dyDescent="0.3">
      <c r="A305" t="s">
        <v>30</v>
      </c>
      <c r="B305">
        <v>0.62114263238557699</v>
      </c>
      <c r="D305" t="s">
        <v>55</v>
      </c>
      <c r="E305">
        <v>0.21706673089364692</v>
      </c>
      <c r="G305" t="s">
        <v>66</v>
      </c>
      <c r="H305">
        <v>0.62114263238557699</v>
      </c>
      <c r="J305" t="s">
        <v>77</v>
      </c>
      <c r="K305">
        <v>1.4593519956648009</v>
      </c>
      <c r="M305">
        <v>0.52064757039749554</v>
      </c>
    </row>
    <row r="306" spans="1:13" x14ac:dyDescent="0.3">
      <c r="A306" t="s">
        <v>31</v>
      </c>
      <c r="B306">
        <v>-0.96211426323855775</v>
      </c>
      <c r="D306" t="s">
        <v>56</v>
      </c>
      <c r="E306">
        <v>0</v>
      </c>
      <c r="G306" t="s">
        <v>67</v>
      </c>
      <c r="H306">
        <v>0</v>
      </c>
      <c r="J306" t="s">
        <v>78</v>
      </c>
      <c r="K306">
        <v>0</v>
      </c>
      <c r="M306">
        <v>0</v>
      </c>
    </row>
    <row r="307" spans="1:13" x14ac:dyDescent="0.3">
      <c r="A307" t="s">
        <v>32</v>
      </c>
      <c r="B307">
        <v>-18.151176455595699</v>
      </c>
      <c r="D307" t="s">
        <v>57</v>
      </c>
      <c r="E307">
        <v>0</v>
      </c>
      <c r="G307" t="s">
        <v>68</v>
      </c>
      <c r="H307">
        <v>0</v>
      </c>
      <c r="J307" t="s">
        <v>79</v>
      </c>
      <c r="K307">
        <v>0</v>
      </c>
      <c r="M307">
        <v>0</v>
      </c>
    </row>
    <row r="308" spans="1:13" x14ac:dyDescent="0.3">
      <c r="A308" t="s">
        <v>33</v>
      </c>
      <c r="B308">
        <v>-0.80848823544404302</v>
      </c>
      <c r="D308" t="s">
        <v>58</v>
      </c>
      <c r="E308">
        <v>0</v>
      </c>
      <c r="G308" t="s">
        <v>69</v>
      </c>
      <c r="H308">
        <v>0</v>
      </c>
      <c r="J308" t="s">
        <v>80</v>
      </c>
      <c r="K308">
        <v>0</v>
      </c>
      <c r="M308">
        <v>0</v>
      </c>
    </row>
    <row r="309" spans="1:13" x14ac:dyDescent="0.3">
      <c r="A309" t="s">
        <v>34</v>
      </c>
      <c r="B309">
        <v>-32.25658541421501</v>
      </c>
      <c r="D309" t="s">
        <v>59</v>
      </c>
      <c r="E309">
        <v>0</v>
      </c>
      <c r="G309" t="s">
        <v>70</v>
      </c>
      <c r="H309">
        <v>0</v>
      </c>
      <c r="J309" t="s">
        <v>81</v>
      </c>
      <c r="K309">
        <v>0</v>
      </c>
      <c r="M309">
        <v>0</v>
      </c>
    </row>
    <row r="310" spans="1:13" x14ac:dyDescent="0.3">
      <c r="A310" t="s">
        <v>35</v>
      </c>
      <c r="B310">
        <v>0.6628292707107506</v>
      </c>
      <c r="D310" t="s">
        <v>60</v>
      </c>
      <c r="E310">
        <v>0</v>
      </c>
      <c r="G310" t="s">
        <v>71</v>
      </c>
      <c r="H310">
        <v>0.6628292707107506</v>
      </c>
      <c r="J310" t="s">
        <v>82</v>
      </c>
      <c r="K310">
        <v>1.3256585414215012</v>
      </c>
      <c r="M310">
        <v>0.43934264211094548</v>
      </c>
    </row>
    <row r="311" spans="1:13" x14ac:dyDescent="0.3">
      <c r="L311" t="s">
        <v>83</v>
      </c>
      <c r="M311">
        <v>-5.3395036520318264</v>
      </c>
    </row>
    <row r="312" spans="1:13" x14ac:dyDescent="0.3">
      <c r="A312" t="s">
        <v>44</v>
      </c>
      <c r="B312">
        <v>1</v>
      </c>
    </row>
    <row r="314" spans="1:13" x14ac:dyDescent="0.3">
      <c r="A314" t="s">
        <v>45</v>
      </c>
      <c r="B314">
        <v>1.0340326974358502</v>
      </c>
    </row>
  </sheetData>
  <pageMargins left="0.7" right="0.7" top="0.75" bottom="0.75" header="0.3" footer="0.3"/>
  <pageSetup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Bhagat</dc:creator>
  <cp:lastModifiedBy>Yash Bhagat</cp:lastModifiedBy>
  <cp:lastPrinted>2018-10-23T15:34:43Z</cp:lastPrinted>
  <dcterms:created xsi:type="dcterms:W3CDTF">2018-10-20T23:16:10Z</dcterms:created>
  <dcterms:modified xsi:type="dcterms:W3CDTF">2018-10-23T15:34:48Z</dcterms:modified>
</cp:coreProperties>
</file>