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Yash Bhawsar\Documents\MBA PDF\"/>
    </mc:Choice>
  </mc:AlternateContent>
  <xr:revisionPtr revIDLastSave="0" documentId="13_ncr:1_{45457F63-9020-4124-85F2-54D2D10F6F06}" xr6:coauthVersionLast="47" xr6:coauthVersionMax="47" xr10:uidLastSave="{00000000-0000-0000-0000-000000000000}"/>
  <bookViews>
    <workbookView xWindow="-108" yWindow="-108" windowWidth="23256" windowHeight="12456" xr2:uid="{968D79CC-E1C4-4835-A835-96CC5581ACC9}"/>
  </bookViews>
  <sheets>
    <sheet name="scoring model" sheetId="1" r:id="rId1"/>
    <sheet name="AHP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3" i="2" l="1"/>
  <c r="V21" i="2"/>
  <c r="V19" i="2"/>
  <c r="H123" i="2"/>
  <c r="S122" i="2" s="1"/>
  <c r="F123" i="2"/>
  <c r="Q121" i="2" s="1"/>
  <c r="D123" i="2"/>
  <c r="O121" i="2" s="1"/>
  <c r="Q122" i="2"/>
  <c r="H113" i="2"/>
  <c r="S112" i="2" s="1"/>
  <c r="F113" i="2"/>
  <c r="Q112" i="2" s="1"/>
  <c r="D113" i="2"/>
  <c r="O110" i="2" s="1"/>
  <c r="S111" i="2"/>
  <c r="H103" i="2"/>
  <c r="S100" i="2" s="1"/>
  <c r="F103" i="2"/>
  <c r="Q100" i="2" s="1"/>
  <c r="D103" i="2"/>
  <c r="O100" i="2" s="1"/>
  <c r="H93" i="2"/>
  <c r="S91" i="2" s="1"/>
  <c r="F93" i="2"/>
  <c r="Q91" i="2" s="1"/>
  <c r="D93" i="2"/>
  <c r="O92" i="2" s="1"/>
  <c r="T69" i="2"/>
  <c r="P39" i="2"/>
  <c r="J41" i="2"/>
  <c r="V39" i="2" s="1"/>
  <c r="H41" i="2"/>
  <c r="T39" i="2" s="1"/>
  <c r="F41" i="2"/>
  <c r="R37" i="2" s="1"/>
  <c r="D41" i="2"/>
  <c r="P37" i="2" s="1"/>
  <c r="V24" i="2"/>
  <c r="V22" i="2"/>
  <c r="V20" i="2"/>
  <c r="O43" i="1"/>
  <c r="M43" i="1"/>
  <c r="K43" i="1"/>
  <c r="I43" i="1"/>
  <c r="G43" i="1"/>
  <c r="O42" i="1"/>
  <c r="M42" i="1"/>
  <c r="K42" i="1"/>
  <c r="I42" i="1"/>
  <c r="G42" i="1"/>
  <c r="O41" i="1"/>
  <c r="M41" i="1"/>
  <c r="K41" i="1"/>
  <c r="I41" i="1"/>
  <c r="G41" i="1"/>
  <c r="O40" i="1"/>
  <c r="M40" i="1"/>
  <c r="K40" i="1"/>
  <c r="I40" i="1"/>
  <c r="G40" i="1"/>
  <c r="O39" i="1"/>
  <c r="M39" i="1"/>
  <c r="K39" i="1"/>
  <c r="I39" i="1"/>
  <c r="G39" i="1"/>
  <c r="O38" i="1"/>
  <c r="M38" i="1"/>
  <c r="K38" i="1"/>
  <c r="I38" i="1"/>
  <c r="G38" i="1"/>
  <c r="I28" i="1"/>
  <c r="R39" i="2" l="1"/>
  <c r="Q90" i="2"/>
  <c r="R33" i="2"/>
  <c r="R35" i="2"/>
  <c r="S92" i="2"/>
  <c r="T37" i="2"/>
  <c r="T33" i="2"/>
  <c r="T41" i="2" s="1"/>
  <c r="T35" i="2"/>
  <c r="V33" i="2"/>
  <c r="X39" i="2"/>
  <c r="O90" i="2"/>
  <c r="V35" i="2"/>
  <c r="V37" i="2"/>
  <c r="P33" i="2"/>
  <c r="X33" i="2" s="1"/>
  <c r="Q92" i="2"/>
  <c r="U92" i="2" s="1"/>
  <c r="P130" i="2" s="1"/>
  <c r="O91" i="2"/>
  <c r="U91" i="2" s="1"/>
  <c r="M130" i="2" s="1"/>
  <c r="P35" i="2"/>
  <c r="S90" i="2"/>
  <c r="Q120" i="2"/>
  <c r="Q123" i="2" s="1"/>
  <c r="O122" i="2"/>
  <c r="U122" i="2" s="1"/>
  <c r="P133" i="2" s="1"/>
  <c r="O120" i="2"/>
  <c r="S110" i="2"/>
  <c r="S113" i="2"/>
  <c r="Q110" i="2"/>
  <c r="U110" i="2" s="1"/>
  <c r="J132" i="2" s="1"/>
  <c r="Q111" i="2"/>
  <c r="O112" i="2"/>
  <c r="U112" i="2" s="1"/>
  <c r="P132" i="2" s="1"/>
  <c r="O111" i="2"/>
  <c r="S120" i="2"/>
  <c r="S121" i="2"/>
  <c r="U121" i="2" s="1"/>
  <c r="M133" i="2" s="1"/>
  <c r="U100" i="2"/>
  <c r="J131" i="2" s="1"/>
  <c r="O101" i="2"/>
  <c r="Q101" i="2"/>
  <c r="S101" i="2"/>
  <c r="O102" i="2"/>
  <c r="Q102" i="2"/>
  <c r="S102" i="2"/>
  <c r="M44" i="1"/>
  <c r="G44" i="1"/>
  <c r="I44" i="1"/>
  <c r="O44" i="1"/>
  <c r="K44" i="1"/>
  <c r="R41" i="2"/>
  <c r="X37" i="2"/>
  <c r="V41" i="2"/>
  <c r="O93" i="2" l="1"/>
  <c r="Q93" i="2"/>
  <c r="S93" i="2"/>
  <c r="U90" i="2"/>
  <c r="J130" i="2" s="1"/>
  <c r="X35" i="2"/>
  <c r="X41" i="2" s="1"/>
  <c r="H132" i="2"/>
  <c r="R132" i="2" s="1"/>
  <c r="K53" i="2"/>
  <c r="K49" i="2"/>
  <c r="H130" i="2"/>
  <c r="O130" i="2" s="1"/>
  <c r="P41" i="2"/>
  <c r="S103" i="2"/>
  <c r="K55" i="2"/>
  <c r="H133" i="2"/>
  <c r="O133" i="2" s="1"/>
  <c r="S123" i="2"/>
  <c r="O123" i="2"/>
  <c r="Q113" i="2"/>
  <c r="U111" i="2"/>
  <c r="M132" i="2" s="1"/>
  <c r="O113" i="2"/>
  <c r="Q103" i="2"/>
  <c r="U120" i="2"/>
  <c r="J133" i="2" s="1"/>
  <c r="U102" i="2"/>
  <c r="P131" i="2" s="1"/>
  <c r="U101" i="2"/>
  <c r="M131" i="2" s="1"/>
  <c r="O103" i="2"/>
  <c r="O132" i="2" l="1"/>
  <c r="U93" i="2"/>
  <c r="H59" i="2"/>
  <c r="H61" i="2"/>
  <c r="H62" i="2"/>
  <c r="H60" i="2"/>
  <c r="F59" i="2"/>
  <c r="F62" i="2"/>
  <c r="F61" i="2"/>
  <c r="F60" i="2"/>
  <c r="H131" i="2"/>
  <c r="L131" i="2" s="1"/>
  <c r="K51" i="2"/>
  <c r="L130" i="2"/>
  <c r="R131" i="2"/>
  <c r="L132" i="2"/>
  <c r="F76" i="2"/>
  <c r="R133" i="2"/>
  <c r="L133" i="2"/>
  <c r="B62" i="2"/>
  <c r="B60" i="2"/>
  <c r="B59" i="2"/>
  <c r="F70" i="2"/>
  <c r="B61" i="2"/>
  <c r="F74" i="2"/>
  <c r="U123" i="2"/>
  <c r="R130" i="2"/>
  <c r="U113" i="2"/>
  <c r="U103" i="2"/>
  <c r="L134" i="2" l="1"/>
  <c r="L138" i="2" s="1"/>
  <c r="F72" i="2"/>
  <c r="D60" i="2"/>
  <c r="D59" i="2"/>
  <c r="D61" i="2"/>
  <c r="D62" i="2"/>
  <c r="R134" i="2"/>
  <c r="L140" i="2" s="1"/>
  <c r="K59" i="2"/>
  <c r="O131" i="2"/>
  <c r="O134" i="2" s="1"/>
  <c r="L139" i="2" s="1"/>
  <c r="K61" i="2"/>
  <c r="D74" i="2" s="1"/>
  <c r="H74" i="2" s="1"/>
  <c r="K62" i="2"/>
  <c r="D76" i="2" s="1"/>
  <c r="H76" i="2" s="1"/>
  <c r="D70" i="2"/>
  <c r="H70" i="2" s="1"/>
  <c r="K60" i="2"/>
  <c r="D72" i="2" s="1"/>
  <c r="H72" i="2" s="1"/>
  <c r="H78" i="2" l="1"/>
  <c r="T68" i="2" s="1"/>
  <c r="U68" i="2" s="1"/>
  <c r="T74" i="2" s="1"/>
  <c r="U74" i="2" s="1"/>
</calcChain>
</file>

<file path=xl/sharedStrings.xml><?xml version="1.0" encoding="utf-8"?>
<sst xmlns="http://schemas.openxmlformats.org/spreadsheetml/2006/main" count="244" uniqueCount="128">
  <si>
    <t xml:space="preserve">Now Mr. Rajesh has already decided its goals to buy a house. Mr. Rajesh made a list of his interests says he decided some criteria to purchase the house. </t>
  </si>
  <si>
    <t>SCORING MODEL</t>
  </si>
  <si>
    <t>GOAL</t>
  </si>
  <si>
    <t xml:space="preserve">BUYERS CRITERIA </t>
  </si>
  <si>
    <t>WEIGHT</t>
  </si>
  <si>
    <r>
      <rPr>
        <b/>
        <sz val="11"/>
        <color theme="1"/>
        <rFont val="Aptos Narrow"/>
        <family val="2"/>
        <scheme val="minor"/>
      </rPr>
      <t>Location of the house</t>
    </r>
    <r>
      <rPr>
        <sz val="11"/>
        <color theme="1"/>
        <rFont val="Aptos Narrow"/>
        <family val="2"/>
        <scheme val="minor"/>
      </rPr>
      <t xml:space="preserve"> nearby to scools, hospitals,temples, and amenities</t>
    </r>
  </si>
  <si>
    <t>Size and face(direction) of the house</t>
  </si>
  <si>
    <r>
      <rPr>
        <b/>
        <sz val="11"/>
        <color theme="1"/>
        <rFont val="Aptos Narrow"/>
        <family val="2"/>
        <scheme val="minor"/>
      </rPr>
      <t xml:space="preserve">Security , </t>
    </r>
    <r>
      <rPr>
        <sz val="11"/>
        <color theme="1"/>
        <rFont val="Aptos Narrow"/>
        <family val="2"/>
        <scheme val="minor"/>
      </rPr>
      <t>How secure the location is</t>
    </r>
  </si>
  <si>
    <t>SUM</t>
  </si>
  <si>
    <r>
      <t xml:space="preserve">Resale value  , </t>
    </r>
    <r>
      <rPr>
        <sz val="11"/>
        <color theme="1"/>
        <rFont val="Aptos Narrow"/>
        <family val="2"/>
        <scheme val="minor"/>
      </rPr>
      <t xml:space="preserve">Growth in development of that area </t>
    </r>
  </si>
  <si>
    <r>
      <t xml:space="preserve">Society , </t>
    </r>
    <r>
      <rPr>
        <sz val="11"/>
        <color theme="1"/>
        <rFont val="Aptos Narrow"/>
        <family val="2"/>
        <scheme val="minor"/>
      </rPr>
      <t>People around and its nature</t>
    </r>
  </si>
  <si>
    <r>
      <t xml:space="preserve">Cost of house, </t>
    </r>
    <r>
      <rPr>
        <sz val="11"/>
        <color theme="1"/>
        <rFont val="Aptos Narrow"/>
        <family val="2"/>
        <scheme val="minor"/>
      </rPr>
      <t>between 30 to 50 lakh</t>
    </r>
  </si>
  <si>
    <t>LEVEL OF SATISFACTION</t>
  </si>
  <si>
    <t xml:space="preserve">RATING </t>
  </si>
  <si>
    <t xml:space="preserve">Extremely High </t>
  </si>
  <si>
    <t>Very High</t>
  </si>
  <si>
    <t>High</t>
  </si>
  <si>
    <t>Slightly High</t>
  </si>
  <si>
    <t>Average</t>
  </si>
  <si>
    <t>Slightly Low</t>
  </si>
  <si>
    <t>Low</t>
  </si>
  <si>
    <t>Very Low</t>
  </si>
  <si>
    <t>Extremely Low</t>
  </si>
  <si>
    <t xml:space="preserve"> To buy a house</t>
  </si>
  <si>
    <t>CRITERIA</t>
  </si>
  <si>
    <t>WEIGHT (wi)</t>
  </si>
  <si>
    <t>RATING (1-10)</t>
  </si>
  <si>
    <t>LOCATION 1</t>
  </si>
  <si>
    <t>LOCATION 2</t>
  </si>
  <si>
    <t>LOCATION 3</t>
  </si>
  <si>
    <t>LOCATION 4</t>
  </si>
  <si>
    <t>LOCATION 5</t>
  </si>
  <si>
    <t>ri1</t>
  </si>
  <si>
    <t>Wi*ri 1</t>
  </si>
  <si>
    <t>ri2</t>
  </si>
  <si>
    <t>Wi*ri 2</t>
  </si>
  <si>
    <t>ri3</t>
  </si>
  <si>
    <t>Wi*ri 3</t>
  </si>
  <si>
    <t>ri4</t>
  </si>
  <si>
    <t>Wi*ri 4</t>
  </si>
  <si>
    <t>ri5</t>
  </si>
  <si>
    <t>Wi*ri 5</t>
  </si>
  <si>
    <t xml:space="preserve">LOCATION </t>
  </si>
  <si>
    <t>SIZE AND FACE</t>
  </si>
  <si>
    <t>COST</t>
  </si>
  <si>
    <t>SOCIETY</t>
  </si>
  <si>
    <t>SECURITY</t>
  </si>
  <si>
    <t>RESALE VALUE</t>
  </si>
  <si>
    <t>SCORE</t>
  </si>
  <si>
    <t>Mr. Rajesh wants to buy a new house for his family. He went to the five different area to see the house , so he is confuse state of mind . How can he make a good decision with the help of scoring model.</t>
  </si>
  <si>
    <r>
      <rPr>
        <b/>
        <u/>
        <sz val="14"/>
        <color theme="1"/>
        <rFont val="Aptos Narrow"/>
        <family val="2"/>
        <scheme val="minor"/>
      </rPr>
      <t>CONCLUSION</t>
    </r>
    <r>
      <rPr>
        <sz val="14"/>
        <color theme="1"/>
        <rFont val="Aptos Narrow"/>
        <family val="2"/>
        <scheme val="minor"/>
      </rPr>
      <t xml:space="preserve"> :</t>
    </r>
    <r>
      <rPr>
        <b/>
        <u/>
        <sz val="14"/>
        <color theme="1"/>
        <rFont val="Aptos Narrow"/>
        <family val="2"/>
        <scheme val="minor"/>
      </rPr>
      <t xml:space="preserve"> LOCATION 3 </t>
    </r>
    <r>
      <rPr>
        <sz val="14"/>
        <color theme="1"/>
        <rFont val="Aptos Narrow"/>
        <family val="2"/>
        <scheme val="minor"/>
      </rPr>
      <t>would be the best option for the Mr. Rajesh to buy house and this location also fullfill the all the maximum criteria of the buyer. So, according to score</t>
    </r>
    <r>
      <rPr>
        <b/>
        <u/>
        <sz val="14"/>
        <color theme="1"/>
        <rFont val="Aptos Narrow"/>
        <family val="2"/>
        <scheme val="minor"/>
      </rPr>
      <t xml:space="preserve"> 7.65</t>
    </r>
    <r>
      <rPr>
        <sz val="14"/>
        <color theme="1"/>
        <rFont val="Aptos Narrow"/>
        <family val="2"/>
        <scheme val="minor"/>
      </rPr>
      <t xml:space="preserve"> of location 3 is the highest score out of all the five location.</t>
    </r>
  </si>
  <si>
    <t>SUBMITTED BY :- YASH BHAWSAR</t>
  </si>
  <si>
    <t>ANALYTIC HIERARCHY PROCESS (AHP)</t>
  </si>
  <si>
    <t>1. TABLE FOR PREFERANCE SCALE</t>
  </si>
  <si>
    <t>VERBAL PREFRENCE</t>
  </si>
  <si>
    <t xml:space="preserve">NUMERICAL VALUES </t>
  </si>
  <si>
    <t>EQUALLY PREFFERED</t>
  </si>
  <si>
    <t>EQUALLY TO MODERATELY PREFFERED</t>
  </si>
  <si>
    <t>MODERATELY PREFFERED</t>
  </si>
  <si>
    <t>MODERATE TO STRONGLY PREFFERED</t>
  </si>
  <si>
    <t>STRONGLY PREFFERED</t>
  </si>
  <si>
    <t>STRONG TO VERY STRONG PREFFERED</t>
  </si>
  <si>
    <t>VERY STRONGLY PREFERRED</t>
  </si>
  <si>
    <t>VERY STRONG TO EXTREME PREFERRED</t>
  </si>
  <si>
    <t>PAIRWISE COMPARISON</t>
  </si>
  <si>
    <t>PAIRS</t>
  </si>
  <si>
    <t>MOST IMPORTANT CRITERIA</t>
  </si>
  <si>
    <t>HOW MUCH IMPORTANT</t>
  </si>
  <si>
    <t>RATING</t>
  </si>
  <si>
    <t>COST-CAMERA</t>
  </si>
  <si>
    <t>COST-LOOK</t>
  </si>
  <si>
    <t>COST-STORAGE</t>
  </si>
  <si>
    <t>CAMERA-LOOK</t>
  </si>
  <si>
    <t>CAMERA-STORAGE</t>
  </si>
  <si>
    <t>LOOK-STORAGE</t>
  </si>
  <si>
    <t>CAMERA</t>
  </si>
  <si>
    <t>STORAGE</t>
  </si>
  <si>
    <t>SUBMITTED TO :-  DR. V. B. GUPTA</t>
  </si>
  <si>
    <t xml:space="preserve">Raciprocal </t>
  </si>
  <si>
    <t xml:space="preserve">2. COMPARISON TABLE </t>
  </si>
  <si>
    <t>LOOK</t>
  </si>
  <si>
    <t>3. NORMALISED COMPARISON TABLE</t>
  </si>
  <si>
    <t>AVERAGE/ PRIORITY</t>
  </si>
  <si>
    <t xml:space="preserve">CALCULATION TABLE </t>
  </si>
  <si>
    <t xml:space="preserve">CRITERIA RATING </t>
  </si>
  <si>
    <t>X</t>
  </si>
  <si>
    <t>PRIORITY/AVERAGE</t>
  </si>
  <si>
    <t>RANDOM INDEX VALUES FOR COMPARISON OF N ITEMS</t>
  </si>
  <si>
    <t>n</t>
  </si>
  <si>
    <t>RI</t>
  </si>
  <si>
    <t>4. TABLE FOR WEIGHTED SUM PRIORITY</t>
  </si>
  <si>
    <t xml:space="preserve">WEIGHTED SUM </t>
  </si>
  <si>
    <t>PRIORITY</t>
  </si>
  <si>
    <t>WEIGHTED SUM PRIORITY</t>
  </si>
  <si>
    <r>
      <rPr>
        <b/>
        <sz val="12"/>
        <color theme="1"/>
        <rFont val="Symbol"/>
        <family val="1"/>
        <charset val="2"/>
      </rPr>
      <t>l</t>
    </r>
    <r>
      <rPr>
        <b/>
        <sz val="12"/>
        <color theme="1"/>
        <rFont val="Calibri"/>
        <family val="2"/>
      </rPr>
      <t>max</t>
    </r>
  </si>
  <si>
    <t>CI (Consistency Index)</t>
  </si>
  <si>
    <r>
      <t>=(</t>
    </r>
    <r>
      <rPr>
        <sz val="11"/>
        <color theme="1"/>
        <rFont val="Symbol"/>
        <family val="1"/>
        <charset val="2"/>
      </rPr>
      <t>l</t>
    </r>
    <r>
      <rPr>
        <sz val="11"/>
        <color theme="1"/>
        <rFont val="Calibri"/>
        <family val="2"/>
      </rPr>
      <t>max-n)/n-1</t>
    </r>
  </si>
  <si>
    <t>CI=</t>
  </si>
  <si>
    <r>
      <t>(</t>
    </r>
    <r>
      <rPr>
        <sz val="11"/>
        <color theme="1"/>
        <rFont val="Symbol"/>
        <family val="1"/>
        <charset val="2"/>
      </rPr>
      <t>l</t>
    </r>
    <r>
      <rPr>
        <sz val="11"/>
        <color theme="1"/>
        <rFont val="Aptos Narrow"/>
        <family val="2"/>
        <scheme val="minor"/>
      </rPr>
      <t>max-n)</t>
    </r>
  </si>
  <si>
    <t>n-1</t>
  </si>
  <si>
    <t>where, n= Number of items being compared which is 4</t>
  </si>
  <si>
    <t>CR (Consistency Ratio)</t>
  </si>
  <si>
    <t>CI/RI</t>
  </si>
  <si>
    <t>CR=</t>
  </si>
  <si>
    <t>CI</t>
  </si>
  <si>
    <t>TELEVISION</t>
  </si>
  <si>
    <t>SAMSUNG</t>
  </si>
  <si>
    <t>MOBILE</t>
  </si>
  <si>
    <t>IPHONE</t>
  </si>
  <si>
    <t>SAMSUMG</t>
  </si>
  <si>
    <t>ONEPLUSE</t>
  </si>
  <si>
    <t>5. PAIRWISE COMPARISON MATRIX FOR COST</t>
  </si>
  <si>
    <t>Application of Analytical Hierarchy Process (AHP) model  to multi-criteria analysis for selection of mobile. There are four criteria to select the mobile [ cost, camera, look,storage] to evaluate these three mobile company [Iphone, samsung, onepluse].</t>
  </si>
  <si>
    <t>PROPORTION MATRIX FOR COST</t>
  </si>
  <si>
    <t>6. PAIRWISE COMPARISON MATRIX FOR CAMERA</t>
  </si>
  <si>
    <t>PROPORTION MATRIX FOR CAMERA</t>
  </si>
  <si>
    <t>7. PAIRWISE COMPARISON MATRIX FOR LOOK</t>
  </si>
  <si>
    <t>PROPORTION MATRIX FOR LOOK</t>
  </si>
  <si>
    <t>PROPORTION MATRIX FOR STORAGE</t>
  </si>
  <si>
    <t>8. PAIRWISE COMPARISON MATRIX FOR STORGE</t>
  </si>
  <si>
    <t>CUMULITIVE RESULT AND PRIORITY</t>
  </si>
  <si>
    <t>AVERAGE /PRIORITY</t>
  </si>
  <si>
    <t xml:space="preserve">PRIORITY </t>
  </si>
  <si>
    <t xml:space="preserve">1st Choice </t>
  </si>
  <si>
    <t>2nd Choice</t>
  </si>
  <si>
    <t>3rd Choice</t>
  </si>
  <si>
    <r>
      <t>SO, USER WILL GO FOR</t>
    </r>
    <r>
      <rPr>
        <b/>
        <u/>
        <sz val="14"/>
        <color theme="1"/>
        <rFont val="Aptos Narrow"/>
        <family val="2"/>
        <scheme val="minor"/>
      </rPr>
      <t xml:space="preserve"> IPHONE MOBILE</t>
    </r>
    <r>
      <rPr>
        <b/>
        <sz val="14"/>
        <color theme="1"/>
        <rFont val="Aptos Narrow"/>
        <family val="2"/>
        <scheme val="minor"/>
      </rPr>
      <t xml:space="preserve"> FOR THE </t>
    </r>
    <r>
      <rPr>
        <b/>
        <u/>
        <sz val="14"/>
        <color theme="1"/>
        <rFont val="Aptos Narrow"/>
        <family val="2"/>
        <scheme val="minor"/>
      </rPr>
      <t>1ST CHOICE</t>
    </r>
    <r>
      <rPr>
        <b/>
        <sz val="14"/>
        <color theme="1"/>
        <rFont val="Aptos Narrow"/>
        <family val="2"/>
        <scheme val="minor"/>
      </rPr>
      <t xml:space="preserve"> WHICH IS BETTER FOR IT .</t>
    </r>
  </si>
  <si>
    <r>
      <t xml:space="preserve"> </t>
    </r>
    <r>
      <rPr>
        <b/>
        <sz val="18"/>
        <color theme="1" tint="4.9989318521683403E-2"/>
        <rFont val="Aptos Narrow"/>
        <family val="2"/>
        <scheme val="minor"/>
      </rPr>
      <t>A consistency ratio of 0.10 or less is considered
acceptable. Because the pairwise comparisons for the MOBILE selection criteria
show CR  0.0253..., we can say  that the degree of consistency in the pairwise comparisons is acceptable.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</si>
</sst>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7">
    <font>
      <sz val="11"/>
      <color theme="1"/>
      <name val="Aptos Narrow"/>
      <family val="2"/>
      <scheme val="minor"/>
    </font>
    <font>
      <b/>
      <sz val="11"/>
      <color theme="1"/>
      <name val="Aptos Narrow"/>
      <family val="2"/>
      <scheme val="minor"/>
    </font>
    <font>
      <sz val="10"/>
      <color theme="1"/>
      <name val="Aptos Narrow"/>
      <family val="2"/>
      <scheme val="minor"/>
    </font>
    <font>
      <sz val="16"/>
      <color theme="1"/>
      <name val="Aptos Narrow"/>
      <family val="2"/>
      <scheme val="minor"/>
    </font>
    <font>
      <sz val="12"/>
      <color theme="1"/>
      <name val="Aptos Narrow"/>
      <family val="2"/>
      <scheme val="minor"/>
    </font>
    <font>
      <b/>
      <u/>
      <sz val="28"/>
      <color theme="4"/>
      <name val="Amasis MT Pro Medium"/>
      <family val="1"/>
    </font>
    <font>
      <sz val="14"/>
      <color theme="4"/>
      <name val="Amasis MT Pro Medium"/>
      <family val="1"/>
    </font>
    <font>
      <b/>
      <sz val="12"/>
      <color theme="1"/>
      <name val="Aptos Narrow"/>
      <family val="2"/>
      <scheme val="minor"/>
    </font>
    <font>
      <b/>
      <sz val="14"/>
      <color theme="1"/>
      <name val="Aptos Narrow"/>
      <family val="2"/>
      <scheme val="minor"/>
    </font>
    <font>
      <sz val="14"/>
      <color theme="1"/>
      <name val="Aptos Narrow"/>
      <family val="2"/>
      <scheme val="minor"/>
    </font>
    <font>
      <b/>
      <u/>
      <sz val="14"/>
      <color theme="1"/>
      <name val="Aptos Narrow"/>
      <family val="2"/>
      <scheme val="minor"/>
    </font>
    <font>
      <b/>
      <i/>
      <u/>
      <sz val="22"/>
      <color theme="1"/>
      <name val="Amasis MT Pro Medium"/>
      <family val="1"/>
    </font>
    <font>
      <b/>
      <i/>
      <u/>
      <sz val="11"/>
      <color theme="1"/>
      <name val="Amasis MT Pro Medium"/>
      <family val="1"/>
    </font>
    <font>
      <sz val="11"/>
      <color theme="1"/>
      <name val="Aptos Narrow"/>
      <family val="2"/>
      <scheme val="minor"/>
    </font>
    <font>
      <b/>
      <sz val="11"/>
      <color theme="3"/>
      <name val="Aptos Narrow"/>
      <family val="2"/>
      <scheme val="minor"/>
    </font>
    <font>
      <b/>
      <sz val="12"/>
      <color theme="3"/>
      <name val="Aptos Narrow"/>
      <family val="2"/>
      <scheme val="minor"/>
    </font>
    <font>
      <b/>
      <sz val="16"/>
      <color theme="3"/>
      <name val="Aptos Narrow"/>
      <family val="2"/>
      <scheme val="minor"/>
    </font>
    <font>
      <b/>
      <sz val="12"/>
      <color theme="1"/>
      <name val="Calibri"/>
      <family val="2"/>
    </font>
    <font>
      <b/>
      <sz val="12"/>
      <color theme="1"/>
      <name val="Symbol"/>
      <family val="1"/>
      <charset val="2"/>
    </font>
    <font>
      <sz val="11"/>
      <color theme="1"/>
      <name val="Symbol"/>
      <family val="1"/>
      <charset val="2"/>
    </font>
    <font>
      <sz val="11"/>
      <color theme="1"/>
      <name val="Calibri"/>
      <family val="2"/>
    </font>
    <font>
      <b/>
      <sz val="20"/>
      <color theme="1"/>
      <name val="Aptos Narrow"/>
      <family val="2"/>
      <scheme val="minor"/>
    </font>
    <font>
      <b/>
      <sz val="16"/>
      <color theme="1"/>
      <name val="Aptos Narrow"/>
      <family val="2"/>
      <scheme val="minor"/>
    </font>
    <font>
      <b/>
      <sz val="18"/>
      <color rgb="FFFF0000"/>
      <name val="Aptos Narrow"/>
      <family val="2"/>
      <scheme val="minor"/>
    </font>
    <font>
      <b/>
      <sz val="18"/>
      <color theme="1" tint="4.9989318521683403E-2"/>
      <name val="Aptos Narrow"/>
      <family val="2"/>
      <scheme val="minor"/>
    </font>
    <font>
      <b/>
      <i/>
      <u/>
      <sz val="36"/>
      <color theme="3" tint="0.249977111117893"/>
      <name val="Amasis MT Pro Medium"/>
      <family val="1"/>
    </font>
    <font>
      <b/>
      <sz val="12"/>
      <color theme="1"/>
      <name val="Calibri"/>
      <family val="1"/>
      <charset val="2"/>
    </font>
  </fonts>
  <fills count="30">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theme="5"/>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00B0F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3" fillId="0" borderId="0" applyFont="0" applyFill="0" applyBorder="0" applyAlignment="0" applyProtection="0"/>
  </cellStyleXfs>
  <cellXfs count="179">
    <xf numFmtId="0" fontId="0" fillId="0" borderId="0" xfId="0"/>
    <xf numFmtId="0" fontId="1" fillId="5" borderId="1" xfId="0" applyFont="1" applyFill="1" applyBorder="1" applyAlignment="1">
      <alignment horizontal="center" vertical="center"/>
    </xf>
    <xf numFmtId="9" fontId="0" fillId="0" borderId="1" xfId="0" applyNumberFormat="1" applyBorder="1" applyAlignment="1">
      <alignment horizontal="center" vertical="center"/>
    </xf>
    <xf numFmtId="0" fontId="8" fillId="0" borderId="0" xfId="0" applyFont="1" applyAlignment="1">
      <alignment vertical="center" textRotation="90"/>
    </xf>
    <xf numFmtId="9" fontId="0" fillId="0" borderId="1" xfId="0" applyNumberFormat="1" applyBorder="1" applyAlignment="1">
      <alignment horizontal="center"/>
    </xf>
    <xf numFmtId="0" fontId="0" fillId="0" borderId="1" xfId="0" applyBorder="1" applyAlignment="1">
      <alignment horizontal="center" vertical="center" wrapText="1"/>
    </xf>
    <xf numFmtId="0" fontId="0" fillId="0" borderId="1" xfId="0" applyBorder="1"/>
    <xf numFmtId="0" fontId="1" fillId="6" borderId="1" xfId="0" applyFont="1" applyFill="1" applyBorder="1" applyAlignment="1">
      <alignment horizontal="center"/>
    </xf>
    <xf numFmtId="0" fontId="1"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17" borderId="1" xfId="0" applyFont="1" applyFill="1" applyBorder="1"/>
    <xf numFmtId="2" fontId="4" fillId="15" borderId="1" xfId="0" applyNumberFormat="1" applyFont="1" applyFill="1" applyBorder="1"/>
    <xf numFmtId="0" fontId="4" fillId="0" borderId="0" xfId="0" applyFont="1" applyAlignment="1">
      <alignment horizontal="center" vertical="center"/>
    </xf>
    <xf numFmtId="0" fontId="0" fillId="9" borderId="1" xfId="0" applyFill="1" applyBorder="1" applyAlignment="1">
      <alignment vertical="center"/>
    </xf>
    <xf numFmtId="0" fontId="0" fillId="14" borderId="1" xfId="0" applyFill="1" applyBorder="1"/>
    <xf numFmtId="2" fontId="0" fillId="14" borderId="1" xfId="0" applyNumberFormat="1" applyFill="1" applyBorder="1"/>
    <xf numFmtId="164" fontId="0" fillId="17" borderId="1" xfId="0" applyNumberFormat="1" applyFill="1" applyBorder="1" applyAlignment="1">
      <alignment vertical="center"/>
    </xf>
    <xf numFmtId="0" fontId="0" fillId="17" borderId="1" xfId="0" applyFill="1" applyBorder="1"/>
    <xf numFmtId="164" fontId="0" fillId="0" borderId="0" xfId="0" applyNumberFormat="1" applyAlignment="1">
      <alignment vertical="center"/>
    </xf>
    <xf numFmtId="0" fontId="1" fillId="26" borderId="1" xfId="0" applyFont="1" applyFill="1" applyBorder="1" applyAlignment="1">
      <alignment horizontal="center" vertical="center"/>
    </xf>
    <xf numFmtId="0" fontId="0" fillId="27" borderId="1" xfId="0" applyFill="1" applyBorder="1"/>
    <xf numFmtId="0" fontId="1" fillId="24" borderId="1" xfId="0" applyFont="1" applyFill="1" applyBorder="1" applyAlignment="1">
      <alignment vertical="center"/>
    </xf>
    <xf numFmtId="0" fontId="1" fillId="9" borderId="1" xfId="0" applyFont="1" applyFill="1" applyBorder="1"/>
    <xf numFmtId="0" fontId="9" fillId="9" borderId="0" xfId="0" applyFont="1" applyFill="1" applyAlignment="1">
      <alignment horizontal="center" wrapText="1"/>
    </xf>
    <xf numFmtId="0" fontId="11" fillId="10" borderId="0" xfId="0" applyFont="1" applyFill="1" applyAlignment="1">
      <alignment horizontal="center"/>
    </xf>
    <xf numFmtId="0" fontId="12" fillId="10" borderId="0" xfId="0" applyFont="1" applyFill="1"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4" fillId="4" borderId="0" xfId="0" applyFont="1" applyFill="1" applyAlignment="1">
      <alignment horizontal="center" wrapText="1"/>
    </xf>
    <xf numFmtId="0" fontId="3" fillId="3" borderId="0" xfId="0" applyFont="1" applyFill="1" applyAlignment="1">
      <alignment horizontal="center" wrapText="1"/>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7" borderId="5" xfId="0" applyFont="1" applyFill="1" applyBorder="1" applyAlignment="1">
      <alignment horizontal="center" vertical="center" textRotation="90"/>
    </xf>
    <xf numFmtId="0" fontId="7" fillId="7" borderId="9" xfId="0" applyFont="1" applyFill="1" applyBorder="1" applyAlignment="1">
      <alignment horizontal="center" vertical="center" textRotation="90"/>
    </xf>
    <xf numFmtId="0" fontId="7" fillId="7" borderId="13" xfId="0" applyFont="1" applyFill="1" applyBorder="1" applyAlignment="1">
      <alignment horizontal="center" vertical="center" textRotation="90"/>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9" fontId="0" fillId="0" borderId="5" xfId="0" applyNumberFormat="1" applyBorder="1" applyAlignment="1">
      <alignment horizontal="center" vertical="center"/>
    </xf>
    <xf numFmtId="9" fontId="0" fillId="0" borderId="13" xfId="0" applyNumberFormat="1" applyBorder="1" applyAlignment="1">
      <alignment horizontal="center" vertical="center"/>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5" borderId="1" xfId="0" applyFont="1" applyFill="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8" borderId="2" xfId="0" applyFill="1" applyBorder="1" applyAlignment="1">
      <alignment horizontal="center"/>
    </xf>
    <xf numFmtId="0" fontId="0" fillId="8" borderId="4"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7" fillId="3" borderId="1" xfId="0" applyFont="1" applyFill="1" applyBorder="1" applyAlignment="1">
      <alignment horizontal="center" vertical="center" wrapText="1"/>
    </xf>
    <xf numFmtId="0" fontId="7" fillId="3" borderId="6"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2" xfId="0" applyFont="1" applyFill="1" applyBorder="1" applyAlignment="1">
      <alignment horizontal="center" vertical="center"/>
    </xf>
    <xf numFmtId="0" fontId="7" fillId="5"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8" fillId="29" borderId="1" xfId="0" applyFont="1" applyFill="1" applyBorder="1" applyAlignment="1">
      <alignment horizontal="center" vertical="center"/>
    </xf>
    <xf numFmtId="0" fontId="1" fillId="6" borderId="1" xfId="0" applyFont="1" applyFill="1" applyBorder="1" applyAlignment="1">
      <alignment horizontal="center"/>
    </xf>
    <xf numFmtId="0" fontId="1" fillId="11" borderId="1" xfId="0" applyFont="1" applyFill="1" applyBorder="1" applyAlignment="1">
      <alignment horizontal="center"/>
    </xf>
    <xf numFmtId="0" fontId="25" fillId="11" borderId="0" xfId="0" applyFont="1" applyFill="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27" borderId="2" xfId="0" applyFill="1" applyBorder="1" applyAlignment="1">
      <alignment horizontal="center"/>
    </xf>
    <xf numFmtId="0" fontId="0" fillId="27" borderId="4" xfId="0" applyFill="1" applyBorder="1" applyAlignment="1">
      <alignment horizontal="center"/>
    </xf>
    <xf numFmtId="2" fontId="0" fillId="27" borderId="2" xfId="0" applyNumberFormat="1" applyFill="1" applyBorder="1" applyAlignment="1">
      <alignment horizontal="center"/>
    </xf>
    <xf numFmtId="2" fontId="0" fillId="27" borderId="4" xfId="0" applyNumberFormat="1" applyFill="1" applyBorder="1" applyAlignment="1">
      <alignment horizontal="center"/>
    </xf>
    <xf numFmtId="164" fontId="0" fillId="18" borderId="1" xfId="0" applyNumberFormat="1" applyFill="1" applyBorder="1" applyAlignment="1">
      <alignment horizontal="center"/>
    </xf>
    <xf numFmtId="0" fontId="0" fillId="18" borderId="1" xfId="0" applyFill="1" applyBorder="1" applyAlignment="1">
      <alignment horizontal="center"/>
    </xf>
    <xf numFmtId="164" fontId="0" fillId="18" borderId="1" xfId="0" applyNumberFormat="1" applyFill="1" applyBorder="1" applyAlignment="1">
      <alignment horizontal="center" vertical="center"/>
    </xf>
    <xf numFmtId="0" fontId="1" fillId="28" borderId="5" xfId="0" applyFont="1" applyFill="1" applyBorder="1" applyAlignment="1">
      <alignment horizontal="center" vertical="center"/>
    </xf>
    <xf numFmtId="0" fontId="1" fillId="28" borderId="1" xfId="0" applyFont="1" applyFill="1" applyBorder="1" applyAlignment="1">
      <alignment horizontal="center" vertical="center"/>
    </xf>
    <xf numFmtId="0" fontId="0" fillId="0" borderId="1" xfId="0" applyBorder="1" applyAlignment="1">
      <alignment horizontal="center" vertical="center"/>
    </xf>
    <xf numFmtId="0" fontId="0" fillId="19" borderId="2" xfId="0" applyFill="1" applyBorder="1" applyAlignment="1">
      <alignment horizontal="center"/>
    </xf>
    <xf numFmtId="0" fontId="0" fillId="19" borderId="3" xfId="0" applyFill="1" applyBorder="1" applyAlignment="1">
      <alignment horizontal="center"/>
    </xf>
    <xf numFmtId="0" fontId="0" fillId="19" borderId="4" xfId="0" applyFill="1" applyBorder="1" applyAlignment="1">
      <alignment horizontal="center"/>
    </xf>
    <xf numFmtId="0" fontId="0" fillId="19" borderId="1" xfId="0" applyFill="1" applyBorder="1" applyAlignment="1">
      <alignment horizontal="center" vertical="center"/>
    </xf>
    <xf numFmtId="0" fontId="1" fillId="26" borderId="1" xfId="0" applyFont="1" applyFill="1" applyBorder="1" applyAlignment="1">
      <alignment horizontal="center" vertical="center"/>
    </xf>
    <xf numFmtId="0" fontId="0" fillId="15" borderId="1" xfId="0" applyFill="1" applyBorder="1" applyAlignment="1">
      <alignment horizontal="center" vertical="center"/>
    </xf>
    <xf numFmtId="0" fontId="0" fillId="15" borderId="2" xfId="0" applyFill="1" applyBorder="1" applyAlignment="1">
      <alignment horizontal="left" vertical="center" wrapText="1"/>
    </xf>
    <xf numFmtId="0" fontId="0" fillId="15" borderId="3" xfId="0" applyFill="1" applyBorder="1" applyAlignment="1">
      <alignment horizontal="left" vertical="center" wrapText="1"/>
    </xf>
    <xf numFmtId="0" fontId="0" fillId="15" borderId="4" xfId="0" applyFill="1" applyBorder="1" applyAlignment="1">
      <alignment horizontal="left" vertical="center" wrapText="1"/>
    </xf>
    <xf numFmtId="0" fontId="0" fillId="15" borderId="1" xfId="0" applyFill="1" applyBorder="1" applyAlignment="1">
      <alignment horizontal="left" vertical="center" wrapText="1"/>
    </xf>
    <xf numFmtId="0" fontId="15" fillId="16" borderId="1" xfId="0" applyFont="1" applyFill="1" applyBorder="1" applyAlignment="1">
      <alignment horizontal="left" vertical="top" wrapText="1"/>
    </xf>
    <xf numFmtId="0" fontId="3" fillId="12" borderId="0" xfId="0" applyFont="1" applyFill="1" applyAlignment="1">
      <alignment horizontal="center" wrapText="1"/>
    </xf>
    <xf numFmtId="0" fontId="1" fillId="16" borderId="0" xfId="0" applyFont="1" applyFill="1"/>
    <xf numFmtId="0" fontId="1" fillId="13" borderId="1" xfId="0" applyFont="1" applyFill="1" applyBorder="1" applyAlignment="1">
      <alignment horizontal="center" vertical="center"/>
    </xf>
    <xf numFmtId="0" fontId="1" fillId="14" borderId="1" xfId="0" applyFont="1" applyFill="1" applyBorder="1" applyAlignment="1">
      <alignment horizontal="center" vertical="center"/>
    </xf>
    <xf numFmtId="0" fontId="7" fillId="19" borderId="1" xfId="0" applyFont="1"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wrapText="1"/>
    </xf>
    <xf numFmtId="0" fontId="4" fillId="15" borderId="2" xfId="0" applyFont="1" applyFill="1" applyBorder="1" applyAlignment="1">
      <alignment horizontal="center" vertical="center" wrapText="1"/>
    </xf>
    <xf numFmtId="0" fontId="4" fillId="15" borderId="3"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4" fillId="15" borderId="2" xfId="0" applyFont="1" applyFill="1" applyBorder="1" applyAlignment="1">
      <alignment horizontal="center" vertical="center"/>
    </xf>
    <xf numFmtId="0" fontId="4" fillId="15" borderId="4" xfId="0" applyFont="1" applyFill="1" applyBorder="1" applyAlignment="1">
      <alignment horizontal="center" vertical="center"/>
    </xf>
    <xf numFmtId="0" fontId="7" fillId="14"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17" borderId="2" xfId="0" applyFont="1" applyFill="1" applyBorder="1" applyAlignment="1">
      <alignment horizontal="center" vertical="center" wrapText="1"/>
    </xf>
    <xf numFmtId="0" fontId="7" fillId="17" borderId="3" xfId="0" applyFont="1" applyFill="1" applyBorder="1" applyAlignment="1">
      <alignment horizontal="center" vertical="center" wrapText="1"/>
    </xf>
    <xf numFmtId="0" fontId="7" fillId="17" borderId="4" xfId="0" applyFont="1" applyFill="1" applyBorder="1" applyAlignment="1">
      <alignment horizontal="center" vertical="center" wrapText="1"/>
    </xf>
    <xf numFmtId="0" fontId="7" fillId="17" borderId="2" xfId="0" applyFont="1" applyFill="1" applyBorder="1" applyAlignment="1">
      <alignment horizontal="center" vertical="center"/>
    </xf>
    <xf numFmtId="0" fontId="7" fillId="17" borderId="4" xfId="0" applyFont="1" applyFill="1" applyBorder="1" applyAlignment="1">
      <alignment horizontal="center" vertical="center"/>
    </xf>
    <xf numFmtId="0" fontId="0" fillId="15" borderId="2" xfId="0" applyFill="1" applyBorder="1" applyAlignment="1">
      <alignment horizontal="center" vertical="center"/>
    </xf>
    <xf numFmtId="0" fontId="0" fillId="15" borderId="4" xfId="0" applyFill="1" applyBorder="1" applyAlignment="1">
      <alignment horizontal="center" vertical="center"/>
    </xf>
    <xf numFmtId="0" fontId="4" fillId="15" borderId="1" xfId="0" applyFont="1" applyFill="1" applyBorder="1" applyAlignment="1">
      <alignment horizontal="center" vertical="center"/>
    </xf>
    <xf numFmtId="2" fontId="0" fillId="18" borderId="1" xfId="0" applyNumberFormat="1" applyFill="1" applyBorder="1" applyAlignment="1">
      <alignment horizontal="center" vertical="center"/>
    </xf>
    <xf numFmtId="2" fontId="0" fillId="18" borderId="6" xfId="0" applyNumberFormat="1" applyFill="1" applyBorder="1" applyAlignment="1">
      <alignment horizontal="center" vertical="center"/>
    </xf>
    <xf numFmtId="2" fontId="0" fillId="18" borderId="8" xfId="0" applyNumberFormat="1" applyFill="1" applyBorder="1" applyAlignment="1">
      <alignment horizontal="center" vertical="center"/>
    </xf>
    <xf numFmtId="2" fontId="0" fillId="18" borderId="10" xfId="0" applyNumberFormat="1" applyFill="1" applyBorder="1" applyAlignment="1">
      <alignment horizontal="center" vertical="center"/>
    </xf>
    <xf numFmtId="2" fontId="0" fillId="18" borderId="12" xfId="0" applyNumberFormat="1" applyFill="1" applyBorder="1" applyAlignment="1">
      <alignment horizontal="center" vertical="center"/>
    </xf>
    <xf numFmtId="0" fontId="0" fillId="5" borderId="1" xfId="0" applyFill="1" applyBorder="1" applyAlignment="1">
      <alignment horizontal="center" vertical="center"/>
    </xf>
    <xf numFmtId="2" fontId="0" fillId="5" borderId="1" xfId="0" applyNumberFormat="1" applyFill="1" applyBorder="1" applyAlignment="1">
      <alignment horizontal="center" vertical="center"/>
    </xf>
    <xf numFmtId="0" fontId="7" fillId="19" borderId="6" xfId="0" applyFont="1" applyFill="1" applyBorder="1" applyAlignment="1">
      <alignment horizontal="center" vertical="center" wrapText="1"/>
    </xf>
    <xf numFmtId="0" fontId="7" fillId="19" borderId="8" xfId="0" applyFont="1" applyFill="1" applyBorder="1" applyAlignment="1">
      <alignment horizontal="center" vertical="center" wrapText="1"/>
    </xf>
    <xf numFmtId="0" fontId="7" fillId="19" borderId="10" xfId="0" applyFont="1" applyFill="1" applyBorder="1" applyAlignment="1">
      <alignment horizontal="center" vertical="center" wrapText="1"/>
    </xf>
    <xf numFmtId="0" fontId="7" fillId="19" borderId="12" xfId="0" applyFont="1" applyFill="1" applyBorder="1" applyAlignment="1">
      <alignment horizontal="center" vertical="center" wrapText="1"/>
    </xf>
    <xf numFmtId="0" fontId="0" fillId="18" borderId="1" xfId="0" applyFill="1" applyBorder="1" applyAlignment="1">
      <alignment horizontal="center" vertical="center"/>
    </xf>
    <xf numFmtId="0" fontId="0" fillId="20" borderId="1" xfId="0" applyFill="1" applyBorder="1" applyAlignment="1">
      <alignment horizontal="center" vertical="center"/>
    </xf>
    <xf numFmtId="2" fontId="0" fillId="19" borderId="1" xfId="0" applyNumberFormat="1" applyFill="1" applyBorder="1" applyAlignment="1">
      <alignment horizontal="center" vertical="center"/>
    </xf>
    <xf numFmtId="0" fontId="15" fillId="16" borderId="1" xfId="0" applyFont="1" applyFill="1" applyBorder="1" applyAlignment="1">
      <alignment horizontal="left"/>
    </xf>
    <xf numFmtId="0" fontId="16" fillId="21" borderId="1" xfId="0" applyFont="1" applyFill="1" applyBorder="1" applyAlignment="1">
      <alignment horizontal="center" vertical="center"/>
    </xf>
    <xf numFmtId="0" fontId="7" fillId="21" borderId="6" xfId="0" applyFont="1" applyFill="1" applyBorder="1" applyAlignment="1">
      <alignment horizontal="center" vertical="center"/>
    </xf>
    <xf numFmtId="0" fontId="7" fillId="21" borderId="8" xfId="0" applyFont="1" applyFill="1" applyBorder="1" applyAlignment="1">
      <alignment horizontal="center" vertical="center"/>
    </xf>
    <xf numFmtId="0" fontId="7" fillId="21" borderId="10" xfId="0" applyFont="1" applyFill="1" applyBorder="1" applyAlignment="1">
      <alignment horizontal="center" vertical="center"/>
    </xf>
    <xf numFmtId="0" fontId="7" fillId="21" borderId="12" xfId="0" applyFont="1" applyFill="1" applyBorder="1" applyAlignment="1">
      <alignment horizontal="center"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12" xfId="0" applyFill="1" applyBorder="1" applyAlignment="1">
      <alignment horizontal="center" vertical="center"/>
    </xf>
    <xf numFmtId="2" fontId="0" fillId="5" borderId="6" xfId="0" applyNumberFormat="1" applyFill="1" applyBorder="1" applyAlignment="1">
      <alignment horizontal="center" vertical="center"/>
    </xf>
    <xf numFmtId="2" fontId="0" fillId="5" borderId="8" xfId="0" applyNumberFormat="1" applyFill="1" applyBorder="1" applyAlignment="1">
      <alignment horizontal="center" vertical="center"/>
    </xf>
    <xf numFmtId="2" fontId="0" fillId="5" borderId="10" xfId="0" applyNumberFormat="1" applyFill="1" applyBorder="1" applyAlignment="1">
      <alignment horizontal="center" vertical="center"/>
    </xf>
    <xf numFmtId="2" fontId="0" fillId="5" borderId="12" xfId="0" applyNumberFormat="1" applyFill="1" applyBorder="1" applyAlignment="1">
      <alignment horizontal="center" vertical="center"/>
    </xf>
    <xf numFmtId="0" fontId="0" fillId="11" borderId="1" xfId="0" applyFill="1" applyBorder="1" applyAlignment="1">
      <alignment horizontal="center" vertical="center"/>
    </xf>
    <xf numFmtId="0" fontId="1" fillId="22" borderId="1" xfId="0" applyFont="1" applyFill="1" applyBorder="1" applyAlignment="1">
      <alignment horizontal="center" vertical="center"/>
    </xf>
    <xf numFmtId="0" fontId="14" fillId="16" borderId="1" xfId="0" applyFont="1" applyFill="1" applyBorder="1" applyAlignment="1">
      <alignment horizontal="left"/>
    </xf>
    <xf numFmtId="0" fontId="7" fillId="21" borderId="1" xfId="0" applyFont="1" applyFill="1" applyBorder="1" applyAlignment="1">
      <alignment horizontal="center" vertical="center"/>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2" fontId="0" fillId="18" borderId="1" xfId="0" applyNumberFormat="1" applyFill="1" applyBorder="1" applyAlignment="1">
      <alignment horizontal="center"/>
    </xf>
    <xf numFmtId="0" fontId="7" fillId="3" borderId="1" xfId="0" applyFont="1" applyFill="1" applyBorder="1" applyAlignment="1">
      <alignment horizontal="center"/>
    </xf>
    <xf numFmtId="2" fontId="7" fillId="3" borderId="1" xfId="0" applyNumberFormat="1" applyFont="1" applyFill="1" applyBorder="1" applyAlignment="1">
      <alignment horizontal="center"/>
    </xf>
    <xf numFmtId="0" fontId="0" fillId="24" borderId="6" xfId="0" applyFill="1" applyBorder="1" applyAlignment="1">
      <alignment horizontal="center" vertical="center" wrapText="1"/>
    </xf>
    <xf numFmtId="0" fontId="0" fillId="24" borderId="8" xfId="0" applyFill="1" applyBorder="1" applyAlignment="1">
      <alignment horizontal="center" vertical="center" wrapText="1"/>
    </xf>
    <xf numFmtId="0" fontId="0" fillId="24" borderId="10" xfId="0" applyFill="1" applyBorder="1" applyAlignment="1">
      <alignment horizontal="center" vertical="center" wrapText="1"/>
    </xf>
    <xf numFmtId="0" fontId="0" fillId="24" borderId="12" xfId="0" applyFill="1" applyBorder="1" applyAlignment="1">
      <alignment horizontal="center" vertical="center" wrapText="1"/>
    </xf>
    <xf numFmtId="0" fontId="0" fillId="17" borderId="1" xfId="0" quotePrefix="1" applyFill="1" applyBorder="1" applyAlignment="1">
      <alignment horizontal="center" vertical="center"/>
    </xf>
    <xf numFmtId="0" fontId="0" fillId="17" borderId="5" xfId="0" applyFill="1" applyBorder="1" applyAlignment="1">
      <alignment horizontal="center" vertical="center"/>
    </xf>
    <xf numFmtId="0" fontId="21" fillId="24" borderId="5" xfId="0" applyFont="1" applyFill="1" applyBorder="1" applyAlignment="1">
      <alignment horizontal="center" vertical="center"/>
    </xf>
    <xf numFmtId="0" fontId="21" fillId="24" borderId="13" xfId="0" applyFont="1" applyFill="1" applyBorder="1" applyAlignment="1">
      <alignment horizontal="center" vertical="center"/>
    </xf>
    <xf numFmtId="164" fontId="22" fillId="24" borderId="1" xfId="0" applyNumberFormat="1" applyFont="1" applyFill="1" applyBorder="1" applyAlignment="1">
      <alignment horizontal="center" vertical="center"/>
    </xf>
    <xf numFmtId="0" fontId="23" fillId="11" borderId="1" xfId="0" applyFont="1" applyFill="1" applyBorder="1" applyAlignment="1">
      <alignment horizontal="center" vertical="center" wrapText="1"/>
    </xf>
    <xf numFmtId="0" fontId="0" fillId="25"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164" fontId="0" fillId="14" borderId="1" xfId="0" applyNumberFormat="1" applyFill="1" applyBorder="1" applyAlignment="1">
      <alignment horizontal="center" vertical="center"/>
    </xf>
    <xf numFmtId="0" fontId="0" fillId="21" borderId="2" xfId="0" applyFill="1" applyBorder="1" applyAlignment="1">
      <alignment horizontal="center" vertical="center"/>
    </xf>
    <xf numFmtId="0" fontId="0" fillId="21" borderId="4" xfId="0" applyFill="1" applyBorder="1" applyAlignment="1">
      <alignment horizontal="center" vertical="center"/>
    </xf>
    <xf numFmtId="0" fontId="0" fillId="24" borderId="1" xfId="0" applyFill="1" applyBorder="1" applyAlignment="1">
      <alignment horizontal="center"/>
    </xf>
    <xf numFmtId="2" fontId="0" fillId="24" borderId="1" xfId="0" applyNumberFormat="1" applyFill="1" applyBorder="1" applyAlignment="1">
      <alignment horizontal="center"/>
    </xf>
    <xf numFmtId="164" fontId="0" fillId="22" borderId="1" xfId="0" applyNumberFormat="1" applyFill="1" applyBorder="1" applyAlignment="1">
      <alignment horizontal="center" vertical="center"/>
    </xf>
    <xf numFmtId="0" fontId="26" fillId="3" borderId="1" xfId="0" applyFont="1" applyFill="1" applyBorder="1" applyAlignment="1">
      <alignment horizontal="center"/>
    </xf>
  </cellXfs>
  <cellStyles count="2">
    <cellStyle name="Normal" xfId="0" builtinId="0"/>
    <cellStyle name="Percent 2" xfId="1" xr:uid="{E592E476-9F58-46CB-8EB0-B2D890C3CE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E60B-738D-4D8E-85D6-FB3C0E815538}">
  <dimension ref="A2:U55"/>
  <sheetViews>
    <sheetView tabSelected="1" topLeftCell="A46" workbookViewId="0">
      <selection activeCell="M61" sqref="M61"/>
    </sheetView>
  </sheetViews>
  <sheetFormatPr defaultRowHeight="14.4"/>
  <sheetData>
    <row r="2" spans="1:15">
      <c r="A2" s="28" t="s">
        <v>1</v>
      </c>
      <c r="B2" s="29"/>
      <c r="C2" s="29"/>
      <c r="D2" s="29"/>
      <c r="E2" s="29"/>
      <c r="F2" s="29"/>
      <c r="G2" s="29"/>
      <c r="H2" s="29"/>
      <c r="I2" s="29"/>
      <c r="J2" s="29"/>
      <c r="K2" s="29"/>
      <c r="L2" s="29"/>
      <c r="M2" s="29"/>
      <c r="N2" s="29"/>
      <c r="O2" s="29"/>
    </row>
    <row r="3" spans="1:15">
      <c r="A3" s="29"/>
      <c r="B3" s="29"/>
      <c r="C3" s="29"/>
      <c r="D3" s="29"/>
      <c r="E3" s="29"/>
      <c r="F3" s="29"/>
      <c r="G3" s="29"/>
      <c r="H3" s="29"/>
      <c r="I3" s="29"/>
      <c r="J3" s="29"/>
      <c r="K3" s="29"/>
      <c r="L3" s="29"/>
      <c r="M3" s="29"/>
      <c r="N3" s="29"/>
      <c r="O3" s="29"/>
    </row>
    <row r="4" spans="1:15">
      <c r="A4" s="29"/>
      <c r="B4" s="29"/>
      <c r="C4" s="29"/>
      <c r="D4" s="29"/>
      <c r="E4" s="29"/>
      <c r="F4" s="29"/>
      <c r="G4" s="29"/>
      <c r="H4" s="29"/>
      <c r="I4" s="29"/>
      <c r="J4" s="29"/>
      <c r="K4" s="29"/>
      <c r="L4" s="29"/>
      <c r="M4" s="29"/>
      <c r="N4" s="29"/>
      <c r="O4" s="29"/>
    </row>
    <row r="8" spans="1:15" ht="14.4" customHeight="1">
      <c r="A8" s="31" t="s">
        <v>49</v>
      </c>
      <c r="B8" s="31"/>
      <c r="C8" s="31"/>
      <c r="D8" s="31"/>
      <c r="E8" s="31"/>
      <c r="F8" s="31"/>
      <c r="G8" s="31"/>
      <c r="H8" s="31"/>
      <c r="I8" s="31"/>
      <c r="J8" s="31"/>
      <c r="K8" s="31"/>
      <c r="L8" s="31"/>
      <c r="M8" s="31"/>
      <c r="N8" s="31"/>
      <c r="O8" s="31"/>
    </row>
    <row r="9" spans="1:15" ht="14.4" customHeight="1">
      <c r="A9" s="31"/>
      <c r="B9" s="31"/>
      <c r="C9" s="31"/>
      <c r="D9" s="31"/>
      <c r="E9" s="31"/>
      <c r="F9" s="31"/>
      <c r="G9" s="31"/>
      <c r="H9" s="31"/>
      <c r="I9" s="31"/>
      <c r="J9" s="31"/>
      <c r="K9" s="31"/>
      <c r="L9" s="31"/>
      <c r="M9" s="31"/>
      <c r="N9" s="31"/>
      <c r="O9" s="31"/>
    </row>
    <row r="10" spans="1:15">
      <c r="A10" s="31"/>
      <c r="B10" s="31"/>
      <c r="C10" s="31"/>
      <c r="D10" s="31"/>
      <c r="E10" s="31"/>
      <c r="F10" s="31"/>
      <c r="G10" s="31"/>
      <c r="H10" s="31"/>
      <c r="I10" s="31"/>
      <c r="J10" s="31"/>
      <c r="K10" s="31"/>
      <c r="L10" s="31"/>
      <c r="M10" s="31"/>
      <c r="N10" s="31"/>
      <c r="O10" s="31"/>
    </row>
    <row r="14" spans="1:15">
      <c r="A14" s="30" t="s">
        <v>0</v>
      </c>
      <c r="B14" s="30"/>
      <c r="C14" s="30"/>
      <c r="D14" s="30"/>
      <c r="E14" s="30"/>
      <c r="F14" s="30"/>
      <c r="G14" s="30"/>
      <c r="H14" s="30"/>
      <c r="I14" s="30"/>
      <c r="J14" s="30"/>
      <c r="K14" s="30"/>
      <c r="L14" s="30"/>
      <c r="M14" s="30"/>
      <c r="N14" s="30"/>
      <c r="O14" s="30"/>
    </row>
    <row r="15" spans="1:15">
      <c r="A15" s="30"/>
      <c r="B15" s="30"/>
      <c r="C15" s="30"/>
      <c r="D15" s="30"/>
      <c r="E15" s="30"/>
      <c r="F15" s="30"/>
      <c r="G15" s="30"/>
      <c r="H15" s="30"/>
      <c r="I15" s="30"/>
      <c r="J15" s="30"/>
      <c r="K15" s="30"/>
      <c r="L15" s="30"/>
      <c r="M15" s="30"/>
      <c r="N15" s="30"/>
      <c r="O15" s="30"/>
    </row>
    <row r="20" spans="1:15">
      <c r="A20" s="1" t="s">
        <v>2</v>
      </c>
      <c r="B20" s="32" t="s">
        <v>3</v>
      </c>
      <c r="C20" s="33"/>
      <c r="D20" s="33"/>
      <c r="E20" s="33"/>
      <c r="F20" s="33"/>
      <c r="G20" s="33"/>
      <c r="H20" s="34"/>
      <c r="I20" s="1" t="s">
        <v>4</v>
      </c>
      <c r="K20" s="52" t="s">
        <v>12</v>
      </c>
      <c r="L20" s="52"/>
      <c r="M20" s="52"/>
      <c r="N20" s="52" t="s">
        <v>13</v>
      </c>
      <c r="O20" s="52"/>
    </row>
    <row r="21" spans="1:15">
      <c r="A21" s="35" t="s">
        <v>23</v>
      </c>
      <c r="B21" s="38" t="s">
        <v>5</v>
      </c>
      <c r="C21" s="39"/>
      <c r="D21" s="39"/>
      <c r="E21" s="39"/>
      <c r="F21" s="39"/>
      <c r="G21" s="39"/>
      <c r="H21" s="40"/>
      <c r="I21" s="44">
        <v>0.25</v>
      </c>
      <c r="K21" s="26" t="s">
        <v>14</v>
      </c>
      <c r="L21" s="26"/>
      <c r="M21" s="26"/>
      <c r="N21" s="26">
        <v>9</v>
      </c>
      <c r="O21" s="26"/>
    </row>
    <row r="22" spans="1:15">
      <c r="A22" s="36"/>
      <c r="B22" s="41"/>
      <c r="C22" s="42"/>
      <c r="D22" s="42"/>
      <c r="E22" s="42"/>
      <c r="F22" s="42"/>
      <c r="G22" s="42"/>
      <c r="H22" s="43"/>
      <c r="I22" s="45"/>
      <c r="K22" s="26" t="s">
        <v>15</v>
      </c>
      <c r="L22" s="26"/>
      <c r="M22" s="26"/>
      <c r="N22" s="26">
        <v>8</v>
      </c>
      <c r="O22" s="26"/>
    </row>
    <row r="23" spans="1:15">
      <c r="A23" s="36"/>
      <c r="B23" s="46" t="s">
        <v>6</v>
      </c>
      <c r="C23" s="47"/>
      <c r="D23" s="47"/>
      <c r="E23" s="47"/>
      <c r="F23" s="47"/>
      <c r="G23" s="47"/>
      <c r="H23" s="48"/>
      <c r="I23" s="2">
        <v>0.2</v>
      </c>
      <c r="K23" s="26" t="s">
        <v>16</v>
      </c>
      <c r="L23" s="26"/>
      <c r="M23" s="26"/>
      <c r="N23" s="26">
        <v>7</v>
      </c>
      <c r="O23" s="26"/>
    </row>
    <row r="24" spans="1:15">
      <c r="A24" s="36"/>
      <c r="B24" s="46" t="s">
        <v>11</v>
      </c>
      <c r="C24" s="47"/>
      <c r="D24" s="47"/>
      <c r="E24" s="47"/>
      <c r="F24" s="47"/>
      <c r="G24" s="47"/>
      <c r="H24" s="48"/>
      <c r="I24" s="2">
        <v>0.25</v>
      </c>
      <c r="K24" s="26" t="s">
        <v>17</v>
      </c>
      <c r="L24" s="26"/>
      <c r="M24" s="26"/>
      <c r="N24" s="26">
        <v>6</v>
      </c>
      <c r="O24" s="26"/>
    </row>
    <row r="25" spans="1:15">
      <c r="A25" s="36"/>
      <c r="B25" s="49" t="s">
        <v>10</v>
      </c>
      <c r="C25" s="50"/>
      <c r="D25" s="50"/>
      <c r="E25" s="50"/>
      <c r="F25" s="50"/>
      <c r="G25" s="50"/>
      <c r="H25" s="51"/>
      <c r="I25" s="2">
        <v>0.1</v>
      </c>
      <c r="K25" s="26" t="s">
        <v>18</v>
      </c>
      <c r="L25" s="26"/>
      <c r="M25" s="26"/>
      <c r="N25" s="26">
        <v>5</v>
      </c>
      <c r="O25" s="26"/>
    </row>
    <row r="26" spans="1:15">
      <c r="A26" s="36"/>
      <c r="B26" s="53" t="s">
        <v>7</v>
      </c>
      <c r="C26" s="54"/>
      <c r="D26" s="54"/>
      <c r="E26" s="54"/>
      <c r="F26" s="54"/>
      <c r="G26" s="54"/>
      <c r="H26" s="55"/>
      <c r="I26" s="2">
        <v>0.1</v>
      </c>
      <c r="K26" s="26" t="s">
        <v>19</v>
      </c>
      <c r="L26" s="26"/>
      <c r="M26" s="26"/>
      <c r="N26" s="26">
        <v>4</v>
      </c>
      <c r="O26" s="26"/>
    </row>
    <row r="27" spans="1:15">
      <c r="A27" s="37"/>
      <c r="B27" s="46" t="s">
        <v>9</v>
      </c>
      <c r="C27" s="47"/>
      <c r="D27" s="47"/>
      <c r="E27" s="47"/>
      <c r="F27" s="47"/>
      <c r="G27" s="47"/>
      <c r="H27" s="48"/>
      <c r="I27" s="2">
        <v>0.1</v>
      </c>
      <c r="K27" s="26" t="s">
        <v>20</v>
      </c>
      <c r="L27" s="26"/>
      <c r="M27" s="26"/>
      <c r="N27" s="26">
        <v>3</v>
      </c>
      <c r="O27" s="26"/>
    </row>
    <row r="28" spans="1:15">
      <c r="A28" s="3"/>
      <c r="G28" s="56" t="s">
        <v>8</v>
      </c>
      <c r="H28" s="57"/>
      <c r="I28" s="4">
        <f>SUM(I21:I27)</f>
        <v>0.99999999999999989</v>
      </c>
      <c r="K28" s="26" t="s">
        <v>21</v>
      </c>
      <c r="L28" s="26"/>
      <c r="M28" s="26"/>
      <c r="N28" s="26">
        <v>2</v>
      </c>
      <c r="O28" s="26"/>
    </row>
    <row r="29" spans="1:15">
      <c r="K29" s="26" t="s">
        <v>22</v>
      </c>
      <c r="L29" s="26"/>
      <c r="M29" s="26"/>
      <c r="N29" s="26">
        <v>1</v>
      </c>
      <c r="O29" s="26"/>
    </row>
    <row r="35" spans="1:15" ht="14.4" customHeight="1">
      <c r="A35" s="61" t="s">
        <v>24</v>
      </c>
      <c r="B35" s="61"/>
      <c r="C35" s="61"/>
      <c r="D35" s="62" t="s">
        <v>25</v>
      </c>
      <c r="E35" s="63"/>
      <c r="F35" s="69" t="s">
        <v>26</v>
      </c>
      <c r="G35" s="70"/>
      <c r="H35" s="70"/>
      <c r="I35" s="70"/>
      <c r="J35" s="70"/>
      <c r="K35" s="70"/>
      <c r="L35" s="70"/>
      <c r="M35" s="70"/>
      <c r="N35" s="70"/>
      <c r="O35" s="71"/>
    </row>
    <row r="36" spans="1:15" ht="14.4" customHeight="1">
      <c r="A36" s="61"/>
      <c r="B36" s="61"/>
      <c r="C36" s="61"/>
      <c r="D36" s="64"/>
      <c r="E36" s="65"/>
      <c r="F36" s="59" t="s">
        <v>27</v>
      </c>
      <c r="G36" s="60"/>
      <c r="H36" s="58" t="s">
        <v>28</v>
      </c>
      <c r="I36" s="58"/>
      <c r="J36" s="58" t="s">
        <v>29</v>
      </c>
      <c r="K36" s="58"/>
      <c r="L36" s="58" t="s">
        <v>30</v>
      </c>
      <c r="M36" s="58"/>
      <c r="N36" s="59" t="s">
        <v>31</v>
      </c>
      <c r="O36" s="60"/>
    </row>
    <row r="37" spans="1:15" ht="14.4" customHeight="1">
      <c r="A37" s="61"/>
      <c r="B37" s="61"/>
      <c r="C37" s="61"/>
      <c r="D37" s="66"/>
      <c r="E37" s="67"/>
      <c r="F37" s="7" t="s">
        <v>32</v>
      </c>
      <c r="G37" s="7" t="s">
        <v>33</v>
      </c>
      <c r="H37" s="7" t="s">
        <v>34</v>
      </c>
      <c r="I37" s="7" t="s">
        <v>35</v>
      </c>
      <c r="J37" s="7" t="s">
        <v>36</v>
      </c>
      <c r="K37" s="7" t="s">
        <v>37</v>
      </c>
      <c r="L37" s="7" t="s">
        <v>38</v>
      </c>
      <c r="M37" s="7" t="s">
        <v>39</v>
      </c>
      <c r="N37" s="7" t="s">
        <v>40</v>
      </c>
      <c r="O37" s="7" t="s">
        <v>41</v>
      </c>
    </row>
    <row r="38" spans="1:15" ht="14.4" customHeight="1">
      <c r="A38" s="26" t="s">
        <v>42</v>
      </c>
      <c r="B38" s="26"/>
      <c r="C38" s="26"/>
      <c r="D38" s="26">
        <v>0.25</v>
      </c>
      <c r="E38" s="26"/>
      <c r="F38" s="5">
        <v>5</v>
      </c>
      <c r="G38" s="5">
        <f t="shared" ref="G38:G43" si="0">(D38*F38)</f>
        <v>1.25</v>
      </c>
      <c r="H38" s="5">
        <v>7</v>
      </c>
      <c r="I38" s="5">
        <f t="shared" ref="I38:I43" si="1">(D38*H38)</f>
        <v>1.75</v>
      </c>
      <c r="J38" s="5">
        <v>8</v>
      </c>
      <c r="K38" s="5">
        <f t="shared" ref="K38:K43" si="2">(J38*D38)</f>
        <v>2</v>
      </c>
      <c r="L38" s="5">
        <v>6</v>
      </c>
      <c r="M38" s="5">
        <f t="shared" ref="M38:M43" si="3">(L38*D38)</f>
        <v>1.5</v>
      </c>
      <c r="N38" s="5">
        <v>9</v>
      </c>
      <c r="O38" s="5">
        <f t="shared" ref="O38:O43" si="4">(N38*D38)</f>
        <v>2.25</v>
      </c>
    </row>
    <row r="39" spans="1:15" ht="14.4" customHeight="1">
      <c r="A39" s="26" t="s">
        <v>43</v>
      </c>
      <c r="B39" s="26"/>
      <c r="C39" s="26"/>
      <c r="D39" s="26">
        <v>0.2</v>
      </c>
      <c r="E39" s="26"/>
      <c r="F39" s="5">
        <v>7</v>
      </c>
      <c r="G39" s="5">
        <f t="shared" si="0"/>
        <v>1.4000000000000001</v>
      </c>
      <c r="H39" s="5">
        <v>8</v>
      </c>
      <c r="I39" s="5">
        <f t="shared" si="1"/>
        <v>1.6</v>
      </c>
      <c r="J39" s="5">
        <v>8</v>
      </c>
      <c r="K39" s="5">
        <f t="shared" si="2"/>
        <v>1.6</v>
      </c>
      <c r="L39" s="5">
        <v>7</v>
      </c>
      <c r="M39" s="5">
        <f t="shared" si="3"/>
        <v>1.4000000000000001</v>
      </c>
      <c r="N39" s="5">
        <v>8</v>
      </c>
      <c r="O39" s="5">
        <f t="shared" si="4"/>
        <v>1.6</v>
      </c>
    </row>
    <row r="40" spans="1:15" ht="14.4" customHeight="1">
      <c r="A40" s="26" t="s">
        <v>44</v>
      </c>
      <c r="B40" s="26"/>
      <c r="C40" s="26"/>
      <c r="D40" s="26">
        <v>0.25</v>
      </c>
      <c r="E40" s="26"/>
      <c r="F40" s="5">
        <v>4</v>
      </c>
      <c r="G40" s="5">
        <f t="shared" si="0"/>
        <v>1</v>
      </c>
      <c r="H40" s="5">
        <v>6</v>
      </c>
      <c r="I40" s="5">
        <f t="shared" si="1"/>
        <v>1.5</v>
      </c>
      <c r="J40" s="5">
        <v>7</v>
      </c>
      <c r="K40" s="5">
        <f t="shared" si="2"/>
        <v>1.75</v>
      </c>
      <c r="L40" s="5">
        <v>3</v>
      </c>
      <c r="M40" s="5">
        <f t="shared" si="3"/>
        <v>0.75</v>
      </c>
      <c r="N40" s="5">
        <v>7</v>
      </c>
      <c r="O40" s="5">
        <f t="shared" si="4"/>
        <v>1.75</v>
      </c>
    </row>
    <row r="41" spans="1:15" ht="14.4" customHeight="1">
      <c r="A41" s="26" t="s">
        <v>45</v>
      </c>
      <c r="B41" s="26"/>
      <c r="C41" s="26"/>
      <c r="D41" s="26">
        <v>0.1</v>
      </c>
      <c r="E41" s="26"/>
      <c r="F41" s="5">
        <v>7</v>
      </c>
      <c r="G41" s="5">
        <f t="shared" si="0"/>
        <v>0.70000000000000007</v>
      </c>
      <c r="H41" s="5">
        <v>6</v>
      </c>
      <c r="I41" s="5">
        <f t="shared" si="1"/>
        <v>0.60000000000000009</v>
      </c>
      <c r="J41" s="5">
        <v>7</v>
      </c>
      <c r="K41" s="5">
        <f t="shared" si="2"/>
        <v>0.70000000000000007</v>
      </c>
      <c r="L41" s="5">
        <v>6</v>
      </c>
      <c r="M41" s="5">
        <f t="shared" si="3"/>
        <v>0.60000000000000009</v>
      </c>
      <c r="N41" s="5">
        <v>6</v>
      </c>
      <c r="O41" s="5">
        <f t="shared" si="4"/>
        <v>0.60000000000000009</v>
      </c>
    </row>
    <row r="42" spans="1:15" ht="14.4" customHeight="1">
      <c r="A42" s="26" t="s">
        <v>46</v>
      </c>
      <c r="B42" s="26"/>
      <c r="C42" s="26"/>
      <c r="D42" s="26">
        <v>0.1</v>
      </c>
      <c r="E42" s="26"/>
      <c r="F42" s="5">
        <v>3</v>
      </c>
      <c r="G42" s="5">
        <f t="shared" si="0"/>
        <v>0.30000000000000004</v>
      </c>
      <c r="H42" s="5">
        <v>4</v>
      </c>
      <c r="I42" s="5">
        <f t="shared" si="1"/>
        <v>0.4</v>
      </c>
      <c r="J42" s="5">
        <v>9</v>
      </c>
      <c r="K42" s="5">
        <f t="shared" si="2"/>
        <v>0.9</v>
      </c>
      <c r="L42" s="5">
        <v>9</v>
      </c>
      <c r="M42" s="5">
        <f t="shared" si="3"/>
        <v>0.9</v>
      </c>
      <c r="N42" s="5">
        <v>4</v>
      </c>
      <c r="O42" s="5">
        <f t="shared" si="4"/>
        <v>0.4</v>
      </c>
    </row>
    <row r="43" spans="1:15" ht="14.4" customHeight="1">
      <c r="A43" s="27" t="s">
        <v>47</v>
      </c>
      <c r="B43" s="27"/>
      <c r="C43" s="27"/>
      <c r="D43" s="26">
        <v>0.1</v>
      </c>
      <c r="E43" s="26"/>
      <c r="F43" s="5">
        <v>5</v>
      </c>
      <c r="G43" s="5">
        <f t="shared" si="0"/>
        <v>0.5</v>
      </c>
      <c r="H43" s="5">
        <v>4</v>
      </c>
      <c r="I43" s="5">
        <f t="shared" si="1"/>
        <v>0.4</v>
      </c>
      <c r="J43" s="5">
        <v>7</v>
      </c>
      <c r="K43" s="5">
        <f t="shared" si="2"/>
        <v>0.70000000000000007</v>
      </c>
      <c r="L43" s="5">
        <v>4</v>
      </c>
      <c r="M43" s="5">
        <f t="shared" si="3"/>
        <v>0.4</v>
      </c>
      <c r="N43" s="5">
        <v>6</v>
      </c>
      <c r="O43" s="5">
        <f t="shared" si="4"/>
        <v>0.60000000000000009</v>
      </c>
    </row>
    <row r="44" spans="1:15" ht="15.6" customHeight="1">
      <c r="A44" s="68" t="s">
        <v>48</v>
      </c>
      <c r="B44" s="68"/>
      <c r="C44" s="68"/>
      <c r="D44" s="26"/>
      <c r="E44" s="26"/>
      <c r="F44" s="6"/>
      <c r="G44" s="8">
        <f>SUM(G38:G43)</f>
        <v>5.15</v>
      </c>
      <c r="H44" s="6"/>
      <c r="I44" s="8">
        <f>SUM(I38:I43)</f>
        <v>6.25</v>
      </c>
      <c r="J44" s="6"/>
      <c r="K44" s="8">
        <f>SUM(K38:K43)</f>
        <v>7.65</v>
      </c>
      <c r="L44" s="6"/>
      <c r="M44" s="8">
        <f>SUM(M38:M43)</f>
        <v>5.5500000000000007</v>
      </c>
      <c r="N44" s="6"/>
      <c r="O44" s="9">
        <f>SUM(O38:O43)</f>
        <v>7.1999999999999993</v>
      </c>
    </row>
    <row r="48" spans="1:15" ht="14.4" customHeight="1">
      <c r="A48" s="23" t="s">
        <v>50</v>
      </c>
      <c r="B48" s="23"/>
      <c r="C48" s="23"/>
      <c r="D48" s="23"/>
      <c r="E48" s="23"/>
      <c r="F48" s="23"/>
      <c r="G48" s="23"/>
      <c r="H48" s="23"/>
      <c r="I48" s="23"/>
      <c r="J48" s="23"/>
      <c r="K48" s="23"/>
      <c r="L48" s="23"/>
      <c r="M48" s="23"/>
      <c r="N48" s="23"/>
      <c r="O48" s="23"/>
    </row>
    <row r="49" spans="1:21">
      <c r="A49" s="23"/>
      <c r="B49" s="23"/>
      <c r="C49" s="23"/>
      <c r="D49" s="23"/>
      <c r="E49" s="23"/>
      <c r="F49" s="23"/>
      <c r="G49" s="23"/>
      <c r="H49" s="23"/>
      <c r="I49" s="23"/>
      <c r="J49" s="23"/>
      <c r="K49" s="23"/>
      <c r="L49" s="23"/>
      <c r="M49" s="23"/>
      <c r="N49" s="23"/>
      <c r="O49" s="23"/>
    </row>
    <row r="50" spans="1:21">
      <c r="A50" s="23"/>
      <c r="B50" s="23"/>
      <c r="C50" s="23"/>
      <c r="D50" s="23"/>
      <c r="E50" s="23"/>
      <c r="F50" s="23"/>
      <c r="G50" s="23"/>
      <c r="H50" s="23"/>
      <c r="I50" s="23"/>
      <c r="J50" s="23"/>
      <c r="K50" s="23"/>
      <c r="L50" s="23"/>
      <c r="M50" s="23"/>
      <c r="N50" s="23"/>
      <c r="O50" s="23"/>
    </row>
    <row r="54" spans="1:21">
      <c r="A54" s="24" t="s">
        <v>77</v>
      </c>
      <c r="B54" s="25"/>
      <c r="C54" s="25"/>
      <c r="D54" s="25"/>
      <c r="E54" s="25"/>
      <c r="F54" s="25"/>
      <c r="G54" s="25"/>
      <c r="H54" s="25"/>
      <c r="I54" s="25"/>
      <c r="M54" s="24" t="s">
        <v>51</v>
      </c>
      <c r="N54" s="25"/>
      <c r="O54" s="25"/>
      <c r="P54" s="25"/>
      <c r="Q54" s="25"/>
      <c r="R54" s="25"/>
      <c r="S54" s="25"/>
      <c r="T54" s="25"/>
      <c r="U54" s="25"/>
    </row>
    <row r="55" spans="1:21">
      <c r="A55" s="25"/>
      <c r="B55" s="25"/>
      <c r="C55" s="25"/>
      <c r="D55" s="25"/>
      <c r="E55" s="25"/>
      <c r="F55" s="25"/>
      <c r="G55" s="25"/>
      <c r="H55" s="25"/>
      <c r="I55" s="25"/>
      <c r="M55" s="25"/>
      <c r="N55" s="25"/>
      <c r="O55" s="25"/>
      <c r="P55" s="25"/>
      <c r="Q55" s="25"/>
      <c r="R55" s="25"/>
      <c r="S55" s="25"/>
      <c r="T55" s="25"/>
      <c r="U55" s="25"/>
    </row>
  </sheetData>
  <mergeCells count="58">
    <mergeCell ref="A54:I55"/>
    <mergeCell ref="A35:C37"/>
    <mergeCell ref="D43:E43"/>
    <mergeCell ref="D44:E44"/>
    <mergeCell ref="D38:E38"/>
    <mergeCell ref="D39:E39"/>
    <mergeCell ref="D40:E40"/>
    <mergeCell ref="D41:E41"/>
    <mergeCell ref="D42:E42"/>
    <mergeCell ref="A38:C38"/>
    <mergeCell ref="A39:C39"/>
    <mergeCell ref="D35:E37"/>
    <mergeCell ref="A44:C44"/>
    <mergeCell ref="F35:O35"/>
    <mergeCell ref="F36:G36"/>
    <mergeCell ref="H36:I36"/>
    <mergeCell ref="J36:K36"/>
    <mergeCell ref="L36:M36"/>
    <mergeCell ref="N36:O36"/>
    <mergeCell ref="K21:M21"/>
    <mergeCell ref="N21:O21"/>
    <mergeCell ref="K22:M22"/>
    <mergeCell ref="N22:O22"/>
    <mergeCell ref="K23:M23"/>
    <mergeCell ref="N23:O23"/>
    <mergeCell ref="K28:M28"/>
    <mergeCell ref="N28:O28"/>
    <mergeCell ref="K29:M29"/>
    <mergeCell ref="N29:O29"/>
    <mergeCell ref="B26:H26"/>
    <mergeCell ref="B27:H27"/>
    <mergeCell ref="G28:H28"/>
    <mergeCell ref="K26:M26"/>
    <mergeCell ref="N26:O26"/>
    <mergeCell ref="K27:M27"/>
    <mergeCell ref="N27:O27"/>
    <mergeCell ref="A2:O4"/>
    <mergeCell ref="A14:O15"/>
    <mergeCell ref="A8:O10"/>
    <mergeCell ref="B20:H20"/>
    <mergeCell ref="A21:A27"/>
    <mergeCell ref="B21:H22"/>
    <mergeCell ref="I21:I22"/>
    <mergeCell ref="B23:H23"/>
    <mergeCell ref="B24:H24"/>
    <mergeCell ref="K24:M24"/>
    <mergeCell ref="N24:O24"/>
    <mergeCell ref="K25:M25"/>
    <mergeCell ref="N25:O25"/>
    <mergeCell ref="B25:H25"/>
    <mergeCell ref="K20:M20"/>
    <mergeCell ref="N20:O20"/>
    <mergeCell ref="A48:O50"/>
    <mergeCell ref="M54:U55"/>
    <mergeCell ref="A40:C40"/>
    <mergeCell ref="A41:C41"/>
    <mergeCell ref="A42:C42"/>
    <mergeCell ref="A43:C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8CCC-AC11-46DF-8D1A-4C1991F6F4D7}">
  <dimension ref="A3:Y151"/>
  <sheetViews>
    <sheetView topLeftCell="A124" zoomScale="68" zoomScaleNormal="83" workbookViewId="0">
      <selection activeCell="O150" sqref="O150:W151"/>
    </sheetView>
  </sheetViews>
  <sheetFormatPr defaultRowHeight="14.4"/>
  <cols>
    <col min="4" max="4" width="10.33203125" customWidth="1"/>
    <col min="6" max="6" width="12.77734375" customWidth="1"/>
    <col min="22" max="22" width="11.44140625" customWidth="1"/>
  </cols>
  <sheetData>
    <row r="3" spans="1:23" ht="14.4" customHeight="1">
      <c r="A3" s="75" t="s">
        <v>52</v>
      </c>
      <c r="B3" s="75"/>
      <c r="C3" s="75"/>
      <c r="D3" s="75"/>
      <c r="E3" s="75"/>
      <c r="F3" s="75"/>
      <c r="G3" s="75"/>
      <c r="H3" s="75"/>
      <c r="I3" s="75"/>
      <c r="J3" s="75"/>
      <c r="K3" s="75"/>
      <c r="L3" s="75"/>
      <c r="M3" s="75"/>
      <c r="N3" s="75"/>
      <c r="O3" s="75"/>
      <c r="P3" s="75"/>
      <c r="Q3" s="75"/>
      <c r="R3" s="75"/>
      <c r="S3" s="75"/>
      <c r="T3" s="75"/>
      <c r="U3" s="75"/>
      <c r="V3" s="75"/>
      <c r="W3" s="75"/>
    </row>
    <row r="4" spans="1:23" ht="14.4" customHeight="1">
      <c r="A4" s="75"/>
      <c r="B4" s="75"/>
      <c r="C4" s="75"/>
      <c r="D4" s="75"/>
      <c r="E4" s="75"/>
      <c r="F4" s="75"/>
      <c r="G4" s="75"/>
      <c r="H4" s="75"/>
      <c r="I4" s="75"/>
      <c r="J4" s="75"/>
      <c r="K4" s="75"/>
      <c r="L4" s="75"/>
      <c r="M4" s="75"/>
      <c r="N4" s="75"/>
      <c r="O4" s="75"/>
      <c r="P4" s="75"/>
      <c r="Q4" s="75"/>
      <c r="R4" s="75"/>
      <c r="S4" s="75"/>
      <c r="T4" s="75"/>
      <c r="U4" s="75"/>
      <c r="V4" s="75"/>
      <c r="W4" s="75"/>
    </row>
    <row r="5" spans="1:23" ht="14.4" customHeight="1">
      <c r="A5" s="75"/>
      <c r="B5" s="75"/>
      <c r="C5" s="75"/>
      <c r="D5" s="75"/>
      <c r="E5" s="75"/>
      <c r="F5" s="75"/>
      <c r="G5" s="75"/>
      <c r="H5" s="75"/>
      <c r="I5" s="75"/>
      <c r="J5" s="75"/>
      <c r="K5" s="75"/>
      <c r="L5" s="75"/>
      <c r="M5" s="75"/>
      <c r="N5" s="75"/>
      <c r="O5" s="75"/>
      <c r="P5" s="75"/>
      <c r="Q5" s="75"/>
      <c r="R5" s="75"/>
      <c r="S5" s="75"/>
      <c r="T5" s="75"/>
      <c r="U5" s="75"/>
      <c r="V5" s="75"/>
      <c r="W5" s="75"/>
    </row>
    <row r="9" spans="1:23">
      <c r="A9" s="99" t="s">
        <v>112</v>
      </c>
      <c r="B9" s="99"/>
      <c r="C9" s="99"/>
      <c r="D9" s="99"/>
      <c r="E9" s="99"/>
      <c r="F9" s="99"/>
      <c r="G9" s="99"/>
      <c r="H9" s="99"/>
      <c r="I9" s="99"/>
      <c r="J9" s="99"/>
      <c r="K9" s="99"/>
      <c r="L9" s="99"/>
      <c r="M9" s="99"/>
      <c r="N9" s="99"/>
      <c r="O9" s="99"/>
      <c r="P9" s="99"/>
      <c r="Q9" s="99"/>
      <c r="R9" s="99"/>
      <c r="S9" s="99"/>
      <c r="T9" s="99"/>
      <c r="U9" s="99"/>
      <c r="V9" s="99"/>
      <c r="W9" s="99"/>
    </row>
    <row r="10" spans="1:23" ht="27.6" customHeight="1">
      <c r="A10" s="99"/>
      <c r="B10" s="99"/>
      <c r="C10" s="99"/>
      <c r="D10" s="99"/>
      <c r="E10" s="99"/>
      <c r="F10" s="99"/>
      <c r="G10" s="99"/>
      <c r="H10" s="99"/>
      <c r="I10" s="99"/>
      <c r="J10" s="99"/>
      <c r="K10" s="99"/>
      <c r="L10" s="99"/>
      <c r="M10" s="99"/>
      <c r="N10" s="99"/>
      <c r="O10" s="99"/>
      <c r="P10" s="99"/>
      <c r="Q10" s="99"/>
      <c r="R10" s="99"/>
      <c r="S10" s="99"/>
      <c r="T10" s="99"/>
      <c r="U10" s="99"/>
      <c r="V10" s="99"/>
      <c r="W10" s="99"/>
    </row>
    <row r="14" spans="1:23">
      <c r="B14" s="100" t="s">
        <v>53</v>
      </c>
      <c r="C14" s="100"/>
      <c r="D14" s="100"/>
      <c r="E14" s="100"/>
    </row>
    <row r="17" spans="2:25" ht="30" customHeight="1">
      <c r="B17" s="101" t="s">
        <v>54</v>
      </c>
      <c r="C17" s="101"/>
      <c r="D17" s="101"/>
      <c r="E17" s="102" t="s">
        <v>55</v>
      </c>
      <c r="F17" s="102"/>
      <c r="K17" s="112" t="s">
        <v>64</v>
      </c>
      <c r="L17" s="112"/>
      <c r="M17" s="112"/>
      <c r="N17" s="112"/>
      <c r="O17" s="112"/>
      <c r="P17" s="112"/>
      <c r="Q17" s="112"/>
      <c r="R17" s="112"/>
      <c r="S17" s="112"/>
      <c r="T17" s="112"/>
      <c r="U17" s="112"/>
      <c r="V17" s="112"/>
    </row>
    <row r="18" spans="2:25" ht="19.2" customHeight="1">
      <c r="B18" s="97" t="s">
        <v>56</v>
      </c>
      <c r="C18" s="97"/>
      <c r="D18" s="97"/>
      <c r="E18" s="93">
        <v>1</v>
      </c>
      <c r="F18" s="93"/>
      <c r="K18" s="113" t="s">
        <v>65</v>
      </c>
      <c r="L18" s="113"/>
      <c r="M18" s="114" t="s">
        <v>66</v>
      </c>
      <c r="N18" s="115"/>
      <c r="O18" s="116"/>
      <c r="P18" s="113" t="s">
        <v>67</v>
      </c>
      <c r="Q18" s="113"/>
      <c r="R18" s="113"/>
      <c r="S18" s="113"/>
      <c r="T18" s="117" t="s">
        <v>68</v>
      </c>
      <c r="U18" s="118"/>
      <c r="V18" s="10" t="s">
        <v>78</v>
      </c>
    </row>
    <row r="19" spans="2:25" ht="24.6" customHeight="1">
      <c r="B19" s="97" t="s">
        <v>57</v>
      </c>
      <c r="C19" s="97"/>
      <c r="D19" s="97"/>
      <c r="E19" s="93">
        <v>2</v>
      </c>
      <c r="F19" s="93"/>
      <c r="K19" s="105" t="s">
        <v>69</v>
      </c>
      <c r="L19" s="105"/>
      <c r="M19" s="106" t="s">
        <v>44</v>
      </c>
      <c r="N19" s="107"/>
      <c r="O19" s="108"/>
      <c r="P19" s="109" t="s">
        <v>57</v>
      </c>
      <c r="Q19" s="109"/>
      <c r="R19" s="109"/>
      <c r="S19" s="109"/>
      <c r="T19" s="110">
        <v>2</v>
      </c>
      <c r="U19" s="111"/>
      <c r="V19" s="11">
        <f>1/2</f>
        <v>0.5</v>
      </c>
    </row>
    <row r="20" spans="2:25" ht="19.2" customHeight="1">
      <c r="B20" s="97" t="s">
        <v>58</v>
      </c>
      <c r="C20" s="97"/>
      <c r="D20" s="97"/>
      <c r="E20" s="93">
        <v>3</v>
      </c>
      <c r="F20" s="93"/>
      <c r="K20" s="105" t="s">
        <v>70</v>
      </c>
      <c r="L20" s="105"/>
      <c r="M20" s="106" t="s">
        <v>44</v>
      </c>
      <c r="N20" s="107"/>
      <c r="O20" s="108"/>
      <c r="P20" s="109" t="s">
        <v>58</v>
      </c>
      <c r="Q20" s="109"/>
      <c r="R20" s="109"/>
      <c r="S20" s="109"/>
      <c r="T20" s="110">
        <v>3</v>
      </c>
      <c r="U20" s="111"/>
      <c r="V20" s="11">
        <f>1/3</f>
        <v>0.33333333333333331</v>
      </c>
    </row>
    <row r="21" spans="2:25" ht="26.4" customHeight="1">
      <c r="B21" s="94" t="s">
        <v>59</v>
      </c>
      <c r="C21" s="95"/>
      <c r="D21" s="96"/>
      <c r="E21" s="93">
        <v>4</v>
      </c>
      <c r="F21" s="93"/>
      <c r="K21" s="105" t="s">
        <v>71</v>
      </c>
      <c r="L21" s="105"/>
      <c r="M21" s="106" t="s">
        <v>44</v>
      </c>
      <c r="N21" s="107"/>
      <c r="O21" s="108"/>
      <c r="P21" s="109" t="s">
        <v>58</v>
      </c>
      <c r="Q21" s="109"/>
      <c r="R21" s="109"/>
      <c r="S21" s="109"/>
      <c r="T21" s="110">
        <v>3</v>
      </c>
      <c r="U21" s="111"/>
      <c r="V21" s="11">
        <f>1/3</f>
        <v>0.33333333333333331</v>
      </c>
    </row>
    <row r="22" spans="2:25" ht="32.4" customHeight="1">
      <c r="B22" s="97" t="s">
        <v>60</v>
      </c>
      <c r="C22" s="97"/>
      <c r="D22" s="97"/>
      <c r="E22" s="93">
        <v>5</v>
      </c>
      <c r="F22" s="93"/>
      <c r="K22" s="109" t="s">
        <v>72</v>
      </c>
      <c r="L22" s="109"/>
      <c r="M22" s="106" t="s">
        <v>75</v>
      </c>
      <c r="N22" s="107"/>
      <c r="O22" s="108"/>
      <c r="P22" s="109" t="s">
        <v>57</v>
      </c>
      <c r="Q22" s="109"/>
      <c r="R22" s="109"/>
      <c r="S22" s="109"/>
      <c r="T22" s="110">
        <v>2</v>
      </c>
      <c r="U22" s="111"/>
      <c r="V22" s="11">
        <f>1/2</f>
        <v>0.5</v>
      </c>
    </row>
    <row r="23" spans="2:25" ht="26.4" customHeight="1">
      <c r="B23" s="97" t="s">
        <v>61</v>
      </c>
      <c r="C23" s="97"/>
      <c r="D23" s="97"/>
      <c r="E23" s="93">
        <v>6</v>
      </c>
      <c r="F23" s="93"/>
      <c r="K23" s="105" t="s">
        <v>73</v>
      </c>
      <c r="L23" s="105"/>
      <c r="M23" s="106" t="s">
        <v>76</v>
      </c>
      <c r="N23" s="107"/>
      <c r="O23" s="108"/>
      <c r="P23" s="109" t="s">
        <v>57</v>
      </c>
      <c r="Q23" s="109"/>
      <c r="R23" s="109"/>
      <c r="S23" s="109"/>
      <c r="T23" s="110">
        <v>2</v>
      </c>
      <c r="U23" s="111"/>
      <c r="V23" s="11">
        <f>1/2</f>
        <v>0.5</v>
      </c>
    </row>
    <row r="24" spans="2:25" ht="32.4" customHeight="1">
      <c r="B24" s="94" t="s">
        <v>62</v>
      </c>
      <c r="C24" s="95"/>
      <c r="D24" s="96"/>
      <c r="E24" s="93">
        <v>7</v>
      </c>
      <c r="F24" s="93"/>
      <c r="K24" s="119" t="s">
        <v>74</v>
      </c>
      <c r="L24" s="120"/>
      <c r="M24" s="109" t="s">
        <v>76</v>
      </c>
      <c r="N24" s="109"/>
      <c r="O24" s="109"/>
      <c r="P24" s="109" t="s">
        <v>57</v>
      </c>
      <c r="Q24" s="109"/>
      <c r="R24" s="109"/>
      <c r="S24" s="109"/>
      <c r="T24" s="121">
        <v>2</v>
      </c>
      <c r="U24" s="121"/>
      <c r="V24" s="11">
        <f>1/2</f>
        <v>0.5</v>
      </c>
    </row>
    <row r="25" spans="2:25" ht="24.6" customHeight="1">
      <c r="B25" s="94" t="s">
        <v>63</v>
      </c>
      <c r="C25" s="95"/>
      <c r="D25" s="96"/>
      <c r="E25" s="93">
        <v>8</v>
      </c>
      <c r="F25" s="93"/>
    </row>
    <row r="28" spans="2:25" ht="15.6">
      <c r="B28" s="98" t="s">
        <v>79</v>
      </c>
      <c r="C28" s="98"/>
      <c r="D28" s="98"/>
      <c r="E28" s="98"/>
      <c r="N28" s="98" t="s">
        <v>81</v>
      </c>
      <c r="O28" s="98"/>
      <c r="P28" s="98"/>
      <c r="Q28" s="98"/>
      <c r="R28" s="98"/>
    </row>
    <row r="31" spans="2:25">
      <c r="B31" s="103" t="s">
        <v>24</v>
      </c>
      <c r="C31" s="103"/>
      <c r="D31" s="104" t="s">
        <v>44</v>
      </c>
      <c r="E31" s="104"/>
      <c r="F31" s="104" t="s">
        <v>75</v>
      </c>
      <c r="G31" s="104"/>
      <c r="H31" s="104" t="s">
        <v>80</v>
      </c>
      <c r="I31" s="104"/>
      <c r="J31" s="104" t="s">
        <v>76</v>
      </c>
      <c r="K31" s="104"/>
      <c r="N31" s="103" t="s">
        <v>24</v>
      </c>
      <c r="O31" s="103"/>
      <c r="P31" s="104" t="s">
        <v>44</v>
      </c>
      <c r="Q31" s="104"/>
      <c r="R31" s="104" t="s">
        <v>75</v>
      </c>
      <c r="S31" s="104"/>
      <c r="T31" s="104" t="s">
        <v>80</v>
      </c>
      <c r="U31" s="104"/>
      <c r="V31" s="104" t="s">
        <v>76</v>
      </c>
      <c r="W31" s="104"/>
      <c r="X31" s="129" t="s">
        <v>82</v>
      </c>
      <c r="Y31" s="130"/>
    </row>
    <row r="32" spans="2:25">
      <c r="B32" s="103"/>
      <c r="C32" s="103"/>
      <c r="D32" s="104"/>
      <c r="E32" s="104"/>
      <c r="F32" s="104"/>
      <c r="G32" s="104"/>
      <c r="H32" s="104"/>
      <c r="I32" s="104"/>
      <c r="J32" s="104"/>
      <c r="K32" s="104"/>
      <c r="N32" s="103"/>
      <c r="O32" s="103"/>
      <c r="P32" s="104"/>
      <c r="Q32" s="104"/>
      <c r="R32" s="104"/>
      <c r="S32" s="104"/>
      <c r="T32" s="104"/>
      <c r="U32" s="104"/>
      <c r="V32" s="104"/>
      <c r="W32" s="104"/>
      <c r="X32" s="131"/>
      <c r="Y32" s="132"/>
    </row>
    <row r="33" spans="2:25">
      <c r="B33" s="104" t="s">
        <v>44</v>
      </c>
      <c r="C33" s="104"/>
      <c r="D33" s="122">
        <v>1</v>
      </c>
      <c r="E33" s="122"/>
      <c r="F33" s="122">
        <v>2</v>
      </c>
      <c r="G33" s="122"/>
      <c r="H33" s="122">
        <v>3</v>
      </c>
      <c r="I33" s="122"/>
      <c r="J33" s="122">
        <v>3</v>
      </c>
      <c r="K33" s="122"/>
      <c r="N33" s="104" t="s">
        <v>44</v>
      </c>
      <c r="O33" s="104"/>
      <c r="P33" s="133">
        <f>D33/D41</f>
        <v>0.46224961479198773</v>
      </c>
      <c r="Q33" s="133"/>
      <c r="R33" s="133">
        <f>F33/F41</f>
        <v>0.5</v>
      </c>
      <c r="S33" s="133"/>
      <c r="T33" s="133">
        <f>H33/H41</f>
        <v>0.46153846153846156</v>
      </c>
      <c r="U33" s="133"/>
      <c r="V33" s="133">
        <f>J33/J41</f>
        <v>0.375</v>
      </c>
      <c r="W33" s="133"/>
      <c r="X33" s="134">
        <f>AVERAGE(P33:V33)</f>
        <v>0.44969701908261228</v>
      </c>
      <c r="Y33" s="134"/>
    </row>
    <row r="34" spans="2:25">
      <c r="B34" s="104"/>
      <c r="C34" s="104"/>
      <c r="D34" s="122"/>
      <c r="E34" s="122"/>
      <c r="F34" s="122"/>
      <c r="G34" s="122"/>
      <c r="H34" s="122"/>
      <c r="I34" s="122"/>
      <c r="J34" s="122"/>
      <c r="K34" s="122"/>
      <c r="N34" s="104"/>
      <c r="O34" s="104"/>
      <c r="P34" s="133"/>
      <c r="Q34" s="133"/>
      <c r="R34" s="133"/>
      <c r="S34" s="133"/>
      <c r="T34" s="133"/>
      <c r="U34" s="133"/>
      <c r="V34" s="133"/>
      <c r="W34" s="133"/>
      <c r="X34" s="134"/>
      <c r="Y34" s="134"/>
    </row>
    <row r="35" spans="2:25">
      <c r="B35" s="104" t="s">
        <v>75</v>
      </c>
      <c r="C35" s="104"/>
      <c r="D35" s="122">
        <v>0.5</v>
      </c>
      <c r="E35" s="122"/>
      <c r="F35" s="122">
        <v>1</v>
      </c>
      <c r="G35" s="122"/>
      <c r="H35" s="122">
        <v>2</v>
      </c>
      <c r="I35" s="122"/>
      <c r="J35" s="122">
        <v>2</v>
      </c>
      <c r="K35" s="122"/>
      <c r="N35" s="104" t="s">
        <v>75</v>
      </c>
      <c r="O35" s="104"/>
      <c r="P35" s="133">
        <f>D35/D41</f>
        <v>0.23112480739599386</v>
      </c>
      <c r="Q35" s="133"/>
      <c r="R35" s="133">
        <f>F35/F41</f>
        <v>0.25</v>
      </c>
      <c r="S35" s="133"/>
      <c r="T35" s="133">
        <f>H35/H41</f>
        <v>0.30769230769230771</v>
      </c>
      <c r="U35" s="133"/>
      <c r="V35" s="133">
        <f>J35/J41</f>
        <v>0.25</v>
      </c>
      <c r="W35" s="133"/>
      <c r="X35" s="134">
        <f>AVERAGE(P35:V35)</f>
        <v>0.25970427877207536</v>
      </c>
      <c r="Y35" s="134"/>
    </row>
    <row r="36" spans="2:25">
      <c r="B36" s="104"/>
      <c r="C36" s="104"/>
      <c r="D36" s="122"/>
      <c r="E36" s="122"/>
      <c r="F36" s="122"/>
      <c r="G36" s="122"/>
      <c r="H36" s="122"/>
      <c r="I36" s="122"/>
      <c r="J36" s="122"/>
      <c r="K36" s="122"/>
      <c r="N36" s="104"/>
      <c r="O36" s="104"/>
      <c r="P36" s="133"/>
      <c r="Q36" s="133"/>
      <c r="R36" s="133"/>
      <c r="S36" s="133"/>
      <c r="T36" s="133"/>
      <c r="U36" s="133"/>
      <c r="V36" s="133"/>
      <c r="W36" s="133"/>
      <c r="X36" s="134"/>
      <c r="Y36" s="134"/>
    </row>
    <row r="37" spans="2:25">
      <c r="B37" s="104" t="s">
        <v>80</v>
      </c>
      <c r="C37" s="104"/>
      <c r="D37" s="122">
        <v>0.33333333333333331</v>
      </c>
      <c r="E37" s="122"/>
      <c r="F37" s="122">
        <v>0.5</v>
      </c>
      <c r="G37" s="122"/>
      <c r="H37" s="122">
        <v>1</v>
      </c>
      <c r="I37" s="122"/>
      <c r="J37" s="123">
        <v>2</v>
      </c>
      <c r="K37" s="124"/>
      <c r="N37" s="104" t="s">
        <v>80</v>
      </c>
      <c r="O37" s="104"/>
      <c r="P37" s="133">
        <f>D37/D41</f>
        <v>0.15408320493066258</v>
      </c>
      <c r="Q37" s="133"/>
      <c r="R37" s="133">
        <f>F37/F41</f>
        <v>0.125</v>
      </c>
      <c r="S37" s="133"/>
      <c r="T37" s="133">
        <f>H37/H41</f>
        <v>0.15384615384615385</v>
      </c>
      <c r="U37" s="133"/>
      <c r="V37" s="133">
        <f>J37/J41</f>
        <v>0.25</v>
      </c>
      <c r="W37" s="133"/>
      <c r="X37" s="134">
        <f>AVERAGE(P37:V37)</f>
        <v>0.17073233969420409</v>
      </c>
      <c r="Y37" s="134"/>
    </row>
    <row r="38" spans="2:25">
      <c r="B38" s="104"/>
      <c r="C38" s="104"/>
      <c r="D38" s="122"/>
      <c r="E38" s="122"/>
      <c r="F38" s="122"/>
      <c r="G38" s="122"/>
      <c r="H38" s="122"/>
      <c r="I38" s="122"/>
      <c r="J38" s="125"/>
      <c r="K38" s="126"/>
      <c r="N38" s="104"/>
      <c r="O38" s="104"/>
      <c r="P38" s="133"/>
      <c r="Q38" s="133"/>
      <c r="R38" s="133"/>
      <c r="S38" s="133"/>
      <c r="T38" s="133"/>
      <c r="U38" s="133"/>
      <c r="V38" s="133"/>
      <c r="W38" s="133"/>
      <c r="X38" s="134"/>
      <c r="Y38" s="134"/>
    </row>
    <row r="39" spans="2:25">
      <c r="B39" s="104" t="s">
        <v>76</v>
      </c>
      <c r="C39" s="104"/>
      <c r="D39" s="122">
        <v>0.33</v>
      </c>
      <c r="E39" s="122"/>
      <c r="F39" s="122">
        <v>0.5</v>
      </c>
      <c r="G39" s="122"/>
      <c r="H39" s="122">
        <v>0.5</v>
      </c>
      <c r="I39" s="122"/>
      <c r="J39" s="122">
        <v>1</v>
      </c>
      <c r="K39" s="122"/>
      <c r="N39" s="104" t="s">
        <v>76</v>
      </c>
      <c r="O39" s="104"/>
      <c r="P39" s="122">
        <f>D39/D41</f>
        <v>0.15254237288135594</v>
      </c>
      <c r="Q39" s="122"/>
      <c r="R39" s="122">
        <f>F39/F41</f>
        <v>0.125</v>
      </c>
      <c r="S39" s="122"/>
      <c r="T39" s="133">
        <f>H39/H41</f>
        <v>7.6923076923076927E-2</v>
      </c>
      <c r="U39" s="133"/>
      <c r="V39" s="133">
        <f>J39/J41</f>
        <v>0.125</v>
      </c>
      <c r="W39" s="133"/>
      <c r="X39" s="134">
        <f>AVERAGE(P39:V39)</f>
        <v>0.11986636245110822</v>
      </c>
      <c r="Y39" s="134"/>
    </row>
    <row r="40" spans="2:25">
      <c r="B40" s="104"/>
      <c r="C40" s="104"/>
      <c r="D40" s="122"/>
      <c r="E40" s="122"/>
      <c r="F40" s="122"/>
      <c r="G40" s="122"/>
      <c r="H40" s="122"/>
      <c r="I40" s="122"/>
      <c r="J40" s="122"/>
      <c r="K40" s="122"/>
      <c r="N40" s="104"/>
      <c r="O40" s="104"/>
      <c r="P40" s="122"/>
      <c r="Q40" s="122"/>
      <c r="R40" s="122"/>
      <c r="S40" s="122"/>
      <c r="T40" s="133"/>
      <c r="U40" s="133"/>
      <c r="V40" s="133"/>
      <c r="W40" s="133"/>
      <c r="X40" s="134"/>
      <c r="Y40" s="134"/>
    </row>
    <row r="41" spans="2:25">
      <c r="B41" s="127" t="s">
        <v>8</v>
      </c>
      <c r="C41" s="127"/>
      <c r="D41" s="128">
        <f>SUM(D33:D40)</f>
        <v>2.1633333333333331</v>
      </c>
      <c r="E41" s="128"/>
      <c r="F41" s="128">
        <f>SUM(F33:F40)</f>
        <v>4</v>
      </c>
      <c r="G41" s="128"/>
      <c r="H41" s="128">
        <f>SUM(H33:H40)</f>
        <v>6.5</v>
      </c>
      <c r="I41" s="128"/>
      <c r="J41" s="128">
        <f>SUM(J33:J40)</f>
        <v>8</v>
      </c>
      <c r="K41" s="128"/>
      <c r="N41" s="127" t="s">
        <v>8</v>
      </c>
      <c r="O41" s="127"/>
      <c r="P41" s="128">
        <f>SUM(P33:P40)</f>
        <v>1.0000000000000002</v>
      </c>
      <c r="Q41" s="128"/>
      <c r="R41" s="128">
        <f>SUM(R33:R40)</f>
        <v>1</v>
      </c>
      <c r="S41" s="128"/>
      <c r="T41" s="128">
        <f>SUM(T33:T40)</f>
        <v>1</v>
      </c>
      <c r="U41" s="128"/>
      <c r="V41" s="128">
        <f>SUM(V33:V40)</f>
        <v>1</v>
      </c>
      <c r="W41" s="128"/>
      <c r="X41" s="135">
        <f>SUM(X33:X40)</f>
        <v>1</v>
      </c>
      <c r="Y41" s="135"/>
    </row>
    <row r="44" spans="2:25" ht="15.6">
      <c r="B44" s="136" t="s">
        <v>83</v>
      </c>
      <c r="C44" s="136"/>
      <c r="D44" s="136"/>
      <c r="E44" s="136"/>
    </row>
    <row r="47" spans="2:25">
      <c r="B47" s="137" t="s">
        <v>84</v>
      </c>
      <c r="C47" s="137"/>
      <c r="D47" s="137"/>
      <c r="E47" s="137"/>
      <c r="F47" s="137"/>
      <c r="G47" s="137"/>
      <c r="H47" s="137"/>
      <c r="I47" s="137"/>
      <c r="K47" s="138" t="s">
        <v>86</v>
      </c>
      <c r="L47" s="139"/>
    </row>
    <row r="48" spans="2:25">
      <c r="B48" s="137"/>
      <c r="C48" s="137"/>
      <c r="D48" s="137"/>
      <c r="E48" s="137"/>
      <c r="F48" s="137"/>
      <c r="G48" s="137"/>
      <c r="H48" s="137"/>
      <c r="I48" s="137"/>
      <c r="K48" s="140"/>
      <c r="L48" s="141"/>
    </row>
    <row r="49" spans="2:23">
      <c r="B49" s="122">
        <v>1</v>
      </c>
      <c r="C49" s="122"/>
      <c r="D49" s="122">
        <v>2</v>
      </c>
      <c r="E49" s="122"/>
      <c r="F49" s="122">
        <v>3</v>
      </c>
      <c r="G49" s="122"/>
      <c r="H49" s="122">
        <v>3</v>
      </c>
      <c r="I49" s="122"/>
      <c r="K49" s="142">
        <f>X33</f>
        <v>0.44969701908261228</v>
      </c>
      <c r="L49" s="143"/>
    </row>
    <row r="50" spans="2:23">
      <c r="B50" s="122"/>
      <c r="C50" s="122"/>
      <c r="D50" s="122"/>
      <c r="E50" s="122"/>
      <c r="F50" s="122"/>
      <c r="G50" s="122"/>
      <c r="H50" s="122"/>
      <c r="I50" s="122"/>
      <c r="K50" s="144"/>
      <c r="L50" s="145"/>
    </row>
    <row r="51" spans="2:23">
      <c r="B51" s="122">
        <v>0.5</v>
      </c>
      <c r="C51" s="122"/>
      <c r="D51" s="122">
        <v>1</v>
      </c>
      <c r="E51" s="122"/>
      <c r="F51" s="122">
        <v>2</v>
      </c>
      <c r="G51" s="122"/>
      <c r="H51" s="122">
        <v>2</v>
      </c>
      <c r="I51" s="122"/>
      <c r="K51" s="142">
        <f>X35</f>
        <v>0.25970427877207536</v>
      </c>
      <c r="L51" s="143"/>
    </row>
    <row r="52" spans="2:23" ht="15.6">
      <c r="B52" s="122"/>
      <c r="C52" s="122"/>
      <c r="D52" s="122"/>
      <c r="E52" s="122"/>
      <c r="F52" s="122"/>
      <c r="G52" s="122"/>
      <c r="H52" s="122"/>
      <c r="I52" s="122"/>
      <c r="J52" s="12" t="s">
        <v>85</v>
      </c>
      <c r="K52" s="144"/>
      <c r="L52" s="145"/>
    </row>
    <row r="53" spans="2:23">
      <c r="B53" s="122">
        <v>0.33333333333333331</v>
      </c>
      <c r="C53" s="122"/>
      <c r="D53" s="122">
        <v>0.5</v>
      </c>
      <c r="E53" s="122"/>
      <c r="F53" s="122">
        <v>1</v>
      </c>
      <c r="G53" s="122"/>
      <c r="H53" s="123">
        <v>2</v>
      </c>
      <c r="I53" s="124"/>
      <c r="K53" s="142">
        <f>X37</f>
        <v>0.17073233969420409</v>
      </c>
      <c r="L53" s="143"/>
    </row>
    <row r="54" spans="2:23">
      <c r="B54" s="122"/>
      <c r="C54" s="122"/>
      <c r="D54" s="122"/>
      <c r="E54" s="122"/>
      <c r="F54" s="122"/>
      <c r="G54" s="122"/>
      <c r="H54" s="125"/>
      <c r="I54" s="126"/>
      <c r="K54" s="144"/>
      <c r="L54" s="145"/>
    </row>
    <row r="55" spans="2:23">
      <c r="B55" s="122">
        <v>0.33</v>
      </c>
      <c r="C55" s="122"/>
      <c r="D55" s="122">
        <v>0.5</v>
      </c>
      <c r="E55" s="122"/>
      <c r="F55" s="122">
        <v>0.5</v>
      </c>
      <c r="G55" s="122"/>
      <c r="H55" s="122">
        <v>1</v>
      </c>
      <c r="I55" s="122"/>
      <c r="K55" s="146">
        <f>X39</f>
        <v>0.11986636245110822</v>
      </c>
      <c r="L55" s="147"/>
    </row>
    <row r="56" spans="2:23">
      <c r="B56" s="122"/>
      <c r="C56" s="122"/>
      <c r="D56" s="122"/>
      <c r="E56" s="122"/>
      <c r="F56" s="122"/>
      <c r="G56" s="122"/>
      <c r="H56" s="122"/>
      <c r="I56" s="122"/>
      <c r="K56" s="148"/>
      <c r="L56" s="149"/>
    </row>
    <row r="59" spans="2:23">
      <c r="B59" s="150">
        <f>B49*K49</f>
        <v>0.44969701908261228</v>
      </c>
      <c r="C59" s="150"/>
      <c r="D59" s="150">
        <f>D49*K51</f>
        <v>0.51940855754415072</v>
      </c>
      <c r="E59" s="150"/>
      <c r="F59" s="150">
        <f>K53*F49</f>
        <v>0.51219701908261228</v>
      </c>
      <c r="G59" s="150"/>
      <c r="H59" s="150">
        <f>K55*H49</f>
        <v>0.35959908735332469</v>
      </c>
      <c r="I59" s="150"/>
      <c r="K59" s="13">
        <f>SUM(B59:H59)</f>
        <v>1.8409016830626999</v>
      </c>
      <c r="P59" s="151" t="s">
        <v>87</v>
      </c>
      <c r="Q59" s="151"/>
      <c r="R59" s="151"/>
      <c r="S59" s="151"/>
      <c r="T59" s="151"/>
      <c r="U59" s="151"/>
      <c r="V59" s="151"/>
      <c r="W59" s="151"/>
    </row>
    <row r="60" spans="2:23">
      <c r="B60" s="150">
        <f>B51*K49</f>
        <v>0.22484850954130614</v>
      </c>
      <c r="C60" s="150"/>
      <c r="D60" s="150">
        <f>K51*D51</f>
        <v>0.25970427877207536</v>
      </c>
      <c r="E60" s="150"/>
      <c r="F60" s="150">
        <f>K53*F51</f>
        <v>0.34146467938840819</v>
      </c>
      <c r="G60" s="150"/>
      <c r="H60" s="150">
        <f>K55*H51</f>
        <v>0.23973272490221645</v>
      </c>
      <c r="I60" s="150"/>
      <c r="K60" s="13">
        <f>SUM(B60:H60)</f>
        <v>1.0657501926040063</v>
      </c>
      <c r="P60" s="14" t="s">
        <v>88</v>
      </c>
      <c r="Q60" s="14">
        <v>2</v>
      </c>
      <c r="R60" s="14">
        <v>3</v>
      </c>
      <c r="S60" s="14">
        <v>4</v>
      </c>
      <c r="T60" s="14">
        <v>5</v>
      </c>
      <c r="U60" s="14">
        <v>6</v>
      </c>
      <c r="V60" s="14">
        <v>7</v>
      </c>
      <c r="W60" s="14">
        <v>8</v>
      </c>
    </row>
    <row r="61" spans="2:23">
      <c r="B61" s="150">
        <f>B53*K49</f>
        <v>0.14989900636087075</v>
      </c>
      <c r="C61" s="150"/>
      <c r="D61" s="150">
        <f>K51*D53</f>
        <v>0.12985213938603768</v>
      </c>
      <c r="E61" s="150"/>
      <c r="F61" s="150">
        <f>K53*F53</f>
        <v>0.17073233969420409</v>
      </c>
      <c r="G61" s="150"/>
      <c r="H61" s="150">
        <f>K55*H53</f>
        <v>0.23973272490221645</v>
      </c>
      <c r="I61" s="150"/>
      <c r="K61" s="13">
        <f>SUM(B61:H61)</f>
        <v>0.69021621034332892</v>
      </c>
      <c r="P61" s="14" t="s">
        <v>89</v>
      </c>
      <c r="Q61" s="14">
        <v>0</v>
      </c>
      <c r="R61" s="14">
        <v>0.57999999999999996</v>
      </c>
      <c r="S61" s="15">
        <v>0.9</v>
      </c>
      <c r="T61" s="14">
        <v>1.1200000000000001</v>
      </c>
      <c r="U61" s="14">
        <v>1.24</v>
      </c>
      <c r="V61" s="14">
        <v>1.32</v>
      </c>
      <c r="W61" s="14">
        <v>1.41</v>
      </c>
    </row>
    <row r="62" spans="2:23">
      <c r="B62" s="150">
        <f>B55*K49</f>
        <v>0.14840001629726207</v>
      </c>
      <c r="C62" s="150"/>
      <c r="D62" s="150">
        <f>K51*D55</f>
        <v>0.12985213938603768</v>
      </c>
      <c r="E62" s="150"/>
      <c r="F62" s="150">
        <f>K53*F55</f>
        <v>8.5366169847102047E-2</v>
      </c>
      <c r="G62" s="150"/>
      <c r="H62" s="150">
        <f>K55*H55</f>
        <v>0.11986636245110822</v>
      </c>
      <c r="I62" s="150"/>
      <c r="K62" s="13">
        <f>SUM(B62:H62)</f>
        <v>0.48348468798151001</v>
      </c>
    </row>
    <row r="65" spans="2:22">
      <c r="B65" s="152" t="s">
        <v>90</v>
      </c>
      <c r="C65" s="152"/>
      <c r="D65" s="152"/>
      <c r="E65" s="152"/>
    </row>
    <row r="68" spans="2:22">
      <c r="B68" s="153" t="s">
        <v>24</v>
      </c>
      <c r="C68" s="153"/>
      <c r="D68" s="154" t="s">
        <v>91</v>
      </c>
      <c r="E68" s="154"/>
      <c r="F68" s="154" t="s">
        <v>92</v>
      </c>
      <c r="G68" s="154"/>
      <c r="H68" s="155" t="s">
        <v>93</v>
      </c>
      <c r="I68" s="155"/>
      <c r="N68" s="159" t="s">
        <v>95</v>
      </c>
      <c r="O68" s="160"/>
      <c r="P68" s="163" t="s">
        <v>96</v>
      </c>
      <c r="Q68" s="104"/>
      <c r="R68" s="165" t="s">
        <v>97</v>
      </c>
      <c r="S68" s="16" t="s">
        <v>98</v>
      </c>
      <c r="T68" s="16">
        <f>(H78-4)</f>
        <v>6.8391631476091064E-2</v>
      </c>
      <c r="U68" s="167">
        <f>T68/T69</f>
        <v>2.2797210492030356E-2</v>
      </c>
      <c r="V68" s="167"/>
    </row>
    <row r="69" spans="2:22">
      <c r="B69" s="153"/>
      <c r="C69" s="153"/>
      <c r="D69" s="154"/>
      <c r="E69" s="154"/>
      <c r="F69" s="154"/>
      <c r="G69" s="154"/>
      <c r="H69" s="155"/>
      <c r="I69" s="155"/>
      <c r="N69" s="161"/>
      <c r="O69" s="162"/>
      <c r="P69" s="164"/>
      <c r="Q69" s="164"/>
      <c r="R69" s="166"/>
      <c r="S69" s="16" t="s">
        <v>99</v>
      </c>
      <c r="T69" s="16">
        <f>4-1</f>
        <v>3</v>
      </c>
      <c r="U69" s="167"/>
      <c r="V69" s="167"/>
    </row>
    <row r="70" spans="2:22">
      <c r="B70" s="104" t="s">
        <v>44</v>
      </c>
      <c r="C70" s="104"/>
      <c r="D70" s="83">
        <f>K59</f>
        <v>1.8409016830626999</v>
      </c>
      <c r="E70" s="83"/>
      <c r="F70" s="83">
        <f>K49</f>
        <v>0.44969701908261228</v>
      </c>
      <c r="G70" s="83"/>
      <c r="H70" s="156">
        <f>D70/F70</f>
        <v>4.0936488456564888</v>
      </c>
      <c r="I70" s="156"/>
      <c r="N70" s="17" t="s">
        <v>100</v>
      </c>
      <c r="O70" s="17"/>
      <c r="P70" s="17"/>
      <c r="Q70" s="17"/>
      <c r="R70" s="17"/>
      <c r="S70" s="16"/>
      <c r="T70" s="18"/>
      <c r="U70" s="18"/>
    </row>
    <row r="71" spans="2:22">
      <c r="B71" s="104"/>
      <c r="C71" s="104"/>
      <c r="D71" s="83"/>
      <c r="E71" s="83"/>
      <c r="F71" s="83"/>
      <c r="G71" s="83"/>
      <c r="H71" s="156"/>
      <c r="I71" s="156"/>
      <c r="N71" s="17" t="s">
        <v>88</v>
      </c>
      <c r="O71" s="17">
        <v>4</v>
      </c>
    </row>
    <row r="72" spans="2:22">
      <c r="B72" s="104" t="s">
        <v>75</v>
      </c>
      <c r="C72" s="104"/>
      <c r="D72" s="83">
        <f>K60</f>
        <v>1.0657501926040063</v>
      </c>
      <c r="E72" s="83"/>
      <c r="F72" s="83">
        <f>K51</f>
        <v>0.25970427877207536</v>
      </c>
      <c r="G72" s="83"/>
      <c r="H72" s="156">
        <f>D72/F72</f>
        <v>4.1037067145872559</v>
      </c>
      <c r="I72" s="156"/>
    </row>
    <row r="73" spans="2:22">
      <c r="B73" s="104"/>
      <c r="C73" s="104"/>
      <c r="D73" s="83"/>
      <c r="E73" s="83"/>
      <c r="F73" s="83"/>
      <c r="G73" s="83"/>
      <c r="H73" s="156"/>
      <c r="I73" s="156"/>
    </row>
    <row r="74" spans="2:22">
      <c r="B74" s="104" t="s">
        <v>80</v>
      </c>
      <c r="C74" s="104"/>
      <c r="D74" s="83">
        <f>K61</f>
        <v>0.69021621034332892</v>
      </c>
      <c r="E74" s="83"/>
      <c r="F74" s="83">
        <f>K53</f>
        <v>0.17073233969420409</v>
      </c>
      <c r="G74" s="83"/>
      <c r="H74" s="156">
        <f>D74/F74</f>
        <v>4.0426799725205189</v>
      </c>
      <c r="I74" s="156"/>
      <c r="N74" s="159" t="s">
        <v>101</v>
      </c>
      <c r="O74" s="160"/>
      <c r="P74" s="163" t="s">
        <v>102</v>
      </c>
      <c r="Q74" s="104"/>
      <c r="R74" s="165" t="s">
        <v>103</v>
      </c>
      <c r="S74" s="16" t="s">
        <v>104</v>
      </c>
      <c r="T74" s="16">
        <f>U68</f>
        <v>2.2797210492030356E-2</v>
      </c>
      <c r="U74" s="167">
        <f>T74/T75</f>
        <v>2.5330233880033727E-2</v>
      </c>
      <c r="V74" s="167"/>
    </row>
    <row r="75" spans="2:22">
      <c r="B75" s="104"/>
      <c r="C75" s="104"/>
      <c r="D75" s="83"/>
      <c r="E75" s="83"/>
      <c r="F75" s="83"/>
      <c r="G75" s="83"/>
      <c r="H75" s="156"/>
      <c r="I75" s="156"/>
      <c r="N75" s="161"/>
      <c r="O75" s="162"/>
      <c r="P75" s="104"/>
      <c r="Q75" s="104"/>
      <c r="R75" s="166"/>
      <c r="S75" s="16" t="s">
        <v>89</v>
      </c>
      <c r="T75" s="16">
        <v>0.9</v>
      </c>
      <c r="U75" s="167"/>
      <c r="V75" s="167"/>
    </row>
    <row r="76" spans="2:22">
      <c r="B76" s="104" t="s">
        <v>76</v>
      </c>
      <c r="C76" s="104"/>
      <c r="D76" s="83">
        <f>K62</f>
        <v>0.48348468798151001</v>
      </c>
      <c r="E76" s="83"/>
      <c r="F76" s="156">
        <f>K55</f>
        <v>0.11986636245110822</v>
      </c>
      <c r="G76" s="83"/>
      <c r="H76" s="156">
        <f>D76/F76</f>
        <v>4.0335309931401024</v>
      </c>
      <c r="I76" s="156"/>
    </row>
    <row r="77" spans="2:22">
      <c r="B77" s="104"/>
      <c r="C77" s="104"/>
      <c r="D77" s="83"/>
      <c r="E77" s="83"/>
      <c r="F77" s="83"/>
      <c r="G77" s="83"/>
      <c r="H77" s="156"/>
      <c r="I77" s="156"/>
    </row>
    <row r="78" spans="2:22" ht="15.6">
      <c r="F78" s="178" t="s">
        <v>94</v>
      </c>
      <c r="G78" s="157"/>
      <c r="H78" s="158">
        <f>AVERAGE(H70:H77)</f>
        <v>4.0683916314760911</v>
      </c>
      <c r="I78" s="157"/>
    </row>
    <row r="82" spans="2:22">
      <c r="C82" s="168" t="s">
        <v>127</v>
      </c>
      <c r="D82" s="168"/>
      <c r="E82" s="168"/>
      <c r="F82" s="168"/>
      <c r="G82" s="168"/>
      <c r="H82" s="168"/>
      <c r="I82" s="168"/>
      <c r="J82" s="168"/>
      <c r="K82" s="168"/>
      <c r="L82" s="168"/>
      <c r="M82" s="168"/>
      <c r="N82" s="168"/>
      <c r="O82" s="168"/>
      <c r="P82" s="168"/>
      <c r="Q82" s="168"/>
      <c r="R82" s="168"/>
      <c r="S82" s="168"/>
      <c r="T82" s="168"/>
      <c r="U82" s="168"/>
    </row>
    <row r="83" spans="2:22">
      <c r="C83" s="168"/>
      <c r="D83" s="168"/>
      <c r="E83" s="168"/>
      <c r="F83" s="168"/>
      <c r="G83" s="168"/>
      <c r="H83" s="168"/>
      <c r="I83" s="168"/>
      <c r="J83" s="168"/>
      <c r="K83" s="168"/>
      <c r="L83" s="168"/>
      <c r="M83" s="168"/>
      <c r="N83" s="168"/>
      <c r="O83" s="168"/>
      <c r="P83" s="168"/>
      <c r="Q83" s="168"/>
      <c r="R83" s="168"/>
      <c r="S83" s="168"/>
      <c r="T83" s="168"/>
      <c r="U83" s="168"/>
    </row>
    <row r="84" spans="2:22" ht="47.4" customHeight="1">
      <c r="C84" s="168"/>
      <c r="D84" s="168"/>
      <c r="E84" s="168"/>
      <c r="F84" s="168"/>
      <c r="G84" s="168"/>
      <c r="H84" s="168"/>
      <c r="I84" s="168"/>
      <c r="J84" s="168"/>
      <c r="K84" s="168"/>
      <c r="L84" s="168"/>
      <c r="M84" s="168"/>
      <c r="N84" s="168"/>
      <c r="O84" s="168"/>
      <c r="P84" s="168"/>
      <c r="Q84" s="168"/>
      <c r="R84" s="168"/>
      <c r="S84" s="168"/>
      <c r="T84" s="168"/>
      <c r="U84" s="168"/>
    </row>
    <row r="87" spans="2:22">
      <c r="B87" s="152" t="s">
        <v>111</v>
      </c>
      <c r="C87" s="152"/>
      <c r="D87" s="152"/>
      <c r="E87" s="152"/>
      <c r="F87" s="152"/>
      <c r="M87" s="152" t="s">
        <v>113</v>
      </c>
      <c r="N87" s="152"/>
      <c r="O87" s="152"/>
      <c r="P87" s="152"/>
      <c r="Q87" s="152"/>
    </row>
    <row r="89" spans="2:22">
      <c r="B89" s="169" t="s">
        <v>107</v>
      </c>
      <c r="C89" s="169"/>
      <c r="D89" s="170" t="s">
        <v>108</v>
      </c>
      <c r="E89" s="170"/>
      <c r="F89" s="170" t="s">
        <v>106</v>
      </c>
      <c r="G89" s="170"/>
      <c r="H89" s="170" t="s">
        <v>110</v>
      </c>
      <c r="I89" s="170"/>
      <c r="M89" s="169" t="s">
        <v>105</v>
      </c>
      <c r="N89" s="169"/>
      <c r="O89" s="170" t="s">
        <v>108</v>
      </c>
      <c r="P89" s="170"/>
      <c r="Q89" s="170" t="s">
        <v>106</v>
      </c>
      <c r="R89" s="170"/>
      <c r="S89" s="170" t="s">
        <v>110</v>
      </c>
      <c r="T89" s="170"/>
      <c r="U89" s="171" t="s">
        <v>92</v>
      </c>
      <c r="V89" s="171"/>
    </row>
    <row r="90" spans="2:22">
      <c r="B90" s="170" t="s">
        <v>108</v>
      </c>
      <c r="C90" s="170"/>
      <c r="D90" s="122">
        <v>1</v>
      </c>
      <c r="E90" s="122"/>
      <c r="F90" s="122">
        <v>5</v>
      </c>
      <c r="G90" s="122"/>
      <c r="H90" s="122">
        <v>3</v>
      </c>
      <c r="I90" s="122"/>
      <c r="M90" s="170" t="s">
        <v>108</v>
      </c>
      <c r="N90" s="170"/>
      <c r="O90" s="122">
        <f>D90/D93</f>
        <v>0.50251256281407042</v>
      </c>
      <c r="P90" s="122"/>
      <c r="Q90" s="122">
        <f>F90/F93</f>
        <v>0.78125</v>
      </c>
      <c r="R90" s="122"/>
      <c r="S90" s="122">
        <f>H90/H93</f>
        <v>0.42857142857142855</v>
      </c>
      <c r="T90" s="122"/>
      <c r="U90" s="172">
        <f>AVERAGE(O90:S90)</f>
        <v>0.57077799712849964</v>
      </c>
      <c r="V90" s="172"/>
    </row>
    <row r="91" spans="2:22">
      <c r="B91" s="170" t="s">
        <v>109</v>
      </c>
      <c r="C91" s="170"/>
      <c r="D91" s="122">
        <v>0.4</v>
      </c>
      <c r="E91" s="122"/>
      <c r="F91" s="122">
        <v>1</v>
      </c>
      <c r="G91" s="122"/>
      <c r="H91" s="122">
        <v>3</v>
      </c>
      <c r="I91" s="122"/>
      <c r="M91" s="170" t="s">
        <v>109</v>
      </c>
      <c r="N91" s="170"/>
      <c r="O91" s="122">
        <f>D91/D93</f>
        <v>0.20100502512562818</v>
      </c>
      <c r="P91" s="122"/>
      <c r="Q91" s="122">
        <f>F91/F93</f>
        <v>0.15625</v>
      </c>
      <c r="R91" s="122"/>
      <c r="S91" s="122">
        <f>H91/H93</f>
        <v>0.42857142857142855</v>
      </c>
      <c r="T91" s="122"/>
      <c r="U91" s="172">
        <f>AVERAGE(O91:S91)</f>
        <v>0.26194215123235226</v>
      </c>
      <c r="V91" s="172"/>
    </row>
    <row r="92" spans="2:22">
      <c r="B92" s="173" t="s">
        <v>110</v>
      </c>
      <c r="C92" s="174"/>
      <c r="D92" s="122">
        <v>0.59</v>
      </c>
      <c r="E92" s="122"/>
      <c r="F92" s="122">
        <v>0.4</v>
      </c>
      <c r="G92" s="122"/>
      <c r="H92" s="122">
        <v>1</v>
      </c>
      <c r="I92" s="122"/>
      <c r="M92" s="173" t="s">
        <v>110</v>
      </c>
      <c r="N92" s="174"/>
      <c r="O92" s="122">
        <f>D92/D93</f>
        <v>0.29648241206030151</v>
      </c>
      <c r="P92" s="122"/>
      <c r="Q92" s="122">
        <f>F92/F93</f>
        <v>6.25E-2</v>
      </c>
      <c r="R92" s="122"/>
      <c r="S92" s="122">
        <f>H92/H93</f>
        <v>0.14285714285714285</v>
      </c>
      <c r="T92" s="122"/>
      <c r="U92" s="172">
        <f>AVERAGE(O92:S92)</f>
        <v>0.16727985163914813</v>
      </c>
      <c r="V92" s="172"/>
    </row>
    <row r="93" spans="2:22">
      <c r="B93" s="175" t="s">
        <v>8</v>
      </c>
      <c r="C93" s="175"/>
      <c r="D93" s="176">
        <f>SUM(D90:D92)</f>
        <v>1.9899999999999998</v>
      </c>
      <c r="E93" s="175"/>
      <c r="F93" s="176">
        <f>SUM(F90:F92)</f>
        <v>6.4</v>
      </c>
      <c r="G93" s="175"/>
      <c r="H93" s="176">
        <f>SUM(H90:H92)</f>
        <v>7</v>
      </c>
      <c r="I93" s="175"/>
      <c r="M93" s="175" t="s">
        <v>8</v>
      </c>
      <c r="N93" s="175"/>
      <c r="O93" s="176">
        <f>SUM(O90:O92)</f>
        <v>1.0000000000000002</v>
      </c>
      <c r="P93" s="175"/>
      <c r="Q93" s="176">
        <f>SUM(Q90:Q92)</f>
        <v>1</v>
      </c>
      <c r="R93" s="175"/>
      <c r="S93" s="176">
        <f>SUM(S90:S92)</f>
        <v>1</v>
      </c>
      <c r="T93" s="175"/>
      <c r="U93" s="177">
        <f>AVERAGE(O93:S93)</f>
        <v>1</v>
      </c>
      <c r="V93" s="177"/>
    </row>
    <row r="97" spans="2:22">
      <c r="B97" s="152" t="s">
        <v>114</v>
      </c>
      <c r="C97" s="152"/>
      <c r="D97" s="152"/>
      <c r="E97" s="152"/>
      <c r="F97" s="152"/>
      <c r="M97" s="152" t="s">
        <v>115</v>
      </c>
      <c r="N97" s="152"/>
      <c r="O97" s="152"/>
      <c r="P97" s="152"/>
      <c r="Q97" s="152"/>
    </row>
    <row r="99" spans="2:22">
      <c r="B99" s="169" t="s">
        <v>107</v>
      </c>
      <c r="C99" s="169"/>
      <c r="D99" s="170" t="s">
        <v>108</v>
      </c>
      <c r="E99" s="170"/>
      <c r="F99" s="170" t="s">
        <v>106</v>
      </c>
      <c r="G99" s="170"/>
      <c r="H99" s="170" t="s">
        <v>110</v>
      </c>
      <c r="I99" s="170"/>
      <c r="M99" s="169" t="s">
        <v>105</v>
      </c>
      <c r="N99" s="169"/>
      <c r="O99" s="170" t="s">
        <v>108</v>
      </c>
      <c r="P99" s="170"/>
      <c r="Q99" s="170" t="s">
        <v>106</v>
      </c>
      <c r="R99" s="170"/>
      <c r="S99" s="170" t="s">
        <v>110</v>
      </c>
      <c r="T99" s="170"/>
      <c r="U99" s="171" t="s">
        <v>92</v>
      </c>
      <c r="V99" s="171"/>
    </row>
    <row r="100" spans="2:22">
      <c r="B100" s="170" t="s">
        <v>108</v>
      </c>
      <c r="C100" s="170"/>
      <c r="D100" s="122">
        <v>1</v>
      </c>
      <c r="E100" s="122"/>
      <c r="F100" s="122">
        <v>3</v>
      </c>
      <c r="G100" s="122"/>
      <c r="H100" s="122">
        <v>3</v>
      </c>
      <c r="I100" s="122"/>
      <c r="M100" s="170" t="s">
        <v>108</v>
      </c>
      <c r="N100" s="170"/>
      <c r="O100" s="122">
        <f>D100/D103</f>
        <v>0.15174506828528073</v>
      </c>
      <c r="P100" s="122"/>
      <c r="Q100" s="122">
        <f>F100/F103</f>
        <v>0.6</v>
      </c>
      <c r="R100" s="122"/>
      <c r="S100" s="122">
        <f>H100/H103</f>
        <v>0.3</v>
      </c>
      <c r="T100" s="122"/>
      <c r="U100" s="172">
        <f>AVERAGE(O100:S100)</f>
        <v>0.35058168942842688</v>
      </c>
      <c r="V100" s="172"/>
    </row>
    <row r="101" spans="2:22">
      <c r="B101" s="170" t="s">
        <v>109</v>
      </c>
      <c r="C101" s="170"/>
      <c r="D101" s="122">
        <v>5</v>
      </c>
      <c r="E101" s="122"/>
      <c r="F101" s="122">
        <v>1.5</v>
      </c>
      <c r="G101" s="122"/>
      <c r="H101" s="122">
        <v>4</v>
      </c>
      <c r="I101" s="122"/>
      <c r="M101" s="170" t="s">
        <v>109</v>
      </c>
      <c r="N101" s="170"/>
      <c r="O101" s="122">
        <f>D101/D103</f>
        <v>0.75872534142640369</v>
      </c>
      <c r="P101" s="122"/>
      <c r="Q101" s="122">
        <f>F101/F103</f>
        <v>0.3</v>
      </c>
      <c r="R101" s="122"/>
      <c r="S101" s="122">
        <f>H101/H103</f>
        <v>0.4</v>
      </c>
      <c r="T101" s="122"/>
      <c r="U101" s="172">
        <f>AVERAGE(O101:S101)</f>
        <v>0.48624178047546796</v>
      </c>
      <c r="V101" s="172"/>
    </row>
    <row r="102" spans="2:22">
      <c r="B102" s="173" t="s">
        <v>110</v>
      </c>
      <c r="C102" s="174"/>
      <c r="D102" s="122">
        <v>0.59</v>
      </c>
      <c r="E102" s="122"/>
      <c r="F102" s="122">
        <v>0.5</v>
      </c>
      <c r="G102" s="122"/>
      <c r="H102" s="122">
        <v>3</v>
      </c>
      <c r="I102" s="122"/>
      <c r="M102" s="173" t="s">
        <v>110</v>
      </c>
      <c r="N102" s="174"/>
      <c r="O102" s="122">
        <f>D102/D103</f>
        <v>8.9529590288315627E-2</v>
      </c>
      <c r="P102" s="122"/>
      <c r="Q102" s="122">
        <f>F102/F103</f>
        <v>0.1</v>
      </c>
      <c r="R102" s="122"/>
      <c r="S102" s="122">
        <f>H102/H103</f>
        <v>0.3</v>
      </c>
      <c r="T102" s="122"/>
      <c r="U102" s="172">
        <f>AVERAGE(O102:S102)</f>
        <v>0.16317653009610519</v>
      </c>
      <c r="V102" s="172"/>
    </row>
    <row r="103" spans="2:22">
      <c r="B103" s="175" t="s">
        <v>8</v>
      </c>
      <c r="C103" s="175"/>
      <c r="D103" s="176">
        <f>SUM(D100:D102)</f>
        <v>6.59</v>
      </c>
      <c r="E103" s="175"/>
      <c r="F103" s="176">
        <f>SUM(F100:F102)</f>
        <v>5</v>
      </c>
      <c r="G103" s="175"/>
      <c r="H103" s="176">
        <f>SUM(H100:H102)</f>
        <v>10</v>
      </c>
      <c r="I103" s="175"/>
      <c r="M103" s="175" t="s">
        <v>8</v>
      </c>
      <c r="N103" s="175"/>
      <c r="O103" s="176">
        <f>SUM(O100:O102)</f>
        <v>1</v>
      </c>
      <c r="P103" s="175"/>
      <c r="Q103" s="176">
        <f>SUM(Q100:Q102)</f>
        <v>0.99999999999999989</v>
      </c>
      <c r="R103" s="175"/>
      <c r="S103" s="176">
        <f>SUM(S100:S102)</f>
        <v>1</v>
      </c>
      <c r="T103" s="175"/>
      <c r="U103" s="177">
        <f>AVERAGE(O103:S103)</f>
        <v>1</v>
      </c>
      <c r="V103" s="177"/>
    </row>
    <row r="107" spans="2:22">
      <c r="B107" s="152" t="s">
        <v>116</v>
      </c>
      <c r="C107" s="152"/>
      <c r="D107" s="152"/>
      <c r="E107" s="152"/>
      <c r="F107" s="152"/>
      <c r="M107" s="152" t="s">
        <v>117</v>
      </c>
      <c r="N107" s="152"/>
      <c r="O107" s="152"/>
      <c r="P107" s="152"/>
      <c r="Q107" s="152"/>
    </row>
    <row r="109" spans="2:22">
      <c r="B109" s="169" t="s">
        <v>107</v>
      </c>
      <c r="C109" s="169"/>
      <c r="D109" s="170" t="s">
        <v>108</v>
      </c>
      <c r="E109" s="170"/>
      <c r="F109" s="170" t="s">
        <v>106</v>
      </c>
      <c r="G109" s="170"/>
      <c r="H109" s="170" t="s">
        <v>110</v>
      </c>
      <c r="I109" s="170"/>
      <c r="M109" s="169" t="s">
        <v>105</v>
      </c>
      <c r="N109" s="169"/>
      <c r="O109" s="170" t="s">
        <v>108</v>
      </c>
      <c r="P109" s="170"/>
      <c r="Q109" s="170" t="s">
        <v>106</v>
      </c>
      <c r="R109" s="170"/>
      <c r="S109" s="170" t="s">
        <v>110</v>
      </c>
      <c r="T109" s="170"/>
      <c r="U109" s="171" t="s">
        <v>92</v>
      </c>
      <c r="V109" s="171"/>
    </row>
    <row r="110" spans="2:22">
      <c r="B110" s="170" t="s">
        <v>108</v>
      </c>
      <c r="C110" s="170"/>
      <c r="D110" s="122">
        <v>4</v>
      </c>
      <c r="E110" s="122"/>
      <c r="F110" s="122">
        <v>4</v>
      </c>
      <c r="G110" s="122"/>
      <c r="H110" s="122">
        <v>4</v>
      </c>
      <c r="I110" s="122"/>
      <c r="M110" s="170" t="s">
        <v>108</v>
      </c>
      <c r="N110" s="170"/>
      <c r="O110" s="122">
        <f>D110/D113</f>
        <v>0.46511627906976744</v>
      </c>
      <c r="P110" s="122"/>
      <c r="Q110" s="122">
        <f>F110/F113</f>
        <v>0.37037037037037035</v>
      </c>
      <c r="R110" s="122"/>
      <c r="S110" s="122">
        <f>H110/H113</f>
        <v>0.7407407407407407</v>
      </c>
      <c r="T110" s="122"/>
      <c r="U110" s="172">
        <f>AVERAGE(O110:S110)</f>
        <v>0.52540913006029288</v>
      </c>
      <c r="V110" s="172"/>
    </row>
    <row r="111" spans="2:22">
      <c r="B111" s="170" t="s">
        <v>109</v>
      </c>
      <c r="C111" s="170"/>
      <c r="D111" s="122">
        <v>0.6</v>
      </c>
      <c r="E111" s="122"/>
      <c r="F111" s="122">
        <v>0.8</v>
      </c>
      <c r="G111" s="122"/>
      <c r="H111" s="122">
        <v>0.4</v>
      </c>
      <c r="I111" s="122"/>
      <c r="M111" s="170" t="s">
        <v>109</v>
      </c>
      <c r="N111" s="170"/>
      <c r="O111" s="122">
        <f>D111/D113</f>
        <v>6.9767441860465115E-2</v>
      </c>
      <c r="P111" s="122"/>
      <c r="Q111" s="122">
        <f>F111/F113</f>
        <v>7.407407407407407E-2</v>
      </c>
      <c r="R111" s="122"/>
      <c r="S111" s="122">
        <f>H111/H113</f>
        <v>7.407407407407407E-2</v>
      </c>
      <c r="T111" s="122"/>
      <c r="U111" s="172">
        <f>AVERAGE(O111:S111)</f>
        <v>7.2638530002871085E-2</v>
      </c>
      <c r="V111" s="172"/>
    </row>
    <row r="112" spans="2:22">
      <c r="B112" s="173" t="s">
        <v>110</v>
      </c>
      <c r="C112" s="174"/>
      <c r="D112" s="122">
        <v>4</v>
      </c>
      <c r="E112" s="122"/>
      <c r="F112" s="122">
        <v>6</v>
      </c>
      <c r="G112" s="122"/>
      <c r="H112" s="122">
        <v>1</v>
      </c>
      <c r="I112" s="122"/>
      <c r="M112" s="173" t="s">
        <v>110</v>
      </c>
      <c r="N112" s="174"/>
      <c r="O112" s="122">
        <f>D112/D113</f>
        <v>0.46511627906976744</v>
      </c>
      <c r="P112" s="122"/>
      <c r="Q112" s="122">
        <f>F112/F113</f>
        <v>0.55555555555555547</v>
      </c>
      <c r="R112" s="122"/>
      <c r="S112" s="122">
        <f>H112/H113</f>
        <v>0.18518518518518517</v>
      </c>
      <c r="T112" s="122"/>
      <c r="U112" s="172">
        <f>AVERAGE(O112:S112)</f>
        <v>0.40195233993683605</v>
      </c>
      <c r="V112" s="172"/>
    </row>
    <row r="113" spans="2:22">
      <c r="B113" s="175" t="s">
        <v>8</v>
      </c>
      <c r="C113" s="175"/>
      <c r="D113" s="176">
        <f>SUM(D110:D112)</f>
        <v>8.6</v>
      </c>
      <c r="E113" s="175"/>
      <c r="F113" s="176">
        <f>SUM(F110:F112)</f>
        <v>10.8</v>
      </c>
      <c r="G113" s="175"/>
      <c r="H113" s="176">
        <f>SUM(H110:H112)</f>
        <v>5.4</v>
      </c>
      <c r="I113" s="175"/>
      <c r="M113" s="175" t="s">
        <v>8</v>
      </c>
      <c r="N113" s="175"/>
      <c r="O113" s="176">
        <f>SUM(O110:O112)</f>
        <v>1</v>
      </c>
      <c r="P113" s="175"/>
      <c r="Q113" s="176">
        <f>SUM(Q110:Q112)</f>
        <v>0.99999999999999989</v>
      </c>
      <c r="R113" s="175"/>
      <c r="S113" s="176">
        <f>SUM(S110:S112)</f>
        <v>1</v>
      </c>
      <c r="T113" s="175"/>
      <c r="U113" s="177">
        <f>AVERAGE(O113:S113)</f>
        <v>1</v>
      </c>
      <c r="V113" s="177"/>
    </row>
    <row r="117" spans="2:22">
      <c r="B117" s="152" t="s">
        <v>119</v>
      </c>
      <c r="C117" s="152"/>
      <c r="D117" s="152"/>
      <c r="E117" s="152"/>
      <c r="F117" s="152"/>
      <c r="M117" s="152" t="s">
        <v>118</v>
      </c>
      <c r="N117" s="152"/>
      <c r="O117" s="152"/>
      <c r="P117" s="152"/>
      <c r="Q117" s="152"/>
    </row>
    <row r="119" spans="2:22">
      <c r="B119" s="169" t="s">
        <v>107</v>
      </c>
      <c r="C119" s="169"/>
      <c r="D119" s="170" t="s">
        <v>108</v>
      </c>
      <c r="E119" s="170"/>
      <c r="F119" s="170" t="s">
        <v>106</v>
      </c>
      <c r="G119" s="170"/>
      <c r="H119" s="170" t="s">
        <v>110</v>
      </c>
      <c r="I119" s="170"/>
      <c r="M119" s="169" t="s">
        <v>105</v>
      </c>
      <c r="N119" s="169"/>
      <c r="O119" s="170" t="s">
        <v>108</v>
      </c>
      <c r="P119" s="170"/>
      <c r="Q119" s="170" t="s">
        <v>106</v>
      </c>
      <c r="R119" s="170"/>
      <c r="S119" s="170" t="s">
        <v>110</v>
      </c>
      <c r="T119" s="170"/>
      <c r="U119" s="171" t="s">
        <v>92</v>
      </c>
      <c r="V119" s="171"/>
    </row>
    <row r="120" spans="2:22">
      <c r="B120" s="170" t="s">
        <v>108</v>
      </c>
      <c r="C120" s="170"/>
      <c r="D120" s="122">
        <v>3</v>
      </c>
      <c r="E120" s="122"/>
      <c r="F120" s="122">
        <v>6</v>
      </c>
      <c r="G120" s="122"/>
      <c r="H120" s="122">
        <v>8</v>
      </c>
      <c r="I120" s="122"/>
      <c r="M120" s="170" t="s">
        <v>108</v>
      </c>
      <c r="N120" s="170"/>
      <c r="O120" s="122">
        <f>D120/D123</f>
        <v>0.35460992907801414</v>
      </c>
      <c r="P120" s="122"/>
      <c r="Q120" s="122">
        <f>F120/F123</f>
        <v>0.8</v>
      </c>
      <c r="R120" s="122"/>
      <c r="S120" s="122">
        <f>H120/H123</f>
        <v>0.62992125984251968</v>
      </c>
      <c r="T120" s="122"/>
      <c r="U120" s="172">
        <f>AVERAGE(O120:S120)</f>
        <v>0.59484372964017795</v>
      </c>
      <c r="V120" s="172"/>
    </row>
    <row r="121" spans="2:22">
      <c r="B121" s="170" t="s">
        <v>109</v>
      </c>
      <c r="C121" s="170"/>
      <c r="D121" s="122">
        <v>0.46</v>
      </c>
      <c r="E121" s="122"/>
      <c r="F121" s="122">
        <v>0.8</v>
      </c>
      <c r="G121" s="122"/>
      <c r="H121" s="122">
        <v>4</v>
      </c>
      <c r="I121" s="122"/>
      <c r="M121" s="170" t="s">
        <v>109</v>
      </c>
      <c r="N121" s="170"/>
      <c r="O121" s="122">
        <f>D121/D123</f>
        <v>5.4373522458628837E-2</v>
      </c>
      <c r="P121" s="122"/>
      <c r="Q121" s="122">
        <f>F121/F123</f>
        <v>0.10666666666666667</v>
      </c>
      <c r="R121" s="122"/>
      <c r="S121" s="122">
        <f>H121/H123</f>
        <v>0.31496062992125984</v>
      </c>
      <c r="T121" s="122"/>
      <c r="U121" s="172">
        <f>AVERAGE(O121:S121)</f>
        <v>0.15866693968218512</v>
      </c>
      <c r="V121" s="172"/>
    </row>
    <row r="122" spans="2:22">
      <c r="B122" s="173" t="s">
        <v>110</v>
      </c>
      <c r="C122" s="174"/>
      <c r="D122" s="122">
        <v>5</v>
      </c>
      <c r="E122" s="122"/>
      <c r="F122" s="122">
        <v>0.7</v>
      </c>
      <c r="G122" s="122"/>
      <c r="H122" s="122">
        <v>0.7</v>
      </c>
      <c r="I122" s="122"/>
      <c r="M122" s="173" t="s">
        <v>110</v>
      </c>
      <c r="N122" s="174"/>
      <c r="O122" s="122">
        <f>D122/D123</f>
        <v>0.59101654846335694</v>
      </c>
      <c r="P122" s="122"/>
      <c r="Q122" s="122">
        <f>F122/F123</f>
        <v>9.3333333333333324E-2</v>
      </c>
      <c r="R122" s="122"/>
      <c r="S122" s="122">
        <f>H122/H123</f>
        <v>5.5118110236220472E-2</v>
      </c>
      <c r="T122" s="122"/>
      <c r="U122" s="172">
        <f>AVERAGE(O122:S122)</f>
        <v>0.2464893306776369</v>
      </c>
      <c r="V122" s="172"/>
    </row>
    <row r="123" spans="2:22">
      <c r="B123" s="175" t="s">
        <v>8</v>
      </c>
      <c r="C123" s="175"/>
      <c r="D123" s="176">
        <f>SUM(D120:D122)</f>
        <v>8.4600000000000009</v>
      </c>
      <c r="E123" s="175"/>
      <c r="F123" s="176">
        <f>SUM(F120:F122)</f>
        <v>7.5</v>
      </c>
      <c r="G123" s="175"/>
      <c r="H123" s="176">
        <f>SUM(H120:H122)</f>
        <v>12.7</v>
      </c>
      <c r="I123" s="175"/>
      <c r="M123" s="175" t="s">
        <v>8</v>
      </c>
      <c r="N123" s="175"/>
      <c r="O123" s="176">
        <f>SUM(O120:O122)</f>
        <v>0.99999999999999989</v>
      </c>
      <c r="P123" s="175"/>
      <c r="Q123" s="176">
        <f>SUM(Q120:Q122)</f>
        <v>1</v>
      </c>
      <c r="R123" s="175"/>
      <c r="S123" s="176">
        <f>SUM(S120:S122)</f>
        <v>1</v>
      </c>
      <c r="T123" s="175"/>
      <c r="U123" s="177">
        <f>AVERAGE(O123:S123)</f>
        <v>1</v>
      </c>
      <c r="V123" s="177"/>
    </row>
    <row r="127" spans="2:22">
      <c r="F127" s="85" t="s">
        <v>120</v>
      </c>
      <c r="G127" s="85"/>
      <c r="H127" s="85"/>
      <c r="I127" s="85"/>
      <c r="J127" s="86"/>
      <c r="K127" s="86"/>
      <c r="L127" s="86"/>
      <c r="M127" s="86"/>
      <c r="N127" s="86"/>
      <c r="O127" s="86"/>
      <c r="P127" s="86"/>
      <c r="Q127" s="86"/>
      <c r="R127" s="86"/>
    </row>
    <row r="128" spans="2:22">
      <c r="F128" s="87"/>
      <c r="G128" s="87"/>
      <c r="H128" s="87"/>
      <c r="I128" s="87"/>
      <c r="J128" s="88" t="s">
        <v>108</v>
      </c>
      <c r="K128" s="89"/>
      <c r="L128" s="90"/>
      <c r="M128" s="88" t="s">
        <v>106</v>
      </c>
      <c r="N128" s="89"/>
      <c r="O128" s="90"/>
      <c r="P128" s="91" t="s">
        <v>110</v>
      </c>
      <c r="Q128" s="91"/>
      <c r="R128" s="91"/>
    </row>
    <row r="129" spans="6:18">
      <c r="F129" s="92" t="s">
        <v>24</v>
      </c>
      <c r="G129" s="92"/>
      <c r="H129" s="92" t="s">
        <v>121</v>
      </c>
      <c r="I129" s="92"/>
      <c r="J129" s="92" t="s">
        <v>92</v>
      </c>
      <c r="K129" s="92"/>
      <c r="L129" s="19" t="s">
        <v>48</v>
      </c>
      <c r="M129" s="92" t="s">
        <v>92</v>
      </c>
      <c r="N129" s="92"/>
      <c r="O129" s="19" t="s">
        <v>48</v>
      </c>
      <c r="P129" s="92" t="s">
        <v>122</v>
      </c>
      <c r="Q129" s="92"/>
      <c r="R129" s="19" t="s">
        <v>48</v>
      </c>
    </row>
    <row r="130" spans="6:18">
      <c r="F130" s="78" t="s">
        <v>44</v>
      </c>
      <c r="G130" s="79"/>
      <c r="H130" s="80">
        <f>X33</f>
        <v>0.44969701908261228</v>
      </c>
      <c r="I130" s="81"/>
      <c r="J130" s="84">
        <f>U90</f>
        <v>0.57077799712849964</v>
      </c>
      <c r="K130" s="84"/>
      <c r="L130" s="20">
        <f>J130*H130</f>
        <v>0.25667716386663014</v>
      </c>
      <c r="M130" s="82">
        <f>U91</f>
        <v>0.26194215123235226</v>
      </c>
      <c r="N130" s="83"/>
      <c r="O130" s="20">
        <f>M130*H130</f>
        <v>0.11779460458127562</v>
      </c>
      <c r="P130" s="82">
        <f>U92</f>
        <v>0.16727985163914813</v>
      </c>
      <c r="Q130" s="83"/>
      <c r="R130" s="20">
        <f>P130*H130</f>
        <v>7.5225250634706545E-2</v>
      </c>
    </row>
    <row r="131" spans="6:18">
      <c r="F131" s="78" t="s">
        <v>75</v>
      </c>
      <c r="G131" s="79"/>
      <c r="H131" s="80">
        <f>X35</f>
        <v>0.25970427877207536</v>
      </c>
      <c r="I131" s="81"/>
      <c r="J131" s="82">
        <f>U100</f>
        <v>0.35058168942842688</v>
      </c>
      <c r="K131" s="83"/>
      <c r="L131" s="20">
        <f t="shared" ref="L131:L133" si="0">J131*H131</f>
        <v>9.1047564803705322E-2</v>
      </c>
      <c r="M131" s="82">
        <f>U101</f>
        <v>0.48624178047546796</v>
      </c>
      <c r="N131" s="83"/>
      <c r="O131" s="20">
        <f t="shared" ref="O131:O133" si="1">M131*H131</f>
        <v>0.1262790709072312</v>
      </c>
      <c r="P131" s="82">
        <f>U102</f>
        <v>0.16317653009610519</v>
      </c>
      <c r="Q131" s="83"/>
      <c r="R131" s="20">
        <f t="shared" ref="R131:R133" si="2">P131*H131</f>
        <v>4.237764306113885E-2</v>
      </c>
    </row>
    <row r="132" spans="6:18">
      <c r="F132" s="78" t="s">
        <v>80</v>
      </c>
      <c r="G132" s="79"/>
      <c r="H132" s="80">
        <f>X37</f>
        <v>0.17073233969420409</v>
      </c>
      <c r="I132" s="81"/>
      <c r="J132" s="82">
        <f>U110</f>
        <v>0.52540913006029288</v>
      </c>
      <c r="K132" s="83"/>
      <c r="L132" s="20">
        <f t="shared" si="0"/>
        <v>8.9704330071890187E-2</v>
      </c>
      <c r="M132" s="82">
        <f>U111</f>
        <v>7.2638530002871085E-2</v>
      </c>
      <c r="N132" s="83"/>
      <c r="O132" s="20">
        <f t="shared" si="1"/>
        <v>1.2401746179337822E-2</v>
      </c>
      <c r="P132" s="82">
        <f>U112</f>
        <v>0.40195233993683605</v>
      </c>
      <c r="Q132" s="83"/>
      <c r="R132" s="20">
        <f t="shared" si="2"/>
        <v>6.8626263442976093E-2</v>
      </c>
    </row>
    <row r="133" spans="6:18">
      <c r="F133" s="78" t="s">
        <v>76</v>
      </c>
      <c r="G133" s="79"/>
      <c r="H133" s="80">
        <f>X39</f>
        <v>0.11986636245110822</v>
      </c>
      <c r="I133" s="81"/>
      <c r="J133" s="82">
        <f>U120</f>
        <v>0.59484372964017795</v>
      </c>
      <c r="K133" s="83"/>
      <c r="L133" s="20">
        <f t="shared" si="0"/>
        <v>7.1301754098818601E-2</v>
      </c>
      <c r="M133" s="82">
        <f>U121</f>
        <v>0.15866693968218512</v>
      </c>
      <c r="N133" s="83"/>
      <c r="O133" s="20">
        <f t="shared" si="1"/>
        <v>1.9018828900952928E-2</v>
      </c>
      <c r="P133" s="82">
        <f>U122</f>
        <v>0.2464893306776369</v>
      </c>
      <c r="Q133" s="83"/>
      <c r="R133" s="20">
        <f t="shared" si="2"/>
        <v>2.9545779451336695E-2</v>
      </c>
    </row>
    <row r="134" spans="6:18">
      <c r="F134" s="76"/>
      <c r="G134" s="77"/>
      <c r="H134" s="76"/>
      <c r="I134" s="77"/>
      <c r="J134" s="76"/>
      <c r="K134" s="77"/>
      <c r="L134" s="21">
        <f>SUM(L130:L133)</f>
        <v>0.50873081284104416</v>
      </c>
      <c r="M134" s="76"/>
      <c r="N134" s="77"/>
      <c r="O134" s="21">
        <f>SUM(O130:O133)</f>
        <v>0.27549425056879756</v>
      </c>
      <c r="P134" s="76"/>
      <c r="Q134" s="77"/>
      <c r="R134" s="21">
        <f>SUM(R130:R133)</f>
        <v>0.21577493659015817</v>
      </c>
    </row>
    <row r="138" spans="6:18">
      <c r="J138" s="73" t="s">
        <v>108</v>
      </c>
      <c r="K138" s="73"/>
      <c r="L138" s="22">
        <f xml:space="preserve"> L134</f>
        <v>0.50873081284104416</v>
      </c>
      <c r="M138" s="74" t="s">
        <v>123</v>
      </c>
      <c r="N138" s="74"/>
    </row>
    <row r="139" spans="6:18">
      <c r="J139" s="73" t="s">
        <v>106</v>
      </c>
      <c r="K139" s="73"/>
      <c r="L139" s="22">
        <f xml:space="preserve"> O134</f>
        <v>0.27549425056879756</v>
      </c>
      <c r="M139" s="74" t="s">
        <v>124</v>
      </c>
      <c r="N139" s="74"/>
    </row>
    <row r="140" spans="6:18">
      <c r="J140" s="73" t="s">
        <v>110</v>
      </c>
      <c r="K140" s="73"/>
      <c r="L140" s="22">
        <f>R134</f>
        <v>0.21577493659015817</v>
      </c>
      <c r="M140" s="74" t="s">
        <v>125</v>
      </c>
      <c r="N140" s="74"/>
    </row>
    <row r="143" spans="6:18">
      <c r="G143" s="72" t="s">
        <v>126</v>
      </c>
      <c r="H143" s="72"/>
      <c r="I143" s="72"/>
      <c r="J143" s="72"/>
      <c r="K143" s="72"/>
      <c r="L143" s="72"/>
      <c r="M143" s="72"/>
      <c r="N143" s="72"/>
      <c r="O143" s="72"/>
      <c r="P143" s="72"/>
      <c r="Q143" s="72"/>
    </row>
    <row r="144" spans="6:18">
      <c r="G144" s="72"/>
      <c r="H144" s="72"/>
      <c r="I144" s="72"/>
      <c r="J144" s="72"/>
      <c r="K144" s="72"/>
      <c r="L144" s="72"/>
      <c r="M144" s="72"/>
      <c r="N144" s="72"/>
      <c r="O144" s="72"/>
      <c r="P144" s="72"/>
      <c r="Q144" s="72"/>
    </row>
    <row r="145" spans="3:23">
      <c r="G145" s="72"/>
      <c r="H145" s="72"/>
      <c r="I145" s="72"/>
      <c r="J145" s="72"/>
      <c r="K145" s="72"/>
      <c r="L145" s="72"/>
      <c r="M145" s="72"/>
      <c r="N145" s="72"/>
      <c r="O145" s="72"/>
      <c r="P145" s="72"/>
      <c r="Q145" s="72"/>
    </row>
    <row r="149" spans="3:23" ht="14.4" customHeight="1"/>
    <row r="150" spans="3:23">
      <c r="C150" s="24" t="s">
        <v>77</v>
      </c>
      <c r="D150" s="25"/>
      <c r="E150" s="25"/>
      <c r="F150" s="25"/>
      <c r="G150" s="25"/>
      <c r="H150" s="25"/>
      <c r="I150" s="25"/>
      <c r="J150" s="25"/>
      <c r="K150" s="25"/>
      <c r="O150" s="24" t="s">
        <v>51</v>
      </c>
      <c r="P150" s="24"/>
      <c r="Q150" s="24"/>
      <c r="R150" s="24"/>
      <c r="S150" s="24"/>
      <c r="T150" s="24"/>
      <c r="U150" s="24"/>
      <c r="V150" s="24"/>
      <c r="W150" s="24"/>
    </row>
    <row r="151" spans="3:23">
      <c r="C151" s="25"/>
      <c r="D151" s="25"/>
      <c r="E151" s="25"/>
      <c r="F151" s="25"/>
      <c r="G151" s="25"/>
      <c r="H151" s="25"/>
      <c r="I151" s="25"/>
      <c r="J151" s="25"/>
      <c r="K151" s="25"/>
      <c r="O151" s="24"/>
      <c r="P151" s="24"/>
      <c r="Q151" s="24"/>
      <c r="R151" s="24"/>
      <c r="S151" s="24"/>
      <c r="T151" s="24"/>
      <c r="U151" s="24"/>
      <c r="V151" s="24"/>
      <c r="W151" s="24"/>
    </row>
  </sheetData>
  <mergeCells count="422">
    <mergeCell ref="B123:C123"/>
    <mergeCell ref="D123:E123"/>
    <mergeCell ref="F123:G123"/>
    <mergeCell ref="H123:I123"/>
    <mergeCell ref="M123:N123"/>
    <mergeCell ref="O123:P123"/>
    <mergeCell ref="Q123:R123"/>
    <mergeCell ref="S123:T123"/>
    <mergeCell ref="U123:V123"/>
    <mergeCell ref="B122:C122"/>
    <mergeCell ref="D122:E122"/>
    <mergeCell ref="F122:G122"/>
    <mergeCell ref="H122:I122"/>
    <mergeCell ref="M122:N122"/>
    <mergeCell ref="O122:P122"/>
    <mergeCell ref="Q122:R122"/>
    <mergeCell ref="S122:T122"/>
    <mergeCell ref="U122:V122"/>
    <mergeCell ref="B121:C121"/>
    <mergeCell ref="D121:E121"/>
    <mergeCell ref="F121:G121"/>
    <mergeCell ref="H121:I121"/>
    <mergeCell ref="M121:N121"/>
    <mergeCell ref="O121:P121"/>
    <mergeCell ref="Q121:R121"/>
    <mergeCell ref="S121:T121"/>
    <mergeCell ref="U121:V121"/>
    <mergeCell ref="S119:T119"/>
    <mergeCell ref="U119:V119"/>
    <mergeCell ref="B120:C120"/>
    <mergeCell ref="D120:E120"/>
    <mergeCell ref="F120:G120"/>
    <mergeCell ref="H120:I120"/>
    <mergeCell ref="M120:N120"/>
    <mergeCell ref="O120:P120"/>
    <mergeCell ref="Q120:R120"/>
    <mergeCell ref="S120:T120"/>
    <mergeCell ref="U120:V120"/>
    <mergeCell ref="B117:F117"/>
    <mergeCell ref="M117:Q117"/>
    <mergeCell ref="B119:C119"/>
    <mergeCell ref="D119:E119"/>
    <mergeCell ref="F119:G119"/>
    <mergeCell ref="H119:I119"/>
    <mergeCell ref="M119:N119"/>
    <mergeCell ref="O119:P119"/>
    <mergeCell ref="Q119:R119"/>
    <mergeCell ref="B113:C113"/>
    <mergeCell ref="D113:E113"/>
    <mergeCell ref="F113:G113"/>
    <mergeCell ref="H113:I113"/>
    <mergeCell ref="M113:N113"/>
    <mergeCell ref="O113:P113"/>
    <mergeCell ref="Q113:R113"/>
    <mergeCell ref="S113:T113"/>
    <mergeCell ref="U113:V113"/>
    <mergeCell ref="B112:C112"/>
    <mergeCell ref="D112:E112"/>
    <mergeCell ref="F112:G112"/>
    <mergeCell ref="H112:I112"/>
    <mergeCell ref="M112:N112"/>
    <mergeCell ref="O112:P112"/>
    <mergeCell ref="Q112:R112"/>
    <mergeCell ref="S112:T112"/>
    <mergeCell ref="U112:V112"/>
    <mergeCell ref="B111:C111"/>
    <mergeCell ref="D111:E111"/>
    <mergeCell ref="F111:G111"/>
    <mergeCell ref="H111:I111"/>
    <mergeCell ref="M111:N111"/>
    <mergeCell ref="O111:P111"/>
    <mergeCell ref="Q111:R111"/>
    <mergeCell ref="S111:T111"/>
    <mergeCell ref="U111:V111"/>
    <mergeCell ref="S109:T109"/>
    <mergeCell ref="U109:V109"/>
    <mergeCell ref="B110:C110"/>
    <mergeCell ref="D110:E110"/>
    <mergeCell ref="F110:G110"/>
    <mergeCell ref="H110:I110"/>
    <mergeCell ref="M110:N110"/>
    <mergeCell ref="O110:P110"/>
    <mergeCell ref="Q110:R110"/>
    <mergeCell ref="S110:T110"/>
    <mergeCell ref="U110:V110"/>
    <mergeCell ref="B107:F107"/>
    <mergeCell ref="M107:Q107"/>
    <mergeCell ref="B109:C109"/>
    <mergeCell ref="D109:E109"/>
    <mergeCell ref="F109:G109"/>
    <mergeCell ref="H109:I109"/>
    <mergeCell ref="M109:N109"/>
    <mergeCell ref="O109:P109"/>
    <mergeCell ref="Q109:R109"/>
    <mergeCell ref="B103:C103"/>
    <mergeCell ref="D103:E103"/>
    <mergeCell ref="F103:G103"/>
    <mergeCell ref="H103:I103"/>
    <mergeCell ref="M103:N103"/>
    <mergeCell ref="O103:P103"/>
    <mergeCell ref="Q103:R103"/>
    <mergeCell ref="S103:T103"/>
    <mergeCell ref="U103:V103"/>
    <mergeCell ref="B102:C102"/>
    <mergeCell ref="D102:E102"/>
    <mergeCell ref="F102:G102"/>
    <mergeCell ref="H102:I102"/>
    <mergeCell ref="M102:N102"/>
    <mergeCell ref="O102:P102"/>
    <mergeCell ref="Q102:R102"/>
    <mergeCell ref="S102:T102"/>
    <mergeCell ref="U102:V102"/>
    <mergeCell ref="B101:C101"/>
    <mergeCell ref="D101:E101"/>
    <mergeCell ref="F101:G101"/>
    <mergeCell ref="H101:I101"/>
    <mergeCell ref="M101:N101"/>
    <mergeCell ref="O101:P101"/>
    <mergeCell ref="Q101:R101"/>
    <mergeCell ref="S101:T101"/>
    <mergeCell ref="U101:V101"/>
    <mergeCell ref="B100:C100"/>
    <mergeCell ref="D100:E100"/>
    <mergeCell ref="F100:G100"/>
    <mergeCell ref="H100:I100"/>
    <mergeCell ref="M100:N100"/>
    <mergeCell ref="O100:P100"/>
    <mergeCell ref="Q100:R100"/>
    <mergeCell ref="S100:T100"/>
    <mergeCell ref="U100:V100"/>
    <mergeCell ref="M93:N93"/>
    <mergeCell ref="O93:P93"/>
    <mergeCell ref="Q93:R93"/>
    <mergeCell ref="S93:T93"/>
    <mergeCell ref="U93:V93"/>
    <mergeCell ref="B97:F97"/>
    <mergeCell ref="M97:Q97"/>
    <mergeCell ref="B99:C99"/>
    <mergeCell ref="D99:E99"/>
    <mergeCell ref="F99:G99"/>
    <mergeCell ref="H99:I99"/>
    <mergeCell ref="M99:N99"/>
    <mergeCell ref="O99:P99"/>
    <mergeCell ref="Q99:R99"/>
    <mergeCell ref="S99:T99"/>
    <mergeCell ref="U99:V99"/>
    <mergeCell ref="M91:N91"/>
    <mergeCell ref="O91:P91"/>
    <mergeCell ref="Q91:R91"/>
    <mergeCell ref="S91:T91"/>
    <mergeCell ref="U91:V91"/>
    <mergeCell ref="M92:N92"/>
    <mergeCell ref="O92:P92"/>
    <mergeCell ref="Q92:R92"/>
    <mergeCell ref="S92:T92"/>
    <mergeCell ref="U92:V92"/>
    <mergeCell ref="B91:C91"/>
    <mergeCell ref="D91:E91"/>
    <mergeCell ref="F91:G91"/>
    <mergeCell ref="H91:I91"/>
    <mergeCell ref="B92:C92"/>
    <mergeCell ref="D92:E92"/>
    <mergeCell ref="F92:G92"/>
    <mergeCell ref="H92:I92"/>
    <mergeCell ref="B93:C93"/>
    <mergeCell ref="D93:E93"/>
    <mergeCell ref="F93:G93"/>
    <mergeCell ref="H93:I93"/>
    <mergeCell ref="C82:U84"/>
    <mergeCell ref="B87:F87"/>
    <mergeCell ref="B89:C89"/>
    <mergeCell ref="D89:E89"/>
    <mergeCell ref="F89:G89"/>
    <mergeCell ref="H89:I89"/>
    <mergeCell ref="B90:C90"/>
    <mergeCell ref="D90:E90"/>
    <mergeCell ref="F90:G90"/>
    <mergeCell ref="H90:I90"/>
    <mergeCell ref="M87:Q87"/>
    <mergeCell ref="M89:N89"/>
    <mergeCell ref="O89:P89"/>
    <mergeCell ref="Q89:R89"/>
    <mergeCell ref="S89:T89"/>
    <mergeCell ref="U89:V89"/>
    <mergeCell ref="M90:N90"/>
    <mergeCell ref="O90:P90"/>
    <mergeCell ref="Q90:R90"/>
    <mergeCell ref="S90:T90"/>
    <mergeCell ref="U90:V90"/>
    <mergeCell ref="F78:G78"/>
    <mergeCell ref="H78:I78"/>
    <mergeCell ref="N68:O69"/>
    <mergeCell ref="P68:Q69"/>
    <mergeCell ref="R68:R69"/>
    <mergeCell ref="U68:V69"/>
    <mergeCell ref="N74:O75"/>
    <mergeCell ref="P74:Q75"/>
    <mergeCell ref="R74:R75"/>
    <mergeCell ref="U74:V75"/>
    <mergeCell ref="B72:C73"/>
    <mergeCell ref="D72:E73"/>
    <mergeCell ref="F72:G73"/>
    <mergeCell ref="H72:I73"/>
    <mergeCell ref="B74:C75"/>
    <mergeCell ref="D74:E75"/>
    <mergeCell ref="F74:G75"/>
    <mergeCell ref="H74:I75"/>
    <mergeCell ref="B76:C77"/>
    <mergeCell ref="D76:E77"/>
    <mergeCell ref="F76:G77"/>
    <mergeCell ref="H76:I77"/>
    <mergeCell ref="B65:E65"/>
    <mergeCell ref="B68:C69"/>
    <mergeCell ref="D68:E69"/>
    <mergeCell ref="F68:G69"/>
    <mergeCell ref="H68:I69"/>
    <mergeCell ref="B70:C71"/>
    <mergeCell ref="D70:E71"/>
    <mergeCell ref="F70:G71"/>
    <mergeCell ref="H70:I71"/>
    <mergeCell ref="B61:C61"/>
    <mergeCell ref="D61:E61"/>
    <mergeCell ref="F61:G61"/>
    <mergeCell ref="H61:I61"/>
    <mergeCell ref="B62:C62"/>
    <mergeCell ref="D62:E62"/>
    <mergeCell ref="F62:G62"/>
    <mergeCell ref="H62:I62"/>
    <mergeCell ref="P59:W59"/>
    <mergeCell ref="K51:L52"/>
    <mergeCell ref="K53:L54"/>
    <mergeCell ref="K55:L56"/>
    <mergeCell ref="B59:C59"/>
    <mergeCell ref="D59:E59"/>
    <mergeCell ref="F59:G59"/>
    <mergeCell ref="H59:I59"/>
    <mergeCell ref="B60:C60"/>
    <mergeCell ref="D60:E60"/>
    <mergeCell ref="F60:G60"/>
    <mergeCell ref="H60:I60"/>
    <mergeCell ref="B51:C52"/>
    <mergeCell ref="D51:E52"/>
    <mergeCell ref="F51:G52"/>
    <mergeCell ref="H51:I52"/>
    <mergeCell ref="B53:C54"/>
    <mergeCell ref="D53:E54"/>
    <mergeCell ref="F53:G54"/>
    <mergeCell ref="H53:I54"/>
    <mergeCell ref="B55:C56"/>
    <mergeCell ref="D55:E56"/>
    <mergeCell ref="F55:G56"/>
    <mergeCell ref="H55:I56"/>
    <mergeCell ref="N41:O41"/>
    <mergeCell ref="P41:Q41"/>
    <mergeCell ref="R41:S41"/>
    <mergeCell ref="T41:U41"/>
    <mergeCell ref="V41:W41"/>
    <mergeCell ref="X41:Y41"/>
    <mergeCell ref="B44:E44"/>
    <mergeCell ref="B47:I48"/>
    <mergeCell ref="B49:C50"/>
    <mergeCell ref="D49:E50"/>
    <mergeCell ref="F49:G50"/>
    <mergeCell ref="H49:I50"/>
    <mergeCell ref="K47:L48"/>
    <mergeCell ref="K49:L50"/>
    <mergeCell ref="N37:O38"/>
    <mergeCell ref="P37:Q38"/>
    <mergeCell ref="R37:S38"/>
    <mergeCell ref="T37:U38"/>
    <mergeCell ref="V37:W38"/>
    <mergeCell ref="X37:Y38"/>
    <mergeCell ref="N39:O40"/>
    <mergeCell ref="P39:Q40"/>
    <mergeCell ref="R39:S40"/>
    <mergeCell ref="T39:U40"/>
    <mergeCell ref="V39:W40"/>
    <mergeCell ref="X39:Y40"/>
    <mergeCell ref="X31:Y32"/>
    <mergeCell ref="N33:O34"/>
    <mergeCell ref="P33:Q34"/>
    <mergeCell ref="R33:S34"/>
    <mergeCell ref="T33:U34"/>
    <mergeCell ref="V33:W34"/>
    <mergeCell ref="X33:Y34"/>
    <mergeCell ref="N35:O36"/>
    <mergeCell ref="P35:Q36"/>
    <mergeCell ref="R35:S36"/>
    <mergeCell ref="T35:U36"/>
    <mergeCell ref="V35:W36"/>
    <mergeCell ref="X35:Y36"/>
    <mergeCell ref="B39:C40"/>
    <mergeCell ref="D39:E40"/>
    <mergeCell ref="F39:G40"/>
    <mergeCell ref="H39:I40"/>
    <mergeCell ref="J39:K40"/>
    <mergeCell ref="B41:C41"/>
    <mergeCell ref="D41:E41"/>
    <mergeCell ref="F41:G41"/>
    <mergeCell ref="H41:I41"/>
    <mergeCell ref="J41:K41"/>
    <mergeCell ref="H33:I34"/>
    <mergeCell ref="J33:K34"/>
    <mergeCell ref="B35:C36"/>
    <mergeCell ref="D35:E36"/>
    <mergeCell ref="F35:G36"/>
    <mergeCell ref="H35:I36"/>
    <mergeCell ref="J35:K36"/>
    <mergeCell ref="B37:C38"/>
    <mergeCell ref="D37:E38"/>
    <mergeCell ref="F37:G38"/>
    <mergeCell ref="H37:I38"/>
    <mergeCell ref="J37:K38"/>
    <mergeCell ref="B33:C34"/>
    <mergeCell ref="D33:E34"/>
    <mergeCell ref="F33:G34"/>
    <mergeCell ref="K24:L24"/>
    <mergeCell ref="M24:O24"/>
    <mergeCell ref="P24:S24"/>
    <mergeCell ref="T24:U24"/>
    <mergeCell ref="K22:L22"/>
    <mergeCell ref="M22:O22"/>
    <mergeCell ref="P22:S22"/>
    <mergeCell ref="T22:U22"/>
    <mergeCell ref="K23:L23"/>
    <mergeCell ref="M23:O23"/>
    <mergeCell ref="P23:S23"/>
    <mergeCell ref="T23:U23"/>
    <mergeCell ref="M20:O20"/>
    <mergeCell ref="P20:S20"/>
    <mergeCell ref="T20:U20"/>
    <mergeCell ref="K21:L21"/>
    <mergeCell ref="M21:O21"/>
    <mergeCell ref="P21:S21"/>
    <mergeCell ref="T21:U21"/>
    <mergeCell ref="K17:V17"/>
    <mergeCell ref="K18:L18"/>
    <mergeCell ref="M18:O18"/>
    <mergeCell ref="P18:S18"/>
    <mergeCell ref="T18:U18"/>
    <mergeCell ref="K19:L19"/>
    <mergeCell ref="M19:O19"/>
    <mergeCell ref="P19:S19"/>
    <mergeCell ref="T19:U19"/>
    <mergeCell ref="B28:E28"/>
    <mergeCell ref="N28:R28"/>
    <mergeCell ref="A9:W10"/>
    <mergeCell ref="B14:E14"/>
    <mergeCell ref="B17:D17"/>
    <mergeCell ref="E17:F17"/>
    <mergeCell ref="B31:C32"/>
    <mergeCell ref="D31:E32"/>
    <mergeCell ref="F31:G32"/>
    <mergeCell ref="H31:I32"/>
    <mergeCell ref="J31:K32"/>
    <mergeCell ref="N31:O32"/>
    <mergeCell ref="P31:Q32"/>
    <mergeCell ref="R31:S32"/>
    <mergeCell ref="T31:U32"/>
    <mergeCell ref="V31:W32"/>
    <mergeCell ref="B18:D18"/>
    <mergeCell ref="E18:F18"/>
    <mergeCell ref="B19:D19"/>
    <mergeCell ref="E19:F19"/>
    <mergeCell ref="B20:D20"/>
    <mergeCell ref="E20:F20"/>
    <mergeCell ref="B24:D24"/>
    <mergeCell ref="K20:L20"/>
    <mergeCell ref="E24:F24"/>
    <mergeCell ref="B25:D25"/>
    <mergeCell ref="E25:F25"/>
    <mergeCell ref="B21:D21"/>
    <mergeCell ref="E21:F21"/>
    <mergeCell ref="B22:D22"/>
    <mergeCell ref="E22:F22"/>
    <mergeCell ref="B23:D23"/>
    <mergeCell ref="E23:F23"/>
    <mergeCell ref="M131:N131"/>
    <mergeCell ref="P131:Q131"/>
    <mergeCell ref="F127:R127"/>
    <mergeCell ref="F128:I128"/>
    <mergeCell ref="J128:L128"/>
    <mergeCell ref="M128:O128"/>
    <mergeCell ref="P128:R128"/>
    <mergeCell ref="F129:G129"/>
    <mergeCell ref="H129:I129"/>
    <mergeCell ref="J129:K129"/>
    <mergeCell ref="M129:N129"/>
    <mergeCell ref="P129:Q129"/>
    <mergeCell ref="A3:W5"/>
    <mergeCell ref="F134:G134"/>
    <mergeCell ref="H134:I134"/>
    <mergeCell ref="J134:K134"/>
    <mergeCell ref="M134:N134"/>
    <mergeCell ref="P134:Q134"/>
    <mergeCell ref="F132:G132"/>
    <mergeCell ref="H132:I132"/>
    <mergeCell ref="J132:K132"/>
    <mergeCell ref="M132:N132"/>
    <mergeCell ref="P132:Q132"/>
    <mergeCell ref="F133:G133"/>
    <mergeCell ref="H133:I133"/>
    <mergeCell ref="J133:K133"/>
    <mergeCell ref="M133:N133"/>
    <mergeCell ref="P133:Q133"/>
    <mergeCell ref="F130:G130"/>
    <mergeCell ref="H130:I130"/>
    <mergeCell ref="J130:K130"/>
    <mergeCell ref="M130:N130"/>
    <mergeCell ref="P130:Q130"/>
    <mergeCell ref="F131:G131"/>
    <mergeCell ref="H131:I131"/>
    <mergeCell ref="J131:K131"/>
    <mergeCell ref="G143:Q145"/>
    <mergeCell ref="O150:W151"/>
    <mergeCell ref="C150:K151"/>
    <mergeCell ref="J138:K138"/>
    <mergeCell ref="M138:N138"/>
    <mergeCell ref="J139:K139"/>
    <mergeCell ref="M139:N139"/>
    <mergeCell ref="J140:K140"/>
    <mergeCell ref="M140:N1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scoring model</vt:lpstr>
      <vt:lpstr>AHP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bhawsar</dc:creator>
  <cp:lastModifiedBy>yash bhawsar</cp:lastModifiedBy>
  <dcterms:created xsi:type="dcterms:W3CDTF">2024-01-01T05:53:25Z</dcterms:created>
  <dcterms:modified xsi:type="dcterms:W3CDTF">2024-01-07T07:38:02Z</dcterms:modified>
</cp:coreProperties>
</file>