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" r:id="rId1"/>
  </sheets>
  <calcPr calcId="124519"/>
</workbook>
</file>

<file path=xl/calcChain.xml><?xml version="1.0" encoding="utf-8"?>
<calcChain xmlns="http://schemas.openxmlformats.org/spreadsheetml/2006/main">
  <c r="D7" i="2"/>
  <c r="S7"/>
  <c r="AE47"/>
  <c r="AE48" s="1"/>
  <c r="L40"/>
  <c r="M40"/>
  <c r="N40"/>
  <c r="O40"/>
  <c r="AC40"/>
  <c r="AD40"/>
  <c r="P39"/>
  <c r="W39" s="1"/>
  <c r="K39"/>
  <c r="P38"/>
  <c r="W38" s="1"/>
  <c r="K38"/>
  <c r="P37"/>
  <c r="AB37" s="1"/>
  <c r="K37"/>
  <c r="P36"/>
  <c r="W36" s="1"/>
  <c r="K36"/>
  <c r="P35"/>
  <c r="AB35" s="1"/>
  <c r="K35"/>
  <c r="K34"/>
  <c r="D34"/>
  <c r="P45"/>
  <c r="Q45" s="1"/>
  <c r="P44"/>
  <c r="Q44" s="1"/>
  <c r="P34"/>
  <c r="R34" s="1"/>
  <c r="J40"/>
  <c r="I40"/>
  <c r="H40"/>
  <c r="G40"/>
  <c r="F40"/>
  <c r="E40"/>
  <c r="P33"/>
  <c r="S33" s="1"/>
  <c r="K33"/>
  <c r="P32"/>
  <c r="S32" s="1"/>
  <c r="K32"/>
  <c r="P31"/>
  <c r="S31" s="1"/>
  <c r="K31"/>
  <c r="P30"/>
  <c r="S30" s="1"/>
  <c r="K30"/>
  <c r="P29"/>
  <c r="S29" s="1"/>
  <c r="K29"/>
  <c r="P28"/>
  <c r="S28" s="1"/>
  <c r="K28"/>
  <c r="P27"/>
  <c r="S27" s="1"/>
  <c r="K27"/>
  <c r="P26"/>
  <c r="S26" s="1"/>
  <c r="K26"/>
  <c r="P25"/>
  <c r="S25" s="1"/>
  <c r="K25"/>
  <c r="P24"/>
  <c r="S24" s="1"/>
  <c r="K24"/>
  <c r="D24"/>
  <c r="P23"/>
  <c r="S23" s="1"/>
  <c r="K23"/>
  <c r="D23"/>
  <c r="P22"/>
  <c r="S22" s="1"/>
  <c r="K22"/>
  <c r="D22"/>
  <c r="P21"/>
  <c r="S21" s="1"/>
  <c r="K21"/>
  <c r="D21"/>
  <c r="P20"/>
  <c r="S20" s="1"/>
  <c r="K20"/>
  <c r="D20"/>
  <c r="P19"/>
  <c r="S19" s="1"/>
  <c r="K19"/>
  <c r="D19"/>
  <c r="P18"/>
  <c r="S18" s="1"/>
  <c r="K18"/>
  <c r="D18"/>
  <c r="P17"/>
  <c r="S17" s="1"/>
  <c r="K17"/>
  <c r="D17"/>
  <c r="P16"/>
  <c r="S16" s="1"/>
  <c r="K16"/>
  <c r="D16"/>
  <c r="P15"/>
  <c r="S15" s="1"/>
  <c r="K15"/>
  <c r="D15"/>
  <c r="P14"/>
  <c r="S14" s="1"/>
  <c r="K14"/>
  <c r="D14"/>
  <c r="P13"/>
  <c r="S13" s="1"/>
  <c r="K13"/>
  <c r="D13"/>
  <c r="P12"/>
  <c r="S12" s="1"/>
  <c r="K12"/>
  <c r="D12"/>
  <c r="P11"/>
  <c r="S11" s="1"/>
  <c r="K11"/>
  <c r="D11"/>
  <c r="P10"/>
  <c r="S10" s="1"/>
  <c r="K10"/>
  <c r="D10"/>
  <c r="P9"/>
  <c r="S9" s="1"/>
  <c r="K9"/>
  <c r="D9"/>
  <c r="P8"/>
  <c r="S8" s="1"/>
  <c r="K8"/>
  <c r="D8"/>
  <c r="P7"/>
  <c r="K7"/>
  <c r="K40" s="1"/>
  <c r="U34" l="1"/>
  <c r="AB34"/>
  <c r="W34"/>
  <c r="S34"/>
  <c r="V34"/>
  <c r="X34"/>
  <c r="P40"/>
  <c r="Q46"/>
  <c r="R39"/>
  <c r="V39"/>
  <c r="X39"/>
  <c r="AB39"/>
  <c r="S39"/>
  <c r="U39"/>
  <c r="S35"/>
  <c r="U35"/>
  <c r="W35"/>
  <c r="R36"/>
  <c r="V36"/>
  <c r="X36"/>
  <c r="AB36"/>
  <c r="S37"/>
  <c r="U37"/>
  <c r="W37"/>
  <c r="R38"/>
  <c r="V38"/>
  <c r="X38"/>
  <c r="AB38"/>
  <c r="R35"/>
  <c r="T35" s="1"/>
  <c r="V35"/>
  <c r="X35"/>
  <c r="S36"/>
  <c r="U36"/>
  <c r="R37"/>
  <c r="T37" s="1"/>
  <c r="V37"/>
  <c r="X37"/>
  <c r="S38"/>
  <c r="U38"/>
  <c r="Z34"/>
  <c r="D40"/>
  <c r="S40"/>
  <c r="W7"/>
  <c r="U7"/>
  <c r="AB7"/>
  <c r="AB21"/>
  <c r="AB19"/>
  <c r="AB18"/>
  <c r="AB16"/>
  <c r="AB14"/>
  <c r="AB12"/>
  <c r="AB10"/>
  <c r="AB8"/>
  <c r="X22"/>
  <c r="V22"/>
  <c r="R22"/>
  <c r="X21"/>
  <c r="V21"/>
  <c r="R21"/>
  <c r="T21" s="1"/>
  <c r="X20"/>
  <c r="V20"/>
  <c r="R20"/>
  <c r="T20" s="1"/>
  <c r="X19"/>
  <c r="V19"/>
  <c r="R19"/>
  <c r="T19" s="1"/>
  <c r="X18"/>
  <c r="V18"/>
  <c r="R18"/>
  <c r="T18" s="1"/>
  <c r="X17"/>
  <c r="V17"/>
  <c r="R17"/>
  <c r="T17" s="1"/>
  <c r="X16"/>
  <c r="V16"/>
  <c r="R16"/>
  <c r="T16" s="1"/>
  <c r="X15"/>
  <c r="V15"/>
  <c r="R15"/>
  <c r="X14"/>
  <c r="V14"/>
  <c r="R14"/>
  <c r="T14" s="1"/>
  <c r="X13"/>
  <c r="V13"/>
  <c r="R13"/>
  <c r="T13" s="1"/>
  <c r="X12"/>
  <c r="V12"/>
  <c r="R12"/>
  <c r="T12" s="1"/>
  <c r="X11"/>
  <c r="V11"/>
  <c r="R11"/>
  <c r="X10"/>
  <c r="V10"/>
  <c r="R10"/>
  <c r="T10" s="1"/>
  <c r="W9"/>
  <c r="U9"/>
  <c r="R9"/>
  <c r="X8"/>
  <c r="V8"/>
  <c r="R8"/>
  <c r="T8" s="1"/>
  <c r="AB22"/>
  <c r="AB20"/>
  <c r="AB17"/>
  <c r="AB15"/>
  <c r="AB13"/>
  <c r="AB11"/>
  <c r="AB9"/>
  <c r="W22"/>
  <c r="U22"/>
  <c r="W21"/>
  <c r="U21"/>
  <c r="W20"/>
  <c r="U20"/>
  <c r="W19"/>
  <c r="U19"/>
  <c r="W18"/>
  <c r="U18"/>
  <c r="W17"/>
  <c r="U17"/>
  <c r="W16"/>
  <c r="U16"/>
  <c r="W15"/>
  <c r="U15"/>
  <c r="W14"/>
  <c r="U14"/>
  <c r="W13"/>
  <c r="U13"/>
  <c r="W12"/>
  <c r="U12"/>
  <c r="W11"/>
  <c r="U11"/>
  <c r="W10"/>
  <c r="U10"/>
  <c r="X9"/>
  <c r="V9"/>
  <c r="W8"/>
  <c r="U8"/>
  <c r="AB26"/>
  <c r="AB24"/>
  <c r="X26"/>
  <c r="V26"/>
  <c r="R26"/>
  <c r="T26" s="1"/>
  <c r="X25"/>
  <c r="V25"/>
  <c r="R25"/>
  <c r="T25" s="1"/>
  <c r="X24"/>
  <c r="V24"/>
  <c r="R24"/>
  <c r="AB25"/>
  <c r="W26"/>
  <c r="U26"/>
  <c r="W25"/>
  <c r="U25"/>
  <c r="W24"/>
  <c r="U24"/>
  <c r="AB33"/>
  <c r="AB31"/>
  <c r="AB29"/>
  <c r="X33"/>
  <c r="V33"/>
  <c r="R33"/>
  <c r="T33" s="1"/>
  <c r="X32"/>
  <c r="V32"/>
  <c r="R32"/>
  <c r="T32" s="1"/>
  <c r="X31"/>
  <c r="V31"/>
  <c r="R31"/>
  <c r="T31" s="1"/>
  <c r="X30"/>
  <c r="V30"/>
  <c r="R30"/>
  <c r="T30" s="1"/>
  <c r="X29"/>
  <c r="V29"/>
  <c r="R29"/>
  <c r="T29" s="1"/>
  <c r="X28"/>
  <c r="V28"/>
  <c r="R28"/>
  <c r="T28" s="1"/>
  <c r="AB32"/>
  <c r="AB30"/>
  <c r="AB28"/>
  <c r="W33"/>
  <c r="U33"/>
  <c r="W32"/>
  <c r="U32"/>
  <c r="W31"/>
  <c r="U31"/>
  <c r="W30"/>
  <c r="U30"/>
  <c r="W29"/>
  <c r="U29"/>
  <c r="W28"/>
  <c r="U28"/>
  <c r="X27"/>
  <c r="V27"/>
  <c r="R27"/>
  <c r="AB27"/>
  <c r="W27"/>
  <c r="U27"/>
  <c r="AB23"/>
  <c r="X23"/>
  <c r="V23"/>
  <c r="R23"/>
  <c r="T23" s="1"/>
  <c r="W23"/>
  <c r="U23"/>
  <c r="R7"/>
  <c r="T7" s="1"/>
  <c r="V7"/>
  <c r="X7"/>
  <c r="Q7" l="1"/>
  <c r="Y7"/>
  <c r="Z27"/>
  <c r="T27"/>
  <c r="Z24"/>
  <c r="T24"/>
  <c r="AA9"/>
  <c r="T9"/>
  <c r="Z11"/>
  <c r="T11"/>
  <c r="Z15"/>
  <c r="T15"/>
  <c r="Z22"/>
  <c r="T22"/>
  <c r="AA34"/>
  <c r="T34"/>
  <c r="T38"/>
  <c r="T36"/>
  <c r="T39"/>
  <c r="W40"/>
  <c r="V40"/>
  <c r="AB40"/>
  <c r="U40"/>
  <c r="R40"/>
  <c r="X40"/>
  <c r="AA39"/>
  <c r="Z39"/>
  <c r="Y39"/>
  <c r="AA38"/>
  <c r="Z38"/>
  <c r="Z35"/>
  <c r="AA35"/>
  <c r="Y35"/>
  <c r="Y38"/>
  <c r="AA36"/>
  <c r="Z36"/>
  <c r="Z37"/>
  <c r="AA37"/>
  <c r="Y37"/>
  <c r="Y36"/>
  <c r="AA7"/>
  <c r="AF7" s="1"/>
  <c r="AA10"/>
  <c r="Y10"/>
  <c r="AA12"/>
  <c r="Y12"/>
  <c r="AA14"/>
  <c r="Y14"/>
  <c r="AA16"/>
  <c r="Y16"/>
  <c r="AA18"/>
  <c r="Y18"/>
  <c r="AA19"/>
  <c r="Y19"/>
  <c r="AA21"/>
  <c r="Y21"/>
  <c r="Z7"/>
  <c r="Y8"/>
  <c r="Z21"/>
  <c r="Z18"/>
  <c r="Z14"/>
  <c r="Z10"/>
  <c r="Z8"/>
  <c r="Z9"/>
  <c r="Y9"/>
  <c r="AA11"/>
  <c r="Y11"/>
  <c r="AA13"/>
  <c r="Y13"/>
  <c r="AA15"/>
  <c r="Y15"/>
  <c r="AA17"/>
  <c r="Y17"/>
  <c r="AA20"/>
  <c r="Y20"/>
  <c r="AA22"/>
  <c r="Y22"/>
  <c r="Z19"/>
  <c r="Z16"/>
  <c r="Z12"/>
  <c r="AA8"/>
  <c r="Z20"/>
  <c r="Z17"/>
  <c r="Z13"/>
  <c r="AA25"/>
  <c r="Y25"/>
  <c r="Z25"/>
  <c r="AA24"/>
  <c r="Y24"/>
  <c r="AA26"/>
  <c r="Y26"/>
  <c r="Z26"/>
  <c r="AA28"/>
  <c r="Y28"/>
  <c r="AA30"/>
  <c r="Y30"/>
  <c r="AA32"/>
  <c r="Y32"/>
  <c r="Z32"/>
  <c r="Z30"/>
  <c r="Z28"/>
  <c r="AA29"/>
  <c r="AA31"/>
  <c r="Y31"/>
  <c r="AA33"/>
  <c r="Y33"/>
  <c r="Z33"/>
  <c r="Z31"/>
  <c r="Z29"/>
  <c r="AA27"/>
  <c r="Y27"/>
  <c r="AA23"/>
  <c r="Y23"/>
  <c r="Z23"/>
  <c r="Q21"/>
  <c r="AF21" s="1"/>
  <c r="Q19"/>
  <c r="AF19" s="1"/>
  <c r="Q18"/>
  <c r="AF18" s="1"/>
  <c r="Q16"/>
  <c r="AF16" s="1"/>
  <c r="Q14"/>
  <c r="AF14" s="1"/>
  <c r="Q13"/>
  <c r="AF13" s="1"/>
  <c r="Q11"/>
  <c r="AF11" s="1"/>
  <c r="Q10"/>
  <c r="AF10" s="1"/>
  <c r="Q8"/>
  <c r="AF8" s="1"/>
  <c r="Q24"/>
  <c r="AF24" s="1"/>
  <c r="Q22"/>
  <c r="AF22" s="1"/>
  <c r="Q20"/>
  <c r="AF20" s="1"/>
  <c r="Q17"/>
  <c r="AF17" s="1"/>
  <c r="Q15"/>
  <c r="AF15" s="1"/>
  <c r="Q12"/>
  <c r="AF12" s="1"/>
  <c r="Q9"/>
  <c r="AF9" s="1"/>
  <c r="T40" l="1"/>
  <c r="Z40"/>
  <c r="AA40"/>
  <c r="Q34"/>
  <c r="Y34"/>
  <c r="AE34" s="1"/>
  <c r="Y29"/>
  <c r="AE39"/>
  <c r="AF39"/>
  <c r="AF37"/>
  <c r="AE37"/>
  <c r="AF35"/>
  <c r="AE35"/>
  <c r="AE36"/>
  <c r="AF36"/>
  <c r="AE38"/>
  <c r="AF38"/>
  <c r="AF27"/>
  <c r="AF32"/>
  <c r="AF30"/>
  <c r="AF28"/>
  <c r="AF26"/>
  <c r="AF33"/>
  <c r="AF31"/>
  <c r="AF29"/>
  <c r="AF25"/>
  <c r="Q23"/>
  <c r="AF23" s="1"/>
  <c r="AE8"/>
  <c r="AE10"/>
  <c r="AE11"/>
  <c r="AE13"/>
  <c r="AE14"/>
  <c r="AE16"/>
  <c r="AE18"/>
  <c r="AE19"/>
  <c r="AE21"/>
  <c r="AE23"/>
  <c r="AE25"/>
  <c r="AE9"/>
  <c r="AE12"/>
  <c r="AE15"/>
  <c r="AE17"/>
  <c r="AE20"/>
  <c r="AE22"/>
  <c r="AE24"/>
  <c r="AE26"/>
  <c r="Q40"/>
  <c r="Y40" l="1"/>
  <c r="AF34"/>
  <c r="AF40"/>
  <c r="AE32"/>
  <c r="AE28"/>
  <c r="AE33"/>
  <c r="AE29"/>
  <c r="AE30"/>
  <c r="AE31"/>
  <c r="AE27"/>
  <c r="AE7"/>
  <c r="AE40" l="1"/>
  <c r="AE44" s="1"/>
</calcChain>
</file>

<file path=xl/sharedStrings.xml><?xml version="1.0" encoding="utf-8"?>
<sst xmlns="http://schemas.openxmlformats.org/spreadsheetml/2006/main" count="118" uniqueCount="78">
  <si>
    <t>Life Care Logistic Pvt Ltd</t>
  </si>
  <si>
    <t>37-38 Lasudia Mori Dewas Naka</t>
  </si>
  <si>
    <t>Indore (M.P.)</t>
  </si>
  <si>
    <t>Working Days</t>
  </si>
  <si>
    <t>Earning</t>
  </si>
  <si>
    <t>Deduction</t>
  </si>
  <si>
    <t>S. No.</t>
  </si>
  <si>
    <t>Employee's Name</t>
  </si>
  <si>
    <t>Degi.</t>
  </si>
  <si>
    <t>Bonus</t>
  </si>
  <si>
    <t>Basic</t>
  </si>
  <si>
    <t>HRA</t>
  </si>
  <si>
    <t>Med. All.</t>
  </si>
  <si>
    <t>Conv.</t>
  </si>
  <si>
    <t>Per. All</t>
  </si>
  <si>
    <t>Gross</t>
  </si>
  <si>
    <t>Work Day</t>
  </si>
  <si>
    <t>W/Off</t>
  </si>
  <si>
    <t>EL</t>
  </si>
  <si>
    <t>Absent</t>
  </si>
  <si>
    <t>Total Present</t>
  </si>
  <si>
    <t>Total Basic</t>
  </si>
  <si>
    <t>Sp.all.</t>
  </si>
  <si>
    <t>Gross Salary</t>
  </si>
  <si>
    <t>EPF @ 12%</t>
  </si>
  <si>
    <t>EPF @ 13.61%</t>
  </si>
  <si>
    <t>WC</t>
  </si>
  <si>
    <t>P Tax</t>
  </si>
  <si>
    <t>Advance</t>
  </si>
  <si>
    <t>Net Pay</t>
  </si>
  <si>
    <t>CTC</t>
  </si>
  <si>
    <t>Signature</t>
  </si>
  <si>
    <t>Milind Shinde</t>
  </si>
  <si>
    <t>AGM</t>
  </si>
  <si>
    <t>Santosh Damugde</t>
  </si>
  <si>
    <t>Sachin Male</t>
  </si>
  <si>
    <t>SAP Operator</t>
  </si>
  <si>
    <t>Mangesh Udamale</t>
  </si>
  <si>
    <t>Atul Kamthe</t>
  </si>
  <si>
    <t>Vaibhav Pawar</t>
  </si>
  <si>
    <t>Somnath Bondre</t>
  </si>
  <si>
    <t>Supervisor</t>
  </si>
  <si>
    <t>Santosh Gade</t>
  </si>
  <si>
    <t>Keshav Sawant</t>
  </si>
  <si>
    <t>Ashok Ekshinge</t>
  </si>
  <si>
    <t>Ganesh Satav</t>
  </si>
  <si>
    <t>Sandeep Sawant</t>
  </si>
  <si>
    <t>Sachin Pawar</t>
  </si>
  <si>
    <t>Sachin Patil</t>
  </si>
  <si>
    <t>Dipak Valhe</t>
  </si>
  <si>
    <t>Rajendra Gaikwad</t>
  </si>
  <si>
    <t>Tik Bhadur</t>
  </si>
  <si>
    <t>Tinting</t>
  </si>
  <si>
    <t>Datta Nakate</t>
  </si>
  <si>
    <t>Picker</t>
  </si>
  <si>
    <t>Krishna Dey</t>
  </si>
  <si>
    <t>Labour</t>
  </si>
  <si>
    <t>Vishwanath Kolhe</t>
  </si>
  <si>
    <t>Mangesh Varti</t>
  </si>
  <si>
    <t>Pralhad Shriram</t>
  </si>
  <si>
    <t>Durga Prasad</t>
  </si>
  <si>
    <t>Pravin Kalboot</t>
  </si>
  <si>
    <t>Yogesh Digrase</t>
  </si>
  <si>
    <t>Spe. All.</t>
  </si>
  <si>
    <t>Niraj Yadav (Jitendra)</t>
  </si>
  <si>
    <t>Preformance Incentive</t>
  </si>
  <si>
    <t>Bonus For the Months</t>
  </si>
  <si>
    <t>House Keeping</t>
  </si>
  <si>
    <t>Total Cash Deposite Rs.</t>
  </si>
  <si>
    <t xml:space="preserve"> Asian Paints Pune Staff Saalary For The Month Of May. 2013</t>
  </si>
  <si>
    <t>Nitin Sahare</t>
  </si>
  <si>
    <t>Lalbahadur Bishta</t>
  </si>
  <si>
    <t>Santosh Birgad</t>
  </si>
  <si>
    <t>Dyandeo Barde</t>
  </si>
  <si>
    <t>Arun Mhasram</t>
  </si>
  <si>
    <t>Amol Bhagat</t>
  </si>
  <si>
    <t>Mangesh Uike</t>
  </si>
  <si>
    <t>Left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</si>
</sst>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7" fillId="0" borderId="0"/>
  </cellStyleXfs>
  <cellXfs count="28">
    <xf numFmtId="0" fontId="0" fillId="0" borderId="0" xfId="0"/>
    <xf numFmtId="0" fontId="3" fillId="0" borderId="0" xfId="0" applyFont="1" applyFill="1"/>
    <xf numFmtId="0" fontId="2" fillId="0" borderId="4" xfId="0" applyFont="1" applyFill="1" applyBorder="1" applyAlignment="1">
      <alignment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0" fontId="6" fillId="0" borderId="4" xfId="2" applyFont="1" applyFill="1" applyBorder="1" applyAlignment="1">
      <alignment horizontal="left" vertical="center" wrapText="1"/>
    </xf>
    <xf numFmtId="1" fontId="5" fillId="0" borderId="4" xfId="0" applyNumberFormat="1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 vertical="center"/>
    </xf>
    <xf numFmtId="1" fontId="0" fillId="0" borderId="0" xfId="0" applyNumberFormat="1"/>
    <xf numFmtId="0" fontId="8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2" borderId="4" xfId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4">
    <cellStyle name="Normal" xfId="0" builtinId="0"/>
    <cellStyle name="Normal_BUDGET_CFA_201112_1559" xfId="1"/>
    <cellStyle name="Normal_CFA working_VR for Indore" xfId="2"/>
    <cellStyle name="Normal_VR proposal_Revised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8"/>
  <sheetViews>
    <sheetView tabSelected="1" topLeftCell="K1" workbookViewId="0">
      <selection activeCell="P7" sqref="P7"/>
    </sheetView>
  </sheetViews>
  <sheetFormatPr defaultRowHeight="15"/>
  <cols>
    <col min="1" max="1" width="6.5703125" bestFit="1" customWidth="1"/>
    <col min="2" max="2" width="20.140625" bestFit="1" customWidth="1"/>
    <col min="3" max="11" width="9.140625" customWidth="1"/>
    <col min="12" max="12" width="6.28515625" bestFit="1" customWidth="1"/>
    <col min="13" max="13" width="4.7109375" customWidth="1"/>
    <col min="14" max="14" width="3.85546875" bestFit="1" customWidth="1"/>
    <col min="15" max="15" width="4.85546875" customWidth="1"/>
    <col min="16" max="16" width="6" customWidth="1"/>
    <col min="17" max="17" width="8.28515625" bestFit="1" customWidth="1"/>
    <col min="18" max="18" width="7.85546875" bestFit="1" customWidth="1"/>
    <col min="19" max="19" width="6.7109375" bestFit="1" customWidth="1"/>
    <col min="20" max="20" width="7.85546875" bestFit="1" customWidth="1"/>
    <col min="21" max="21" width="6.7109375" bestFit="1" customWidth="1"/>
    <col min="22" max="22" width="6.140625" customWidth="1"/>
    <col min="23" max="23" width="6.5703125" bestFit="1" customWidth="1"/>
    <col min="24" max="24" width="8.7109375" bestFit="1" customWidth="1"/>
    <col min="25" max="25" width="9.42578125" customWidth="1"/>
    <col min="26" max="26" width="6.7109375" customWidth="1"/>
    <col min="27" max="27" width="7" customWidth="1"/>
    <col min="28" max="28" width="6.28515625" customWidth="1"/>
    <col min="29" max="29" width="6.42578125" bestFit="1" customWidth="1"/>
    <col min="30" max="30" width="4.5703125" customWidth="1"/>
    <col min="31" max="31" width="9.5703125" bestFit="1" customWidth="1"/>
  </cols>
  <sheetData>
    <row r="1" spans="1:33" ht="15.7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1"/>
    </row>
    <row r="2" spans="1:33" ht="15.7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1"/>
    </row>
    <row r="3" spans="1:33" ht="15.75">
      <c r="A3" s="25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1"/>
    </row>
    <row r="4" spans="1:33" ht="15.75">
      <c r="A4" s="25" t="s">
        <v>69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1"/>
    </row>
    <row r="5" spans="1:33" ht="15.75">
      <c r="A5" s="13">
        <v>31</v>
      </c>
      <c r="B5" s="14"/>
      <c r="C5" s="14"/>
      <c r="D5" s="14"/>
      <c r="E5" s="26"/>
      <c r="F5" s="26"/>
      <c r="G5" s="26"/>
      <c r="H5" s="26"/>
      <c r="I5" s="26"/>
      <c r="J5" s="26"/>
      <c r="K5" s="14"/>
      <c r="L5" s="27" t="s">
        <v>3</v>
      </c>
      <c r="M5" s="27"/>
      <c r="N5" s="27"/>
      <c r="O5" s="27"/>
      <c r="P5" s="27"/>
      <c r="Q5" s="15"/>
      <c r="R5" s="27" t="s">
        <v>4</v>
      </c>
      <c r="S5" s="27"/>
      <c r="T5" s="27"/>
      <c r="U5" s="27"/>
      <c r="V5" s="27"/>
      <c r="W5" s="27"/>
      <c r="X5" s="27"/>
      <c r="Y5" s="2"/>
      <c r="Z5" s="27" t="s">
        <v>5</v>
      </c>
      <c r="AA5" s="27"/>
      <c r="AB5" s="27"/>
      <c r="AC5" s="27"/>
      <c r="AD5" s="27"/>
      <c r="AE5" s="3"/>
      <c r="AF5" s="3"/>
      <c r="AG5" s="1"/>
    </row>
    <row r="6" spans="1:33" ht="57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63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66</v>
      </c>
      <c r="R6" s="4" t="s">
        <v>10</v>
      </c>
      <c r="S6" s="4" t="s">
        <v>22</v>
      </c>
      <c r="T6" s="4" t="s">
        <v>21</v>
      </c>
      <c r="U6" s="4" t="s">
        <v>11</v>
      </c>
      <c r="V6" s="4" t="s">
        <v>12</v>
      </c>
      <c r="W6" s="4" t="s">
        <v>13</v>
      </c>
      <c r="X6" s="4" t="s">
        <v>65</v>
      </c>
      <c r="Y6" s="4" t="s">
        <v>23</v>
      </c>
      <c r="Z6" s="4" t="s">
        <v>24</v>
      </c>
      <c r="AA6" s="4" t="s">
        <v>25</v>
      </c>
      <c r="AB6" s="4" t="s">
        <v>26</v>
      </c>
      <c r="AC6" s="4" t="s">
        <v>27</v>
      </c>
      <c r="AD6" s="4" t="s">
        <v>28</v>
      </c>
      <c r="AE6" s="4" t="s">
        <v>29</v>
      </c>
      <c r="AF6" s="4" t="s">
        <v>30</v>
      </c>
      <c r="AG6" s="4" t="s">
        <v>31</v>
      </c>
    </row>
    <row r="7" spans="1:33" ht="30" customHeight="1">
      <c r="A7" s="5">
        <v>1</v>
      </c>
      <c r="B7" s="12" t="s">
        <v>32</v>
      </c>
      <c r="C7" s="7" t="s">
        <v>33</v>
      </c>
      <c r="D7" s="8">
        <f>(E7+F7)*8.33%</f>
        <v>531.20410000000004</v>
      </c>
      <c r="E7" s="5">
        <v>4800</v>
      </c>
      <c r="F7" s="5">
        <v>1577</v>
      </c>
      <c r="G7" s="5">
        <v>3900</v>
      </c>
      <c r="H7" s="5">
        <v>1712</v>
      </c>
      <c r="I7" s="5">
        <v>800</v>
      </c>
      <c r="J7" s="5">
        <v>1576</v>
      </c>
      <c r="K7" s="5">
        <f>SUM(E7:J7)</f>
        <v>14365</v>
      </c>
      <c r="L7" s="5">
        <v>26</v>
      </c>
      <c r="M7" s="5">
        <v>5</v>
      </c>
      <c r="N7" s="5">
        <v>0</v>
      </c>
      <c r="O7" s="5">
        <v>0</v>
      </c>
      <c r="P7" s="8">
        <f>L7+M7+N7</f>
        <v>31</v>
      </c>
      <c r="Q7" s="8">
        <f t="shared" ref="Q7:Q24" si="0">T7*8.33/100</f>
        <v>531.20410000000004</v>
      </c>
      <c r="R7" s="8">
        <f t="shared" ref="R7:R39" si="1">(E7/$A$5*P7)</f>
        <v>4800</v>
      </c>
      <c r="S7" s="8">
        <f t="shared" ref="S7:S39" si="2">(F7/$A$5*P7)</f>
        <v>1577</v>
      </c>
      <c r="T7" s="8">
        <f>R7+S7</f>
        <v>6377</v>
      </c>
      <c r="U7" s="8">
        <f t="shared" ref="U7:U39" si="3">(G7/$A$5*P7)</f>
        <v>3900</v>
      </c>
      <c r="V7" s="8">
        <f t="shared" ref="V7:V39" si="4">(H7/$A$5*P7)</f>
        <v>1712</v>
      </c>
      <c r="W7" s="8">
        <f t="shared" ref="W7:W39" si="5">(I7/$A$5*P7)</f>
        <v>800</v>
      </c>
      <c r="X7" s="8">
        <f t="shared" ref="X7:X39" si="6">(J7/$A$5*P7)</f>
        <v>1576</v>
      </c>
      <c r="Y7" s="8">
        <f t="shared" ref="Y7:Y39" si="7">SUM(T7:X7)</f>
        <v>14365</v>
      </c>
      <c r="Z7" s="8">
        <f>(S7+R7)*12%</f>
        <v>765.24</v>
      </c>
      <c r="AA7" s="8">
        <f t="shared" ref="AA7" si="8">((S7+R7)*13.61%)</f>
        <v>867.90970000000004</v>
      </c>
      <c r="AB7" s="8">
        <f>100/$A$5*P7</f>
        <v>100</v>
      </c>
      <c r="AC7" s="5">
        <v>0</v>
      </c>
      <c r="AD7" s="5">
        <v>0</v>
      </c>
      <c r="AE7" s="8">
        <f t="shared" ref="AE7:AE33" si="9">Y7-Z7-AB7-AC7-AD7</f>
        <v>13499.76</v>
      </c>
      <c r="AF7" s="8">
        <f t="shared" ref="AF7:AF39" si="10">Q7+Y7+AA7</f>
        <v>15764.113800000001</v>
      </c>
      <c r="AG7" s="8"/>
    </row>
    <row r="8" spans="1:33" ht="30" customHeight="1">
      <c r="A8" s="5">
        <v>2</v>
      </c>
      <c r="B8" s="9" t="s">
        <v>34</v>
      </c>
      <c r="C8" s="7" t="s">
        <v>33</v>
      </c>
      <c r="D8" s="8">
        <f t="shared" ref="D8:D24" si="11">(E8+F8)*8.33%</f>
        <v>531.20410000000004</v>
      </c>
      <c r="E8" s="5">
        <v>4800</v>
      </c>
      <c r="F8" s="5">
        <v>1577</v>
      </c>
      <c r="G8" s="5">
        <v>3200</v>
      </c>
      <c r="H8" s="5">
        <v>2174</v>
      </c>
      <c r="I8" s="5">
        <v>800</v>
      </c>
      <c r="J8" s="5">
        <v>1550</v>
      </c>
      <c r="K8" s="5">
        <f>SUM(E8:J8)</f>
        <v>14101</v>
      </c>
      <c r="L8" s="5">
        <v>21</v>
      </c>
      <c r="M8" s="5">
        <v>5</v>
      </c>
      <c r="N8" s="5">
        <v>0</v>
      </c>
      <c r="O8" s="5">
        <v>5</v>
      </c>
      <c r="P8" s="5">
        <f t="shared" ref="P8:P31" si="12">L8+M8+N8</f>
        <v>26</v>
      </c>
      <c r="Q8" s="8">
        <f t="shared" si="0"/>
        <v>445.52601935483864</v>
      </c>
      <c r="R8" s="8">
        <f t="shared" si="1"/>
        <v>4025.8064516129034</v>
      </c>
      <c r="S8" s="8">
        <f t="shared" si="2"/>
        <v>1322.6451612903224</v>
      </c>
      <c r="T8" s="8">
        <f t="shared" ref="T8:T33" si="13">R8+S8</f>
        <v>5348.4516129032254</v>
      </c>
      <c r="U8" s="8">
        <f t="shared" si="3"/>
        <v>2683.8709677419351</v>
      </c>
      <c r="V8" s="8">
        <f t="shared" si="4"/>
        <v>1823.3548387096773</v>
      </c>
      <c r="W8" s="8">
        <f t="shared" si="5"/>
        <v>670.96774193548379</v>
      </c>
      <c r="X8" s="8">
        <f t="shared" si="6"/>
        <v>1300</v>
      </c>
      <c r="Y8" s="8">
        <f t="shared" si="7"/>
        <v>11826.645161290322</v>
      </c>
      <c r="Z8" s="8">
        <f t="shared" ref="Z8:Z33" si="14">(S8+R8)*12%</f>
        <v>641.81419354838704</v>
      </c>
      <c r="AA8" s="8">
        <f t="shared" ref="AA8:AA33" si="15">((S8+R8)*13.61%)</f>
        <v>727.92426451612891</v>
      </c>
      <c r="AB8" s="8">
        <f t="shared" ref="AB8:AB33" si="16">100/$A$5*P8</f>
        <v>83.870967741935473</v>
      </c>
      <c r="AC8" s="5">
        <v>0</v>
      </c>
      <c r="AD8" s="5">
        <v>0</v>
      </c>
      <c r="AE8" s="8">
        <f t="shared" si="9"/>
        <v>11100.96</v>
      </c>
      <c r="AF8" s="8">
        <f t="shared" si="10"/>
        <v>13000.095445161289</v>
      </c>
      <c r="AG8" s="8"/>
    </row>
    <row r="9" spans="1:33" ht="30" customHeight="1">
      <c r="A9" s="5">
        <v>3</v>
      </c>
      <c r="B9" s="12" t="s">
        <v>35</v>
      </c>
      <c r="C9" s="7" t="s">
        <v>36</v>
      </c>
      <c r="D9" s="8">
        <f t="shared" si="11"/>
        <v>531.20410000000004</v>
      </c>
      <c r="E9" s="5">
        <v>4800</v>
      </c>
      <c r="F9" s="5">
        <v>1577</v>
      </c>
      <c r="G9" s="5">
        <v>3200</v>
      </c>
      <c r="H9" s="5">
        <v>374</v>
      </c>
      <c r="I9" s="5">
        <v>800</v>
      </c>
      <c r="J9" s="5">
        <v>1350</v>
      </c>
      <c r="K9" s="5">
        <f t="shared" ref="K9:K33" si="17">SUM(E9:J9)</f>
        <v>12101</v>
      </c>
      <c r="L9" s="5">
        <v>26</v>
      </c>
      <c r="M9" s="5">
        <v>5</v>
      </c>
      <c r="N9" s="5">
        <v>0</v>
      </c>
      <c r="O9" s="5">
        <v>0</v>
      </c>
      <c r="P9" s="5">
        <f t="shared" si="12"/>
        <v>31</v>
      </c>
      <c r="Q9" s="8">
        <f t="shared" si="0"/>
        <v>531.20410000000004</v>
      </c>
      <c r="R9" s="8">
        <f t="shared" si="1"/>
        <v>4800</v>
      </c>
      <c r="S9" s="8">
        <f t="shared" si="2"/>
        <v>1577</v>
      </c>
      <c r="T9" s="8">
        <f t="shared" si="13"/>
        <v>6377</v>
      </c>
      <c r="U9" s="8">
        <f t="shared" si="3"/>
        <v>3200</v>
      </c>
      <c r="V9" s="8">
        <f t="shared" si="4"/>
        <v>374</v>
      </c>
      <c r="W9" s="8">
        <f t="shared" si="5"/>
        <v>800</v>
      </c>
      <c r="X9" s="8">
        <f t="shared" si="6"/>
        <v>1350</v>
      </c>
      <c r="Y9" s="8">
        <f t="shared" si="7"/>
        <v>12101</v>
      </c>
      <c r="Z9" s="8">
        <f t="shared" si="14"/>
        <v>765.24</v>
      </c>
      <c r="AA9" s="8">
        <f t="shared" si="15"/>
        <v>867.90970000000004</v>
      </c>
      <c r="AB9" s="8">
        <f t="shared" si="16"/>
        <v>100</v>
      </c>
      <c r="AC9" s="5">
        <v>0</v>
      </c>
      <c r="AD9" s="5">
        <v>0</v>
      </c>
      <c r="AE9" s="8">
        <f t="shared" si="9"/>
        <v>11235.76</v>
      </c>
      <c r="AF9" s="8">
        <f t="shared" si="10"/>
        <v>13500.113800000001</v>
      </c>
      <c r="AG9" s="8"/>
    </row>
    <row r="10" spans="1:33" ht="30" customHeight="1">
      <c r="A10" s="5">
        <v>4</v>
      </c>
      <c r="B10" s="12" t="s">
        <v>37</v>
      </c>
      <c r="C10" s="7" t="s">
        <v>36</v>
      </c>
      <c r="D10" s="8">
        <f t="shared" si="11"/>
        <v>531.20410000000004</v>
      </c>
      <c r="E10" s="5">
        <v>4800</v>
      </c>
      <c r="F10" s="5">
        <v>1577</v>
      </c>
      <c r="G10" s="5">
        <v>3024</v>
      </c>
      <c r="H10" s="5">
        <v>0</v>
      </c>
      <c r="I10" s="5">
        <v>0</v>
      </c>
      <c r="J10" s="5">
        <v>1200</v>
      </c>
      <c r="K10" s="5">
        <f t="shared" si="17"/>
        <v>10601</v>
      </c>
      <c r="L10" s="5">
        <v>26</v>
      </c>
      <c r="M10" s="5">
        <v>5</v>
      </c>
      <c r="N10" s="5">
        <v>0</v>
      </c>
      <c r="O10" s="5">
        <v>0</v>
      </c>
      <c r="P10" s="5">
        <f t="shared" si="12"/>
        <v>31</v>
      </c>
      <c r="Q10" s="8">
        <f t="shared" si="0"/>
        <v>531.20410000000004</v>
      </c>
      <c r="R10" s="8">
        <f t="shared" si="1"/>
        <v>4800</v>
      </c>
      <c r="S10" s="8">
        <f t="shared" si="2"/>
        <v>1577</v>
      </c>
      <c r="T10" s="8">
        <f t="shared" si="13"/>
        <v>6377</v>
      </c>
      <c r="U10" s="8">
        <f t="shared" si="3"/>
        <v>3024</v>
      </c>
      <c r="V10" s="8">
        <f t="shared" si="4"/>
        <v>0</v>
      </c>
      <c r="W10" s="8">
        <f t="shared" si="5"/>
        <v>0</v>
      </c>
      <c r="X10" s="8">
        <f t="shared" si="6"/>
        <v>1200</v>
      </c>
      <c r="Y10" s="8">
        <f t="shared" si="7"/>
        <v>10601</v>
      </c>
      <c r="Z10" s="8">
        <f t="shared" si="14"/>
        <v>765.24</v>
      </c>
      <c r="AA10" s="8">
        <f t="shared" si="15"/>
        <v>867.90970000000004</v>
      </c>
      <c r="AB10" s="8">
        <f t="shared" si="16"/>
        <v>100</v>
      </c>
      <c r="AC10" s="5">
        <v>0</v>
      </c>
      <c r="AD10" s="5">
        <v>0</v>
      </c>
      <c r="AE10" s="8">
        <f t="shared" si="9"/>
        <v>9735.76</v>
      </c>
      <c r="AF10" s="8">
        <f t="shared" si="10"/>
        <v>12000.113800000001</v>
      </c>
      <c r="AG10" s="8"/>
    </row>
    <row r="11" spans="1:33" ht="30" customHeight="1">
      <c r="A11" s="5">
        <v>5</v>
      </c>
      <c r="B11" s="12" t="s">
        <v>38</v>
      </c>
      <c r="C11" s="7" t="s">
        <v>36</v>
      </c>
      <c r="D11" s="8">
        <f t="shared" si="11"/>
        <v>531.20410000000004</v>
      </c>
      <c r="E11" s="5">
        <v>4800</v>
      </c>
      <c r="F11" s="5">
        <v>1577</v>
      </c>
      <c r="G11" s="5">
        <v>3000</v>
      </c>
      <c r="H11" s="5">
        <v>262</v>
      </c>
      <c r="I11" s="5">
        <v>0</v>
      </c>
      <c r="J11" s="5">
        <v>1226</v>
      </c>
      <c r="K11" s="5">
        <f t="shared" si="17"/>
        <v>10865</v>
      </c>
      <c r="L11" s="5">
        <v>26</v>
      </c>
      <c r="M11" s="5">
        <v>5</v>
      </c>
      <c r="N11" s="5">
        <v>0</v>
      </c>
      <c r="O11" s="5">
        <v>0</v>
      </c>
      <c r="P11" s="5">
        <f t="shared" si="12"/>
        <v>31</v>
      </c>
      <c r="Q11" s="8">
        <f t="shared" si="0"/>
        <v>531.20410000000004</v>
      </c>
      <c r="R11" s="8">
        <f t="shared" si="1"/>
        <v>4800</v>
      </c>
      <c r="S11" s="8">
        <f t="shared" si="2"/>
        <v>1577</v>
      </c>
      <c r="T11" s="8">
        <f t="shared" si="13"/>
        <v>6377</v>
      </c>
      <c r="U11" s="8">
        <f t="shared" si="3"/>
        <v>3000</v>
      </c>
      <c r="V11" s="8">
        <f t="shared" si="4"/>
        <v>262</v>
      </c>
      <c r="W11" s="8">
        <f t="shared" si="5"/>
        <v>0</v>
      </c>
      <c r="X11" s="8">
        <f t="shared" si="6"/>
        <v>1226</v>
      </c>
      <c r="Y11" s="8">
        <f t="shared" si="7"/>
        <v>10865</v>
      </c>
      <c r="Z11" s="8">
        <f t="shared" si="14"/>
        <v>765.24</v>
      </c>
      <c r="AA11" s="8">
        <f t="shared" si="15"/>
        <v>867.90970000000004</v>
      </c>
      <c r="AB11" s="8">
        <f t="shared" si="16"/>
        <v>100</v>
      </c>
      <c r="AC11" s="5">
        <v>0</v>
      </c>
      <c r="AD11" s="5">
        <v>0</v>
      </c>
      <c r="AE11" s="8">
        <f t="shared" si="9"/>
        <v>9999.76</v>
      </c>
      <c r="AF11" s="8">
        <f t="shared" si="10"/>
        <v>12264.113800000001</v>
      </c>
      <c r="AG11" s="8"/>
    </row>
    <row r="12" spans="1:33" ht="30" customHeight="1">
      <c r="A12" s="5">
        <v>6</v>
      </c>
      <c r="B12" s="22" t="s">
        <v>39</v>
      </c>
      <c r="C12" s="7" t="s">
        <v>36</v>
      </c>
      <c r="D12" s="8">
        <f t="shared" si="11"/>
        <v>531.20410000000004</v>
      </c>
      <c r="E12" s="5">
        <v>4800</v>
      </c>
      <c r="F12" s="5">
        <v>1577</v>
      </c>
      <c r="G12" s="5">
        <v>3200</v>
      </c>
      <c r="H12" s="5">
        <v>374</v>
      </c>
      <c r="I12" s="5">
        <v>800</v>
      </c>
      <c r="J12" s="5">
        <v>1350</v>
      </c>
      <c r="K12" s="5">
        <f t="shared" si="17"/>
        <v>12101</v>
      </c>
      <c r="L12" s="5">
        <v>21</v>
      </c>
      <c r="M12" s="5">
        <v>5</v>
      </c>
      <c r="N12" s="5">
        <v>0</v>
      </c>
      <c r="O12" s="5">
        <v>5</v>
      </c>
      <c r="P12" s="5">
        <f t="shared" si="12"/>
        <v>26</v>
      </c>
      <c r="Q12" s="8">
        <f t="shared" si="0"/>
        <v>445.52601935483864</v>
      </c>
      <c r="R12" s="8">
        <f t="shared" si="1"/>
        <v>4025.8064516129034</v>
      </c>
      <c r="S12" s="8">
        <f t="shared" si="2"/>
        <v>1322.6451612903224</v>
      </c>
      <c r="T12" s="8">
        <f t="shared" si="13"/>
        <v>5348.4516129032254</v>
      </c>
      <c r="U12" s="8">
        <f t="shared" si="3"/>
        <v>2683.8709677419351</v>
      </c>
      <c r="V12" s="8">
        <f t="shared" si="4"/>
        <v>313.67741935483872</v>
      </c>
      <c r="W12" s="8">
        <f t="shared" si="5"/>
        <v>670.96774193548379</v>
      </c>
      <c r="X12" s="8">
        <f t="shared" si="6"/>
        <v>1132.258064516129</v>
      </c>
      <c r="Y12" s="8">
        <f t="shared" si="7"/>
        <v>10149.225806451612</v>
      </c>
      <c r="Z12" s="8">
        <f t="shared" si="14"/>
        <v>641.81419354838704</v>
      </c>
      <c r="AA12" s="8">
        <f t="shared" si="15"/>
        <v>727.92426451612891</v>
      </c>
      <c r="AB12" s="8">
        <f t="shared" si="16"/>
        <v>83.870967741935473</v>
      </c>
      <c r="AC12" s="5">
        <v>0</v>
      </c>
      <c r="AD12" s="5">
        <v>0</v>
      </c>
      <c r="AE12" s="8">
        <f t="shared" si="9"/>
        <v>9423.5406451612889</v>
      </c>
      <c r="AF12" s="8">
        <f t="shared" si="10"/>
        <v>11322.676090322579</v>
      </c>
      <c r="AG12" s="8" t="s">
        <v>77</v>
      </c>
    </row>
    <row r="13" spans="1:33" ht="30" customHeight="1">
      <c r="A13" s="5">
        <v>7</v>
      </c>
      <c r="B13" s="12" t="s">
        <v>40</v>
      </c>
      <c r="C13" s="7" t="s">
        <v>41</v>
      </c>
      <c r="D13" s="8">
        <f t="shared" si="11"/>
        <v>531.20410000000004</v>
      </c>
      <c r="E13" s="5">
        <v>4800</v>
      </c>
      <c r="F13" s="5">
        <v>1577</v>
      </c>
      <c r="G13" s="5">
        <v>3200</v>
      </c>
      <c r="H13" s="5">
        <v>2174</v>
      </c>
      <c r="I13" s="5">
        <v>800</v>
      </c>
      <c r="J13" s="5">
        <v>1550</v>
      </c>
      <c r="K13" s="5">
        <f t="shared" si="17"/>
        <v>14101</v>
      </c>
      <c r="L13" s="5">
        <v>26</v>
      </c>
      <c r="M13" s="5">
        <v>5</v>
      </c>
      <c r="N13" s="5">
        <v>0</v>
      </c>
      <c r="O13" s="5">
        <v>0</v>
      </c>
      <c r="P13" s="5">
        <f t="shared" si="12"/>
        <v>31</v>
      </c>
      <c r="Q13" s="8">
        <f t="shared" si="0"/>
        <v>531.20410000000004</v>
      </c>
      <c r="R13" s="8">
        <f t="shared" si="1"/>
        <v>4800</v>
      </c>
      <c r="S13" s="8">
        <f t="shared" si="2"/>
        <v>1577</v>
      </c>
      <c r="T13" s="8">
        <f t="shared" si="13"/>
        <v>6377</v>
      </c>
      <c r="U13" s="8">
        <f t="shared" si="3"/>
        <v>3200</v>
      </c>
      <c r="V13" s="8">
        <f t="shared" si="4"/>
        <v>2174</v>
      </c>
      <c r="W13" s="8">
        <f t="shared" si="5"/>
        <v>800</v>
      </c>
      <c r="X13" s="8">
        <f t="shared" si="6"/>
        <v>1550</v>
      </c>
      <c r="Y13" s="8">
        <f t="shared" si="7"/>
        <v>14101</v>
      </c>
      <c r="Z13" s="8">
        <f t="shared" si="14"/>
        <v>765.24</v>
      </c>
      <c r="AA13" s="8">
        <f t="shared" si="15"/>
        <v>867.90970000000004</v>
      </c>
      <c r="AB13" s="8">
        <f t="shared" si="16"/>
        <v>100</v>
      </c>
      <c r="AC13" s="5">
        <v>0</v>
      </c>
      <c r="AD13" s="5">
        <v>0</v>
      </c>
      <c r="AE13" s="8">
        <f t="shared" si="9"/>
        <v>13235.76</v>
      </c>
      <c r="AF13" s="8">
        <f t="shared" si="10"/>
        <v>15500.113800000001</v>
      </c>
      <c r="AG13" s="8"/>
    </row>
    <row r="14" spans="1:33" ht="30" customHeight="1">
      <c r="A14" s="5">
        <v>8</v>
      </c>
      <c r="B14" s="12" t="s">
        <v>42</v>
      </c>
      <c r="C14" s="7" t="s">
        <v>41</v>
      </c>
      <c r="D14" s="8">
        <f t="shared" si="11"/>
        <v>531.20410000000004</v>
      </c>
      <c r="E14" s="5">
        <v>4800</v>
      </c>
      <c r="F14" s="5">
        <v>1577</v>
      </c>
      <c r="G14" s="5">
        <v>3200</v>
      </c>
      <c r="H14" s="5">
        <v>374</v>
      </c>
      <c r="I14" s="5">
        <v>800</v>
      </c>
      <c r="J14" s="5">
        <v>1350</v>
      </c>
      <c r="K14" s="5">
        <f t="shared" si="17"/>
        <v>12101</v>
      </c>
      <c r="L14" s="5">
        <v>26</v>
      </c>
      <c r="M14" s="5">
        <v>5</v>
      </c>
      <c r="N14" s="5">
        <v>0</v>
      </c>
      <c r="O14" s="5">
        <v>0</v>
      </c>
      <c r="P14" s="5">
        <f t="shared" si="12"/>
        <v>31</v>
      </c>
      <c r="Q14" s="8">
        <f t="shared" si="0"/>
        <v>531.20410000000004</v>
      </c>
      <c r="R14" s="8">
        <f t="shared" si="1"/>
        <v>4800</v>
      </c>
      <c r="S14" s="8">
        <f t="shared" si="2"/>
        <v>1577</v>
      </c>
      <c r="T14" s="8">
        <f t="shared" si="13"/>
        <v>6377</v>
      </c>
      <c r="U14" s="8">
        <f t="shared" si="3"/>
        <v>3200</v>
      </c>
      <c r="V14" s="8">
        <f t="shared" si="4"/>
        <v>374</v>
      </c>
      <c r="W14" s="8">
        <f t="shared" si="5"/>
        <v>800</v>
      </c>
      <c r="X14" s="8">
        <f t="shared" si="6"/>
        <v>1350</v>
      </c>
      <c r="Y14" s="8">
        <f t="shared" si="7"/>
        <v>12101</v>
      </c>
      <c r="Z14" s="8">
        <f t="shared" si="14"/>
        <v>765.24</v>
      </c>
      <c r="AA14" s="8">
        <f t="shared" si="15"/>
        <v>867.90970000000004</v>
      </c>
      <c r="AB14" s="8">
        <f t="shared" si="16"/>
        <v>100</v>
      </c>
      <c r="AC14" s="5">
        <v>0</v>
      </c>
      <c r="AD14" s="5">
        <v>0</v>
      </c>
      <c r="AE14" s="8">
        <f t="shared" si="9"/>
        <v>11235.76</v>
      </c>
      <c r="AF14" s="8">
        <f t="shared" si="10"/>
        <v>13500.113800000001</v>
      </c>
      <c r="AG14" s="8"/>
    </row>
    <row r="15" spans="1:33" ht="30" customHeight="1">
      <c r="A15" s="5">
        <v>9</v>
      </c>
      <c r="B15" s="12" t="s">
        <v>43</v>
      </c>
      <c r="C15" s="7" t="s">
        <v>41</v>
      </c>
      <c r="D15" s="8">
        <f t="shared" si="11"/>
        <v>531.20410000000004</v>
      </c>
      <c r="E15" s="5">
        <v>4800</v>
      </c>
      <c r="F15" s="5">
        <v>1577</v>
      </c>
      <c r="G15" s="5">
        <v>2812</v>
      </c>
      <c r="H15" s="5">
        <v>0</v>
      </c>
      <c r="I15" s="5">
        <v>0</v>
      </c>
      <c r="J15" s="5">
        <v>1176</v>
      </c>
      <c r="K15" s="5">
        <f t="shared" si="17"/>
        <v>10365</v>
      </c>
      <c r="L15" s="5">
        <v>26</v>
      </c>
      <c r="M15" s="5">
        <v>5</v>
      </c>
      <c r="N15" s="5">
        <v>0</v>
      </c>
      <c r="O15" s="5">
        <v>0</v>
      </c>
      <c r="P15" s="5">
        <f t="shared" si="12"/>
        <v>31</v>
      </c>
      <c r="Q15" s="8">
        <f t="shared" si="0"/>
        <v>531.20410000000004</v>
      </c>
      <c r="R15" s="8">
        <f t="shared" si="1"/>
        <v>4800</v>
      </c>
      <c r="S15" s="8">
        <f t="shared" si="2"/>
        <v>1577</v>
      </c>
      <c r="T15" s="8">
        <f t="shared" si="13"/>
        <v>6377</v>
      </c>
      <c r="U15" s="8">
        <f t="shared" si="3"/>
        <v>2812</v>
      </c>
      <c r="V15" s="8">
        <f t="shared" si="4"/>
        <v>0</v>
      </c>
      <c r="W15" s="8">
        <f t="shared" si="5"/>
        <v>0</v>
      </c>
      <c r="X15" s="8">
        <f t="shared" si="6"/>
        <v>1176</v>
      </c>
      <c r="Y15" s="8">
        <f t="shared" si="7"/>
        <v>10365</v>
      </c>
      <c r="Z15" s="8">
        <f t="shared" si="14"/>
        <v>765.24</v>
      </c>
      <c r="AA15" s="8">
        <f t="shared" si="15"/>
        <v>867.90970000000004</v>
      </c>
      <c r="AB15" s="8">
        <f t="shared" si="16"/>
        <v>100</v>
      </c>
      <c r="AC15" s="5">
        <v>0</v>
      </c>
      <c r="AD15" s="5">
        <v>0</v>
      </c>
      <c r="AE15" s="8">
        <f t="shared" si="9"/>
        <v>9499.76</v>
      </c>
      <c r="AF15" s="8">
        <f t="shared" si="10"/>
        <v>11764.113800000001</v>
      </c>
      <c r="AG15" s="8"/>
    </row>
    <row r="16" spans="1:33" ht="30" customHeight="1">
      <c r="A16" s="5">
        <v>10</v>
      </c>
      <c r="B16" s="12" t="s">
        <v>44</v>
      </c>
      <c r="C16" s="7" t="s">
        <v>41</v>
      </c>
      <c r="D16" s="8">
        <f t="shared" si="11"/>
        <v>531.20410000000004</v>
      </c>
      <c r="E16" s="5">
        <v>4800</v>
      </c>
      <c r="F16" s="5">
        <v>1577</v>
      </c>
      <c r="G16" s="5">
        <v>2574</v>
      </c>
      <c r="H16" s="5">
        <v>0</v>
      </c>
      <c r="I16" s="5">
        <v>0</v>
      </c>
      <c r="J16" s="5">
        <v>1150</v>
      </c>
      <c r="K16" s="5">
        <f t="shared" si="17"/>
        <v>10101</v>
      </c>
      <c r="L16" s="5">
        <v>26</v>
      </c>
      <c r="M16" s="5">
        <v>5</v>
      </c>
      <c r="N16" s="5">
        <v>0</v>
      </c>
      <c r="O16" s="5">
        <v>0</v>
      </c>
      <c r="P16" s="5">
        <f t="shared" si="12"/>
        <v>31</v>
      </c>
      <c r="Q16" s="8">
        <f t="shared" si="0"/>
        <v>531.20410000000004</v>
      </c>
      <c r="R16" s="8">
        <f t="shared" si="1"/>
        <v>4800</v>
      </c>
      <c r="S16" s="8">
        <f t="shared" si="2"/>
        <v>1577</v>
      </c>
      <c r="T16" s="8">
        <f t="shared" si="13"/>
        <v>6377</v>
      </c>
      <c r="U16" s="8">
        <f t="shared" si="3"/>
        <v>2574</v>
      </c>
      <c r="V16" s="8">
        <f t="shared" si="4"/>
        <v>0</v>
      </c>
      <c r="W16" s="8">
        <f t="shared" si="5"/>
        <v>0</v>
      </c>
      <c r="X16" s="8">
        <f t="shared" si="6"/>
        <v>1150</v>
      </c>
      <c r="Y16" s="8">
        <f t="shared" si="7"/>
        <v>10101</v>
      </c>
      <c r="Z16" s="8">
        <f t="shared" si="14"/>
        <v>765.24</v>
      </c>
      <c r="AA16" s="8">
        <f t="shared" si="15"/>
        <v>867.90970000000004</v>
      </c>
      <c r="AB16" s="8">
        <f t="shared" si="16"/>
        <v>100</v>
      </c>
      <c r="AC16" s="5">
        <v>0</v>
      </c>
      <c r="AD16" s="5">
        <v>0</v>
      </c>
      <c r="AE16" s="8">
        <f t="shared" si="9"/>
        <v>9235.76</v>
      </c>
      <c r="AF16" s="8">
        <f t="shared" si="10"/>
        <v>11500.113800000001</v>
      </c>
      <c r="AG16" s="8"/>
    </row>
    <row r="17" spans="1:33" ht="30" customHeight="1">
      <c r="A17" s="5">
        <v>11</v>
      </c>
      <c r="B17" s="12" t="s">
        <v>45</v>
      </c>
      <c r="C17" s="7" t="s">
        <v>41</v>
      </c>
      <c r="D17" s="8">
        <f t="shared" si="11"/>
        <v>531.20410000000004</v>
      </c>
      <c r="E17" s="5">
        <v>4800</v>
      </c>
      <c r="F17" s="5">
        <v>1577</v>
      </c>
      <c r="G17" s="5">
        <v>2362</v>
      </c>
      <c r="H17" s="5">
        <v>0</v>
      </c>
      <c r="I17" s="5">
        <v>0</v>
      </c>
      <c r="J17" s="5">
        <v>1126</v>
      </c>
      <c r="K17" s="5">
        <f t="shared" si="17"/>
        <v>9865</v>
      </c>
      <c r="L17" s="5">
        <v>26</v>
      </c>
      <c r="M17" s="5">
        <v>5</v>
      </c>
      <c r="N17" s="5">
        <v>0</v>
      </c>
      <c r="O17" s="5">
        <v>0</v>
      </c>
      <c r="P17" s="5">
        <f t="shared" si="12"/>
        <v>31</v>
      </c>
      <c r="Q17" s="8">
        <f t="shared" si="0"/>
        <v>531.20410000000004</v>
      </c>
      <c r="R17" s="8">
        <f t="shared" si="1"/>
        <v>4800</v>
      </c>
      <c r="S17" s="8">
        <f t="shared" si="2"/>
        <v>1577</v>
      </c>
      <c r="T17" s="8">
        <f t="shared" si="13"/>
        <v>6377</v>
      </c>
      <c r="U17" s="8">
        <f t="shared" si="3"/>
        <v>2362</v>
      </c>
      <c r="V17" s="8">
        <f t="shared" si="4"/>
        <v>0</v>
      </c>
      <c r="W17" s="8">
        <f t="shared" si="5"/>
        <v>0</v>
      </c>
      <c r="X17" s="8">
        <f t="shared" si="6"/>
        <v>1126</v>
      </c>
      <c r="Y17" s="8">
        <f t="shared" si="7"/>
        <v>9865</v>
      </c>
      <c r="Z17" s="8">
        <f t="shared" si="14"/>
        <v>765.24</v>
      </c>
      <c r="AA17" s="8">
        <f t="shared" si="15"/>
        <v>867.90970000000004</v>
      </c>
      <c r="AB17" s="8">
        <f t="shared" si="16"/>
        <v>100</v>
      </c>
      <c r="AC17" s="5">
        <v>0</v>
      </c>
      <c r="AD17" s="5">
        <v>0</v>
      </c>
      <c r="AE17" s="8">
        <f t="shared" si="9"/>
        <v>8999.76</v>
      </c>
      <c r="AF17" s="8">
        <f t="shared" si="10"/>
        <v>11264.113800000001</v>
      </c>
      <c r="AG17" s="8"/>
    </row>
    <row r="18" spans="1:33" ht="30" customHeight="1">
      <c r="A18" s="5">
        <v>12</v>
      </c>
      <c r="B18" s="12" t="s">
        <v>46</v>
      </c>
      <c r="C18" s="7" t="s">
        <v>41</v>
      </c>
      <c r="D18" s="8">
        <f t="shared" si="11"/>
        <v>531.20410000000004</v>
      </c>
      <c r="E18" s="5">
        <v>4800</v>
      </c>
      <c r="F18" s="5">
        <v>1577</v>
      </c>
      <c r="G18" s="5">
        <v>1674</v>
      </c>
      <c r="H18" s="5">
        <v>0</v>
      </c>
      <c r="I18" s="5">
        <v>0</v>
      </c>
      <c r="J18" s="5">
        <v>1050</v>
      </c>
      <c r="K18" s="5">
        <f>SUM(E18:J18)</f>
        <v>9101</v>
      </c>
      <c r="L18" s="5">
        <v>26</v>
      </c>
      <c r="M18" s="5">
        <v>5</v>
      </c>
      <c r="N18" s="5">
        <v>0</v>
      </c>
      <c r="O18" s="5">
        <v>0</v>
      </c>
      <c r="P18" s="5">
        <f t="shared" si="12"/>
        <v>31</v>
      </c>
      <c r="Q18" s="8">
        <f t="shared" si="0"/>
        <v>531.20410000000004</v>
      </c>
      <c r="R18" s="8">
        <f t="shared" si="1"/>
        <v>4800</v>
      </c>
      <c r="S18" s="8">
        <f t="shared" si="2"/>
        <v>1577</v>
      </c>
      <c r="T18" s="8">
        <f t="shared" si="13"/>
        <v>6377</v>
      </c>
      <c r="U18" s="8">
        <f t="shared" si="3"/>
        <v>1674</v>
      </c>
      <c r="V18" s="8">
        <f t="shared" si="4"/>
        <v>0</v>
      </c>
      <c r="W18" s="8">
        <f t="shared" si="5"/>
        <v>0</v>
      </c>
      <c r="X18" s="8">
        <f t="shared" si="6"/>
        <v>1050</v>
      </c>
      <c r="Y18" s="8">
        <f t="shared" si="7"/>
        <v>9101</v>
      </c>
      <c r="Z18" s="8">
        <f t="shared" si="14"/>
        <v>765.24</v>
      </c>
      <c r="AA18" s="8">
        <f t="shared" si="15"/>
        <v>867.90970000000004</v>
      </c>
      <c r="AB18" s="8">
        <f t="shared" si="16"/>
        <v>100</v>
      </c>
      <c r="AC18" s="5">
        <v>0</v>
      </c>
      <c r="AD18" s="5">
        <v>0</v>
      </c>
      <c r="AE18" s="8">
        <f t="shared" si="9"/>
        <v>8235.76</v>
      </c>
      <c r="AF18" s="8">
        <f t="shared" si="10"/>
        <v>10500.113800000001</v>
      </c>
      <c r="AG18" s="8"/>
    </row>
    <row r="19" spans="1:33" ht="30" customHeight="1">
      <c r="A19" s="5">
        <v>13</v>
      </c>
      <c r="B19" s="12" t="s">
        <v>47</v>
      </c>
      <c r="C19" s="7" t="s">
        <v>41</v>
      </c>
      <c r="D19" s="8">
        <f t="shared" si="11"/>
        <v>531.20410000000004</v>
      </c>
      <c r="E19" s="5">
        <v>4800</v>
      </c>
      <c r="F19" s="5">
        <v>1577</v>
      </c>
      <c r="G19" s="5">
        <v>3024</v>
      </c>
      <c r="H19" s="5">
        <v>0</v>
      </c>
      <c r="I19" s="5">
        <v>0</v>
      </c>
      <c r="J19" s="5">
        <v>1200</v>
      </c>
      <c r="K19" s="5">
        <f>SUM(E19:J19)</f>
        <v>10601</v>
      </c>
      <c r="L19" s="5">
        <v>26</v>
      </c>
      <c r="M19" s="5">
        <v>5</v>
      </c>
      <c r="N19" s="5">
        <v>0</v>
      </c>
      <c r="O19" s="5">
        <v>0</v>
      </c>
      <c r="P19" s="5">
        <f t="shared" si="12"/>
        <v>31</v>
      </c>
      <c r="Q19" s="8">
        <f t="shared" si="0"/>
        <v>531.20410000000004</v>
      </c>
      <c r="R19" s="8">
        <f t="shared" si="1"/>
        <v>4800</v>
      </c>
      <c r="S19" s="8">
        <f t="shared" si="2"/>
        <v>1577</v>
      </c>
      <c r="T19" s="8">
        <f t="shared" si="13"/>
        <v>6377</v>
      </c>
      <c r="U19" s="8">
        <f t="shared" si="3"/>
        <v>3024</v>
      </c>
      <c r="V19" s="8">
        <f t="shared" si="4"/>
        <v>0</v>
      </c>
      <c r="W19" s="8">
        <f t="shared" si="5"/>
        <v>0</v>
      </c>
      <c r="X19" s="8">
        <f t="shared" si="6"/>
        <v>1200</v>
      </c>
      <c r="Y19" s="8">
        <f t="shared" si="7"/>
        <v>10601</v>
      </c>
      <c r="Z19" s="8">
        <f t="shared" si="14"/>
        <v>765.24</v>
      </c>
      <c r="AA19" s="8">
        <f t="shared" si="15"/>
        <v>867.90970000000004</v>
      </c>
      <c r="AB19" s="8">
        <f t="shared" si="16"/>
        <v>100</v>
      </c>
      <c r="AC19" s="5">
        <v>0</v>
      </c>
      <c r="AD19" s="5">
        <v>0</v>
      </c>
      <c r="AE19" s="8">
        <f t="shared" si="9"/>
        <v>9735.76</v>
      </c>
      <c r="AF19" s="8">
        <f t="shared" si="10"/>
        <v>12000.113800000001</v>
      </c>
      <c r="AG19" s="8"/>
    </row>
    <row r="20" spans="1:33" ht="30" customHeight="1">
      <c r="A20" s="5">
        <v>14</v>
      </c>
      <c r="B20" s="12" t="s">
        <v>48</v>
      </c>
      <c r="C20" s="7" t="s">
        <v>41</v>
      </c>
      <c r="D20" s="8">
        <f t="shared" si="11"/>
        <v>531.20410000000004</v>
      </c>
      <c r="E20" s="5">
        <v>4800</v>
      </c>
      <c r="F20" s="5">
        <v>1577</v>
      </c>
      <c r="G20" s="5">
        <v>1462</v>
      </c>
      <c r="H20" s="5">
        <v>0</v>
      </c>
      <c r="I20" s="5">
        <v>0</v>
      </c>
      <c r="J20" s="5">
        <v>1026</v>
      </c>
      <c r="K20" s="5">
        <f>SUM(E20:J20)</f>
        <v>8865</v>
      </c>
      <c r="L20" s="5">
        <v>26</v>
      </c>
      <c r="M20" s="5">
        <v>5</v>
      </c>
      <c r="N20" s="5">
        <v>0</v>
      </c>
      <c r="O20" s="5">
        <v>0</v>
      </c>
      <c r="P20" s="5">
        <f t="shared" si="12"/>
        <v>31</v>
      </c>
      <c r="Q20" s="8">
        <f t="shared" si="0"/>
        <v>531.20410000000004</v>
      </c>
      <c r="R20" s="8">
        <f t="shared" si="1"/>
        <v>4800</v>
      </c>
      <c r="S20" s="8">
        <f t="shared" si="2"/>
        <v>1577</v>
      </c>
      <c r="T20" s="8">
        <f t="shared" si="13"/>
        <v>6377</v>
      </c>
      <c r="U20" s="8">
        <f t="shared" si="3"/>
        <v>1462</v>
      </c>
      <c r="V20" s="8">
        <f t="shared" si="4"/>
        <v>0</v>
      </c>
      <c r="W20" s="8">
        <f t="shared" si="5"/>
        <v>0</v>
      </c>
      <c r="X20" s="8">
        <f t="shared" si="6"/>
        <v>1026</v>
      </c>
      <c r="Y20" s="8">
        <f t="shared" si="7"/>
        <v>8865</v>
      </c>
      <c r="Z20" s="8">
        <f t="shared" si="14"/>
        <v>765.24</v>
      </c>
      <c r="AA20" s="8">
        <f t="shared" si="15"/>
        <v>867.90970000000004</v>
      </c>
      <c r="AB20" s="8">
        <f t="shared" si="16"/>
        <v>100</v>
      </c>
      <c r="AC20" s="5">
        <v>0</v>
      </c>
      <c r="AD20" s="5">
        <v>0</v>
      </c>
      <c r="AE20" s="8">
        <f t="shared" si="9"/>
        <v>7999.76</v>
      </c>
      <c r="AF20" s="8">
        <f t="shared" si="10"/>
        <v>10264.113800000001</v>
      </c>
      <c r="AG20" s="8"/>
    </row>
    <row r="21" spans="1:33" ht="30" customHeight="1">
      <c r="A21" s="5">
        <v>15</v>
      </c>
      <c r="B21" s="12" t="s">
        <v>49</v>
      </c>
      <c r="C21" s="7" t="s">
        <v>41</v>
      </c>
      <c r="D21" s="8">
        <f t="shared" si="11"/>
        <v>531.20410000000004</v>
      </c>
      <c r="E21" s="5">
        <v>4800</v>
      </c>
      <c r="F21" s="5">
        <v>1577</v>
      </c>
      <c r="G21" s="5">
        <v>3024</v>
      </c>
      <c r="H21" s="5">
        <v>0</v>
      </c>
      <c r="I21" s="5">
        <v>0</v>
      </c>
      <c r="J21" s="5">
        <v>1200</v>
      </c>
      <c r="K21" s="5">
        <f t="shared" si="17"/>
        <v>10601</v>
      </c>
      <c r="L21" s="5">
        <v>26</v>
      </c>
      <c r="M21" s="5">
        <v>5</v>
      </c>
      <c r="N21" s="5">
        <v>0</v>
      </c>
      <c r="O21" s="5">
        <v>0</v>
      </c>
      <c r="P21" s="5">
        <f t="shared" si="12"/>
        <v>31</v>
      </c>
      <c r="Q21" s="8">
        <f t="shared" si="0"/>
        <v>531.20410000000004</v>
      </c>
      <c r="R21" s="8">
        <f t="shared" si="1"/>
        <v>4800</v>
      </c>
      <c r="S21" s="8">
        <f t="shared" si="2"/>
        <v>1577</v>
      </c>
      <c r="T21" s="8">
        <f t="shared" si="13"/>
        <v>6377</v>
      </c>
      <c r="U21" s="8">
        <f t="shared" si="3"/>
        <v>3024</v>
      </c>
      <c r="V21" s="8">
        <f t="shared" si="4"/>
        <v>0</v>
      </c>
      <c r="W21" s="8">
        <f t="shared" si="5"/>
        <v>0</v>
      </c>
      <c r="X21" s="8">
        <f t="shared" si="6"/>
        <v>1200</v>
      </c>
      <c r="Y21" s="8">
        <f t="shared" si="7"/>
        <v>10601</v>
      </c>
      <c r="Z21" s="8">
        <f t="shared" si="14"/>
        <v>765.24</v>
      </c>
      <c r="AA21" s="8">
        <f t="shared" si="15"/>
        <v>867.90970000000004</v>
      </c>
      <c r="AB21" s="8">
        <f t="shared" si="16"/>
        <v>100</v>
      </c>
      <c r="AC21" s="5">
        <v>0</v>
      </c>
      <c r="AD21" s="5">
        <v>0</v>
      </c>
      <c r="AE21" s="8">
        <f t="shared" si="9"/>
        <v>9735.76</v>
      </c>
      <c r="AF21" s="8">
        <f t="shared" si="10"/>
        <v>12000.113800000001</v>
      </c>
      <c r="AG21" s="8"/>
    </row>
    <row r="22" spans="1:33" ht="30" customHeight="1">
      <c r="A22" s="5">
        <v>16</v>
      </c>
      <c r="B22" s="12" t="s">
        <v>50</v>
      </c>
      <c r="C22" s="7" t="s">
        <v>36</v>
      </c>
      <c r="D22" s="8">
        <f t="shared" si="11"/>
        <v>531.20410000000004</v>
      </c>
      <c r="E22" s="5">
        <v>4800</v>
      </c>
      <c r="F22" s="5">
        <v>1577</v>
      </c>
      <c r="G22" s="5">
        <v>3200</v>
      </c>
      <c r="H22" s="5">
        <v>374</v>
      </c>
      <c r="I22" s="5">
        <v>800</v>
      </c>
      <c r="J22" s="5">
        <v>1350</v>
      </c>
      <c r="K22" s="5">
        <f t="shared" si="17"/>
        <v>12101</v>
      </c>
      <c r="L22" s="5">
        <v>26</v>
      </c>
      <c r="M22" s="5">
        <v>5</v>
      </c>
      <c r="N22" s="5">
        <v>0</v>
      </c>
      <c r="O22" s="5">
        <v>0</v>
      </c>
      <c r="P22" s="5">
        <f t="shared" si="12"/>
        <v>31</v>
      </c>
      <c r="Q22" s="8">
        <f t="shared" si="0"/>
        <v>531.20410000000004</v>
      </c>
      <c r="R22" s="8">
        <f t="shared" si="1"/>
        <v>4800</v>
      </c>
      <c r="S22" s="8">
        <f t="shared" si="2"/>
        <v>1577</v>
      </c>
      <c r="T22" s="8">
        <f t="shared" si="13"/>
        <v>6377</v>
      </c>
      <c r="U22" s="8">
        <f t="shared" si="3"/>
        <v>3200</v>
      </c>
      <c r="V22" s="8">
        <f t="shared" si="4"/>
        <v>374</v>
      </c>
      <c r="W22" s="8">
        <f t="shared" si="5"/>
        <v>800</v>
      </c>
      <c r="X22" s="8">
        <f t="shared" si="6"/>
        <v>1350</v>
      </c>
      <c r="Y22" s="8">
        <f t="shared" si="7"/>
        <v>12101</v>
      </c>
      <c r="Z22" s="8">
        <f t="shared" si="14"/>
        <v>765.24</v>
      </c>
      <c r="AA22" s="8">
        <f t="shared" si="15"/>
        <v>867.90970000000004</v>
      </c>
      <c r="AB22" s="8">
        <f t="shared" si="16"/>
        <v>100</v>
      </c>
      <c r="AC22" s="5">
        <v>0</v>
      </c>
      <c r="AD22" s="5">
        <v>0</v>
      </c>
      <c r="AE22" s="8">
        <f t="shared" si="9"/>
        <v>11235.76</v>
      </c>
      <c r="AF22" s="8">
        <f t="shared" si="10"/>
        <v>13500.113800000001</v>
      </c>
      <c r="AG22" s="8"/>
    </row>
    <row r="23" spans="1:33" ht="30" customHeight="1">
      <c r="A23" s="5">
        <v>17</v>
      </c>
      <c r="B23" s="12" t="s">
        <v>51</v>
      </c>
      <c r="C23" s="7" t="s">
        <v>52</v>
      </c>
      <c r="D23" s="8">
        <f t="shared" si="11"/>
        <v>497.88409999999999</v>
      </c>
      <c r="E23" s="5">
        <v>4400</v>
      </c>
      <c r="F23" s="5">
        <v>1577</v>
      </c>
      <c r="G23" s="5">
        <v>2362</v>
      </c>
      <c r="H23" s="5">
        <v>0</v>
      </c>
      <c r="I23" s="5">
        <v>350</v>
      </c>
      <c r="J23" s="5">
        <v>1128</v>
      </c>
      <c r="K23" s="5">
        <f>SUM(E23:J23)</f>
        <v>9817</v>
      </c>
      <c r="L23" s="5">
        <v>26</v>
      </c>
      <c r="M23" s="5">
        <v>5</v>
      </c>
      <c r="N23" s="5">
        <v>0</v>
      </c>
      <c r="O23" s="5">
        <v>0</v>
      </c>
      <c r="P23" s="5">
        <f t="shared" si="12"/>
        <v>31</v>
      </c>
      <c r="Q23" s="8">
        <f t="shared" si="0"/>
        <v>497.88410000000005</v>
      </c>
      <c r="R23" s="8">
        <f t="shared" si="1"/>
        <v>4400</v>
      </c>
      <c r="S23" s="8">
        <f t="shared" si="2"/>
        <v>1577</v>
      </c>
      <c r="T23" s="8">
        <f t="shared" si="13"/>
        <v>5977</v>
      </c>
      <c r="U23" s="8">
        <f t="shared" si="3"/>
        <v>2362</v>
      </c>
      <c r="V23" s="8">
        <f t="shared" si="4"/>
        <v>0</v>
      </c>
      <c r="W23" s="8">
        <f t="shared" si="5"/>
        <v>350</v>
      </c>
      <c r="X23" s="8">
        <f t="shared" si="6"/>
        <v>1128</v>
      </c>
      <c r="Y23" s="8">
        <f t="shared" si="7"/>
        <v>9817</v>
      </c>
      <c r="Z23" s="8">
        <f t="shared" si="14"/>
        <v>717.24</v>
      </c>
      <c r="AA23" s="8">
        <f t="shared" si="15"/>
        <v>813.46969999999999</v>
      </c>
      <c r="AB23" s="8">
        <f t="shared" si="16"/>
        <v>100</v>
      </c>
      <c r="AC23" s="5">
        <v>0</v>
      </c>
      <c r="AD23" s="5">
        <v>0</v>
      </c>
      <c r="AE23" s="8">
        <f t="shared" si="9"/>
        <v>8999.76</v>
      </c>
      <c r="AF23" s="8">
        <f t="shared" si="10"/>
        <v>11128.353799999999</v>
      </c>
      <c r="AG23" s="8"/>
    </row>
    <row r="24" spans="1:33" ht="30" customHeight="1">
      <c r="A24" s="5">
        <v>18</v>
      </c>
      <c r="B24" s="12" t="s">
        <v>53</v>
      </c>
      <c r="C24" s="7" t="s">
        <v>54</v>
      </c>
      <c r="D24" s="8">
        <f t="shared" si="11"/>
        <v>497.88409999999999</v>
      </c>
      <c r="E24" s="5">
        <v>4400</v>
      </c>
      <c r="F24" s="5">
        <v>1577</v>
      </c>
      <c r="G24" s="5">
        <v>1380</v>
      </c>
      <c r="H24" s="5">
        <v>0</v>
      </c>
      <c r="I24" s="5">
        <v>0</v>
      </c>
      <c r="J24" s="5">
        <v>960</v>
      </c>
      <c r="K24" s="5">
        <f t="shared" si="17"/>
        <v>8317</v>
      </c>
      <c r="L24" s="5">
        <v>26</v>
      </c>
      <c r="M24" s="5">
        <v>5</v>
      </c>
      <c r="N24" s="5">
        <v>0</v>
      </c>
      <c r="O24" s="5">
        <v>0</v>
      </c>
      <c r="P24" s="5">
        <f t="shared" si="12"/>
        <v>31</v>
      </c>
      <c r="Q24" s="8">
        <f t="shared" si="0"/>
        <v>497.88410000000005</v>
      </c>
      <c r="R24" s="8">
        <f t="shared" si="1"/>
        <v>4400</v>
      </c>
      <c r="S24" s="8">
        <f t="shared" si="2"/>
        <v>1577</v>
      </c>
      <c r="T24" s="8">
        <f t="shared" si="13"/>
        <v>5977</v>
      </c>
      <c r="U24" s="8">
        <f t="shared" si="3"/>
        <v>1380</v>
      </c>
      <c r="V24" s="8">
        <f t="shared" si="4"/>
        <v>0</v>
      </c>
      <c r="W24" s="8">
        <f t="shared" si="5"/>
        <v>0</v>
      </c>
      <c r="X24" s="8">
        <f t="shared" si="6"/>
        <v>960</v>
      </c>
      <c r="Y24" s="8">
        <f t="shared" si="7"/>
        <v>8317</v>
      </c>
      <c r="Z24" s="8">
        <f t="shared" si="14"/>
        <v>717.24</v>
      </c>
      <c r="AA24" s="8">
        <f t="shared" si="15"/>
        <v>813.46969999999999</v>
      </c>
      <c r="AB24" s="8">
        <f t="shared" si="16"/>
        <v>100</v>
      </c>
      <c r="AC24" s="5">
        <v>0</v>
      </c>
      <c r="AD24" s="5">
        <v>0</v>
      </c>
      <c r="AE24" s="8">
        <f t="shared" si="9"/>
        <v>7499.76</v>
      </c>
      <c r="AF24" s="8">
        <f t="shared" si="10"/>
        <v>9628.353799999999</v>
      </c>
      <c r="AG24" s="8"/>
    </row>
    <row r="25" spans="1:33" ht="30" customHeight="1">
      <c r="A25" s="5">
        <v>19</v>
      </c>
      <c r="B25" s="22" t="s">
        <v>55</v>
      </c>
      <c r="C25" s="7" t="s">
        <v>56</v>
      </c>
      <c r="D25" s="8">
        <v>500</v>
      </c>
      <c r="E25" s="5">
        <v>4400</v>
      </c>
      <c r="F25" s="5">
        <v>1577</v>
      </c>
      <c r="G25" s="5">
        <v>1380</v>
      </c>
      <c r="H25" s="5">
        <v>0</v>
      </c>
      <c r="I25" s="5">
        <v>0</v>
      </c>
      <c r="J25" s="5">
        <v>960</v>
      </c>
      <c r="K25" s="5">
        <f t="shared" si="17"/>
        <v>8317</v>
      </c>
      <c r="L25" s="5">
        <v>15</v>
      </c>
      <c r="M25" s="5">
        <v>3</v>
      </c>
      <c r="N25" s="5">
        <v>0</v>
      </c>
      <c r="O25" s="5">
        <v>13</v>
      </c>
      <c r="P25" s="5">
        <f t="shared" si="12"/>
        <v>18</v>
      </c>
      <c r="Q25" s="8"/>
      <c r="R25" s="8">
        <f t="shared" si="1"/>
        <v>2554.8387096774195</v>
      </c>
      <c r="S25" s="8">
        <f t="shared" si="2"/>
        <v>915.67741935483866</v>
      </c>
      <c r="T25" s="8">
        <f t="shared" si="13"/>
        <v>3470.516129032258</v>
      </c>
      <c r="U25" s="8">
        <f t="shared" si="3"/>
        <v>801.29032258064512</v>
      </c>
      <c r="V25" s="8">
        <f t="shared" si="4"/>
        <v>0</v>
      </c>
      <c r="W25" s="8">
        <f t="shared" si="5"/>
        <v>0</v>
      </c>
      <c r="X25" s="8">
        <f t="shared" si="6"/>
        <v>557.41935483870975</v>
      </c>
      <c r="Y25" s="8">
        <f t="shared" si="7"/>
        <v>4829.2258064516136</v>
      </c>
      <c r="Z25" s="8">
        <f t="shared" si="14"/>
        <v>416.46193548387095</v>
      </c>
      <c r="AA25" s="8">
        <f t="shared" si="15"/>
        <v>472.3372451612903</v>
      </c>
      <c r="AB25" s="8">
        <f t="shared" si="16"/>
        <v>58.064516129032256</v>
      </c>
      <c r="AC25" s="5">
        <v>0</v>
      </c>
      <c r="AD25" s="5">
        <v>0</v>
      </c>
      <c r="AE25" s="8">
        <f t="shared" si="9"/>
        <v>4354.6993548387109</v>
      </c>
      <c r="AF25" s="8">
        <f t="shared" si="10"/>
        <v>5301.563051612904</v>
      </c>
      <c r="AG25" s="8" t="s">
        <v>77</v>
      </c>
    </row>
    <row r="26" spans="1:33" ht="30" customHeight="1">
      <c r="A26" s="5">
        <v>20</v>
      </c>
      <c r="B26" s="12" t="s">
        <v>64</v>
      </c>
      <c r="C26" s="7" t="s">
        <v>56</v>
      </c>
      <c r="D26" s="8">
        <v>500</v>
      </c>
      <c r="E26" s="5">
        <v>3110</v>
      </c>
      <c r="F26" s="5">
        <v>1577</v>
      </c>
      <c r="G26" s="5">
        <v>1830</v>
      </c>
      <c r="H26" s="5">
        <v>0</v>
      </c>
      <c r="I26" s="5">
        <v>0</v>
      </c>
      <c r="J26" s="5">
        <v>1645</v>
      </c>
      <c r="K26" s="5">
        <f>SUM(E26:J26)</f>
        <v>8162</v>
      </c>
      <c r="L26" s="5">
        <v>26</v>
      </c>
      <c r="M26" s="5">
        <v>5</v>
      </c>
      <c r="N26" s="5">
        <v>0</v>
      </c>
      <c r="O26" s="5">
        <v>0</v>
      </c>
      <c r="P26" s="5">
        <f t="shared" si="12"/>
        <v>31</v>
      </c>
      <c r="Q26" s="8"/>
      <c r="R26" s="8">
        <f t="shared" si="1"/>
        <v>3110</v>
      </c>
      <c r="S26" s="8">
        <f t="shared" si="2"/>
        <v>1577</v>
      </c>
      <c r="T26" s="8">
        <f t="shared" si="13"/>
        <v>4687</v>
      </c>
      <c r="U26" s="8">
        <f t="shared" si="3"/>
        <v>1830</v>
      </c>
      <c r="V26" s="8">
        <f t="shared" si="4"/>
        <v>0</v>
      </c>
      <c r="W26" s="8">
        <f t="shared" si="5"/>
        <v>0</v>
      </c>
      <c r="X26" s="8">
        <f t="shared" si="6"/>
        <v>1645</v>
      </c>
      <c r="Y26" s="8">
        <f t="shared" si="7"/>
        <v>8162</v>
      </c>
      <c r="Z26" s="8">
        <f t="shared" si="14"/>
        <v>562.43999999999994</v>
      </c>
      <c r="AA26" s="8">
        <f t="shared" si="15"/>
        <v>637.90070000000003</v>
      </c>
      <c r="AB26" s="8">
        <f t="shared" si="16"/>
        <v>100</v>
      </c>
      <c r="AC26" s="5">
        <v>0</v>
      </c>
      <c r="AD26" s="5">
        <v>0</v>
      </c>
      <c r="AE26" s="8">
        <f t="shared" si="9"/>
        <v>7499.56</v>
      </c>
      <c r="AF26" s="8">
        <f t="shared" si="10"/>
        <v>8799.9007000000001</v>
      </c>
      <c r="AG26" s="8"/>
    </row>
    <row r="27" spans="1:33" ht="30" customHeight="1">
      <c r="A27" s="5">
        <v>21</v>
      </c>
      <c r="B27" s="22" t="s">
        <v>57</v>
      </c>
      <c r="C27" s="7" t="s">
        <v>56</v>
      </c>
      <c r="D27" s="8">
        <v>500</v>
      </c>
      <c r="E27" s="5">
        <v>3110</v>
      </c>
      <c r="F27" s="5">
        <v>1577</v>
      </c>
      <c r="G27" s="5">
        <v>1830</v>
      </c>
      <c r="H27" s="5">
        <v>0</v>
      </c>
      <c r="I27" s="5">
        <v>0</v>
      </c>
      <c r="J27" s="5">
        <v>1645</v>
      </c>
      <c r="K27" s="5">
        <f t="shared" si="17"/>
        <v>8162</v>
      </c>
      <c r="L27" s="5">
        <v>15</v>
      </c>
      <c r="M27" s="5">
        <v>3</v>
      </c>
      <c r="N27" s="5">
        <v>0</v>
      </c>
      <c r="O27" s="5">
        <v>13</v>
      </c>
      <c r="P27" s="5">
        <f t="shared" si="12"/>
        <v>18</v>
      </c>
      <c r="Q27" s="8"/>
      <c r="R27" s="8">
        <f t="shared" si="1"/>
        <v>1805.8064516129034</v>
      </c>
      <c r="S27" s="8">
        <f t="shared" si="2"/>
        <v>915.67741935483866</v>
      </c>
      <c r="T27" s="8">
        <f t="shared" si="13"/>
        <v>2721.483870967742</v>
      </c>
      <c r="U27" s="8">
        <f t="shared" si="3"/>
        <v>1062.5806451612902</v>
      </c>
      <c r="V27" s="8">
        <f t="shared" si="4"/>
        <v>0</v>
      </c>
      <c r="W27" s="8">
        <f t="shared" si="5"/>
        <v>0</v>
      </c>
      <c r="X27" s="8">
        <f t="shared" si="6"/>
        <v>955.16129032258061</v>
      </c>
      <c r="Y27" s="8">
        <f t="shared" si="7"/>
        <v>4739.2258064516127</v>
      </c>
      <c r="Z27" s="8">
        <f t="shared" si="14"/>
        <v>326.57806451612902</v>
      </c>
      <c r="AA27" s="8">
        <f t="shared" si="15"/>
        <v>370.3939548387097</v>
      </c>
      <c r="AB27" s="8">
        <f t="shared" si="16"/>
        <v>58.064516129032256</v>
      </c>
      <c r="AC27" s="5">
        <v>0</v>
      </c>
      <c r="AD27" s="5">
        <v>0</v>
      </c>
      <c r="AE27" s="8">
        <f t="shared" si="9"/>
        <v>4354.5832258064511</v>
      </c>
      <c r="AF27" s="8">
        <f t="shared" si="10"/>
        <v>5109.6197612903225</v>
      </c>
      <c r="AG27" s="8" t="s">
        <v>77</v>
      </c>
    </row>
    <row r="28" spans="1:33" ht="30" customHeight="1">
      <c r="A28" s="5">
        <v>22</v>
      </c>
      <c r="B28" s="12" t="s">
        <v>58</v>
      </c>
      <c r="C28" s="7" t="s">
        <v>56</v>
      </c>
      <c r="D28" s="8">
        <v>500</v>
      </c>
      <c r="E28" s="5">
        <v>3110</v>
      </c>
      <c r="F28" s="5">
        <v>1577</v>
      </c>
      <c r="G28" s="5">
        <v>1830</v>
      </c>
      <c r="H28" s="5">
        <v>0</v>
      </c>
      <c r="I28" s="5">
        <v>0</v>
      </c>
      <c r="J28" s="5">
        <v>1645</v>
      </c>
      <c r="K28" s="5">
        <f t="shared" si="17"/>
        <v>8162</v>
      </c>
      <c r="L28" s="5">
        <v>15</v>
      </c>
      <c r="M28" s="5">
        <v>3</v>
      </c>
      <c r="N28" s="5">
        <v>0</v>
      </c>
      <c r="O28" s="5">
        <v>13</v>
      </c>
      <c r="P28" s="5">
        <f t="shared" si="12"/>
        <v>18</v>
      </c>
      <c r="Q28" s="8"/>
      <c r="R28" s="8">
        <f t="shared" si="1"/>
        <v>1805.8064516129034</v>
      </c>
      <c r="S28" s="8">
        <f t="shared" si="2"/>
        <v>915.67741935483866</v>
      </c>
      <c r="T28" s="8">
        <f t="shared" si="13"/>
        <v>2721.483870967742</v>
      </c>
      <c r="U28" s="8">
        <f t="shared" si="3"/>
        <v>1062.5806451612902</v>
      </c>
      <c r="V28" s="8">
        <f t="shared" si="4"/>
        <v>0</v>
      </c>
      <c r="W28" s="8">
        <f t="shared" si="5"/>
        <v>0</v>
      </c>
      <c r="X28" s="8">
        <f t="shared" si="6"/>
        <v>955.16129032258061</v>
      </c>
      <c r="Y28" s="8">
        <f t="shared" si="7"/>
        <v>4739.2258064516127</v>
      </c>
      <c r="Z28" s="8">
        <f t="shared" si="14"/>
        <v>326.57806451612902</v>
      </c>
      <c r="AA28" s="8">
        <f t="shared" si="15"/>
        <v>370.3939548387097</v>
      </c>
      <c r="AB28" s="8">
        <f t="shared" si="16"/>
        <v>58.064516129032256</v>
      </c>
      <c r="AC28" s="5">
        <v>0</v>
      </c>
      <c r="AD28" s="5">
        <v>0</v>
      </c>
      <c r="AE28" s="8">
        <f t="shared" si="9"/>
        <v>4354.5832258064511</v>
      </c>
      <c r="AF28" s="8">
        <f t="shared" si="10"/>
        <v>5109.6197612903225</v>
      </c>
      <c r="AG28" s="8"/>
    </row>
    <row r="29" spans="1:33" ht="30" customHeight="1">
      <c r="A29" s="5">
        <v>23</v>
      </c>
      <c r="B29" s="22" t="s">
        <v>59</v>
      </c>
      <c r="C29" s="7" t="s">
        <v>56</v>
      </c>
      <c r="D29" s="8">
        <v>500</v>
      </c>
      <c r="E29" s="5">
        <v>3110</v>
      </c>
      <c r="F29" s="5">
        <v>1577</v>
      </c>
      <c r="G29" s="5">
        <v>1830</v>
      </c>
      <c r="H29" s="5">
        <v>0</v>
      </c>
      <c r="I29" s="5">
        <v>0</v>
      </c>
      <c r="J29" s="5">
        <v>1645</v>
      </c>
      <c r="K29" s="5">
        <f t="shared" si="17"/>
        <v>8162</v>
      </c>
      <c r="L29" s="5">
        <v>14</v>
      </c>
      <c r="M29" s="5">
        <v>3</v>
      </c>
      <c r="N29" s="5">
        <v>0</v>
      </c>
      <c r="O29" s="5">
        <v>13</v>
      </c>
      <c r="P29" s="5">
        <f t="shared" si="12"/>
        <v>17</v>
      </c>
      <c r="Q29" s="8"/>
      <c r="R29" s="8">
        <f t="shared" si="1"/>
        <v>1705.483870967742</v>
      </c>
      <c r="S29" s="8">
        <f t="shared" si="2"/>
        <v>864.80645161290317</v>
      </c>
      <c r="T29" s="8">
        <f t="shared" si="13"/>
        <v>2570.2903225806449</v>
      </c>
      <c r="U29" s="8">
        <f t="shared" si="3"/>
        <v>1003.5483870967741</v>
      </c>
      <c r="V29" s="8">
        <f t="shared" si="4"/>
        <v>0</v>
      </c>
      <c r="W29" s="8">
        <f t="shared" si="5"/>
        <v>0</v>
      </c>
      <c r="X29" s="8">
        <f t="shared" si="6"/>
        <v>902.0967741935483</v>
      </c>
      <c r="Y29" s="8">
        <f t="shared" si="7"/>
        <v>4475.9354838709678</v>
      </c>
      <c r="Z29" s="8">
        <f t="shared" si="14"/>
        <v>308.43483870967736</v>
      </c>
      <c r="AA29" s="8">
        <f t="shared" si="15"/>
        <v>349.81651290322577</v>
      </c>
      <c r="AB29" s="8">
        <f t="shared" si="16"/>
        <v>54.838709677419352</v>
      </c>
      <c r="AC29" s="5">
        <v>0</v>
      </c>
      <c r="AD29" s="5">
        <v>0</v>
      </c>
      <c r="AE29" s="8">
        <f t="shared" si="9"/>
        <v>4112.6619354838713</v>
      </c>
      <c r="AF29" s="8">
        <f t="shared" si="10"/>
        <v>4825.7519967741937</v>
      </c>
      <c r="AG29" s="8" t="s">
        <v>77</v>
      </c>
    </row>
    <row r="30" spans="1:33" ht="30" customHeight="1">
      <c r="A30" s="5">
        <v>24</v>
      </c>
      <c r="B30" s="12" t="s">
        <v>60</v>
      </c>
      <c r="C30" s="7" t="s">
        <v>56</v>
      </c>
      <c r="D30" s="8">
        <v>500</v>
      </c>
      <c r="E30" s="5">
        <v>3110</v>
      </c>
      <c r="F30" s="5">
        <v>1577</v>
      </c>
      <c r="G30" s="5">
        <v>1830</v>
      </c>
      <c r="H30" s="5">
        <v>0</v>
      </c>
      <c r="I30" s="5">
        <v>0</v>
      </c>
      <c r="J30" s="5">
        <v>1645</v>
      </c>
      <c r="K30" s="5">
        <f t="shared" si="17"/>
        <v>8162</v>
      </c>
      <c r="L30" s="5">
        <v>26</v>
      </c>
      <c r="M30" s="5">
        <v>5</v>
      </c>
      <c r="N30" s="5">
        <v>0</v>
      </c>
      <c r="O30" s="5">
        <v>0</v>
      </c>
      <c r="P30" s="5">
        <f t="shared" si="12"/>
        <v>31</v>
      </c>
      <c r="Q30" s="8"/>
      <c r="R30" s="8">
        <f t="shared" si="1"/>
        <v>3110</v>
      </c>
      <c r="S30" s="8">
        <f t="shared" si="2"/>
        <v>1577</v>
      </c>
      <c r="T30" s="8">
        <f t="shared" si="13"/>
        <v>4687</v>
      </c>
      <c r="U30" s="8">
        <f t="shared" si="3"/>
        <v>1830</v>
      </c>
      <c r="V30" s="8">
        <f t="shared" si="4"/>
        <v>0</v>
      </c>
      <c r="W30" s="8">
        <f t="shared" si="5"/>
        <v>0</v>
      </c>
      <c r="X30" s="8">
        <f t="shared" si="6"/>
        <v>1645</v>
      </c>
      <c r="Y30" s="8">
        <f t="shared" si="7"/>
        <v>8162</v>
      </c>
      <c r="Z30" s="8">
        <f t="shared" si="14"/>
        <v>562.43999999999994</v>
      </c>
      <c r="AA30" s="8">
        <f t="shared" si="15"/>
        <v>637.90070000000003</v>
      </c>
      <c r="AB30" s="8">
        <f t="shared" si="16"/>
        <v>100</v>
      </c>
      <c r="AC30" s="5">
        <v>0</v>
      </c>
      <c r="AD30" s="5">
        <v>0</v>
      </c>
      <c r="AE30" s="8">
        <f t="shared" si="9"/>
        <v>7499.56</v>
      </c>
      <c r="AF30" s="8">
        <f t="shared" si="10"/>
        <v>8799.9007000000001</v>
      </c>
      <c r="AG30" s="8"/>
    </row>
    <row r="31" spans="1:33" ht="30" customHeight="1">
      <c r="A31" s="5">
        <v>25</v>
      </c>
      <c r="B31" s="22" t="s">
        <v>61</v>
      </c>
      <c r="C31" s="7" t="s">
        <v>56</v>
      </c>
      <c r="D31" s="8">
        <v>500</v>
      </c>
      <c r="E31" s="5">
        <v>3110</v>
      </c>
      <c r="F31" s="5">
        <v>1577</v>
      </c>
      <c r="G31" s="5">
        <v>1830</v>
      </c>
      <c r="H31" s="5">
        <v>0</v>
      </c>
      <c r="I31" s="5">
        <v>0</v>
      </c>
      <c r="J31" s="5">
        <v>1645</v>
      </c>
      <c r="K31" s="5">
        <f t="shared" si="17"/>
        <v>8162</v>
      </c>
      <c r="L31" s="5">
        <v>21</v>
      </c>
      <c r="M31" s="5">
        <v>4</v>
      </c>
      <c r="N31" s="5">
        <v>0</v>
      </c>
      <c r="O31" s="5">
        <v>6</v>
      </c>
      <c r="P31" s="5">
        <f t="shared" si="12"/>
        <v>25</v>
      </c>
      <c r="Q31" s="8"/>
      <c r="R31" s="8">
        <f t="shared" si="1"/>
        <v>2508.0645161290322</v>
      </c>
      <c r="S31" s="8">
        <f t="shared" si="2"/>
        <v>1271.7741935483871</v>
      </c>
      <c r="T31" s="8">
        <f t="shared" si="13"/>
        <v>3779.8387096774195</v>
      </c>
      <c r="U31" s="8">
        <f t="shared" si="3"/>
        <v>1475.8064516129032</v>
      </c>
      <c r="V31" s="8">
        <f t="shared" si="4"/>
        <v>0</v>
      </c>
      <c r="W31" s="8">
        <f t="shared" si="5"/>
        <v>0</v>
      </c>
      <c r="X31" s="8">
        <f t="shared" si="6"/>
        <v>1326.6129032258063</v>
      </c>
      <c r="Y31" s="8">
        <f t="shared" si="7"/>
        <v>6582.2580645161288</v>
      </c>
      <c r="Z31" s="8">
        <f t="shared" si="14"/>
        <v>453.58064516129031</v>
      </c>
      <c r="AA31" s="8">
        <f t="shared" si="15"/>
        <v>514.43604838709678</v>
      </c>
      <c r="AB31" s="8">
        <f t="shared" si="16"/>
        <v>80.645161290322577</v>
      </c>
      <c r="AC31" s="5">
        <v>0</v>
      </c>
      <c r="AD31" s="5">
        <v>0</v>
      </c>
      <c r="AE31" s="8">
        <f t="shared" si="9"/>
        <v>6048.0322580645152</v>
      </c>
      <c r="AF31" s="8">
        <f t="shared" si="10"/>
        <v>7096.6941129032257</v>
      </c>
      <c r="AG31" s="8" t="s">
        <v>77</v>
      </c>
    </row>
    <row r="32" spans="1:33" ht="30" customHeight="1">
      <c r="A32" s="5">
        <v>26</v>
      </c>
      <c r="B32" s="12" t="s">
        <v>70</v>
      </c>
      <c r="C32" s="7" t="s">
        <v>56</v>
      </c>
      <c r="D32" s="8">
        <v>500</v>
      </c>
      <c r="E32" s="5">
        <v>3110</v>
      </c>
      <c r="F32" s="5">
        <v>1577</v>
      </c>
      <c r="G32" s="5">
        <v>1830</v>
      </c>
      <c r="H32" s="5">
        <v>0</v>
      </c>
      <c r="I32" s="5">
        <v>0</v>
      </c>
      <c r="J32" s="5">
        <v>1645</v>
      </c>
      <c r="K32" s="5">
        <f t="shared" si="17"/>
        <v>8162</v>
      </c>
      <c r="L32" s="5">
        <v>21</v>
      </c>
      <c r="M32" s="5">
        <v>4</v>
      </c>
      <c r="N32" s="5">
        <v>0</v>
      </c>
      <c r="O32" s="5">
        <v>6</v>
      </c>
      <c r="P32" s="5">
        <f>L32+M32+N32</f>
        <v>25</v>
      </c>
      <c r="Q32" s="8"/>
      <c r="R32" s="8">
        <f t="shared" si="1"/>
        <v>2508.0645161290322</v>
      </c>
      <c r="S32" s="8">
        <f t="shared" si="2"/>
        <v>1271.7741935483871</v>
      </c>
      <c r="T32" s="8">
        <f t="shared" si="13"/>
        <v>3779.8387096774195</v>
      </c>
      <c r="U32" s="8">
        <f t="shared" si="3"/>
        <v>1475.8064516129032</v>
      </c>
      <c r="V32" s="8">
        <f t="shared" si="4"/>
        <v>0</v>
      </c>
      <c r="W32" s="8">
        <f t="shared" si="5"/>
        <v>0</v>
      </c>
      <c r="X32" s="8">
        <f t="shared" si="6"/>
        <v>1326.6129032258063</v>
      </c>
      <c r="Y32" s="8">
        <f t="shared" si="7"/>
        <v>6582.2580645161288</v>
      </c>
      <c r="Z32" s="8">
        <f t="shared" si="14"/>
        <v>453.58064516129031</v>
      </c>
      <c r="AA32" s="8">
        <f t="shared" si="15"/>
        <v>514.43604838709678</v>
      </c>
      <c r="AB32" s="8">
        <f t="shared" si="16"/>
        <v>80.645161290322577</v>
      </c>
      <c r="AC32" s="5">
        <v>0</v>
      </c>
      <c r="AD32" s="5">
        <v>0</v>
      </c>
      <c r="AE32" s="8">
        <f t="shared" si="9"/>
        <v>6048.0322580645152</v>
      </c>
      <c r="AF32" s="8">
        <f t="shared" si="10"/>
        <v>7096.6941129032257</v>
      </c>
      <c r="AG32" s="8"/>
    </row>
    <row r="33" spans="1:33" ht="30" customHeight="1">
      <c r="A33" s="5">
        <v>27</v>
      </c>
      <c r="B33" s="12" t="s">
        <v>62</v>
      </c>
      <c r="C33" s="7" t="s">
        <v>56</v>
      </c>
      <c r="D33" s="8">
        <v>500</v>
      </c>
      <c r="E33" s="5">
        <v>3110</v>
      </c>
      <c r="F33" s="5">
        <v>1577</v>
      </c>
      <c r="G33" s="5">
        <v>1830</v>
      </c>
      <c r="H33" s="5">
        <v>0</v>
      </c>
      <c r="I33" s="5">
        <v>0</v>
      </c>
      <c r="J33" s="5">
        <v>1645</v>
      </c>
      <c r="K33" s="5">
        <f t="shared" si="17"/>
        <v>8162</v>
      </c>
      <c r="L33" s="5">
        <v>21</v>
      </c>
      <c r="M33" s="5">
        <v>4</v>
      </c>
      <c r="N33" s="5">
        <v>0</v>
      </c>
      <c r="O33" s="5">
        <v>6</v>
      </c>
      <c r="P33" s="5">
        <f>L33+M33+N33</f>
        <v>25</v>
      </c>
      <c r="Q33" s="8"/>
      <c r="R33" s="8">
        <f t="shared" si="1"/>
        <v>2508.0645161290322</v>
      </c>
      <c r="S33" s="8">
        <f t="shared" si="2"/>
        <v>1271.7741935483871</v>
      </c>
      <c r="T33" s="8">
        <f t="shared" si="13"/>
        <v>3779.8387096774195</v>
      </c>
      <c r="U33" s="8">
        <f t="shared" si="3"/>
        <v>1475.8064516129032</v>
      </c>
      <c r="V33" s="8">
        <f t="shared" si="4"/>
        <v>0</v>
      </c>
      <c r="W33" s="8">
        <f t="shared" si="5"/>
        <v>0</v>
      </c>
      <c r="X33" s="8">
        <f t="shared" si="6"/>
        <v>1326.6129032258063</v>
      </c>
      <c r="Y33" s="8">
        <f t="shared" si="7"/>
        <v>6582.2580645161288</v>
      </c>
      <c r="Z33" s="8">
        <f t="shared" si="14"/>
        <v>453.58064516129031</v>
      </c>
      <c r="AA33" s="8">
        <f t="shared" si="15"/>
        <v>514.43604838709678</v>
      </c>
      <c r="AB33" s="8">
        <f t="shared" si="16"/>
        <v>80.645161290322577</v>
      </c>
      <c r="AC33" s="5">
        <v>0</v>
      </c>
      <c r="AD33" s="5">
        <v>0</v>
      </c>
      <c r="AE33" s="8">
        <f t="shared" si="9"/>
        <v>6048.0322580645152</v>
      </c>
      <c r="AF33" s="8">
        <f t="shared" si="10"/>
        <v>7096.6941129032257</v>
      </c>
      <c r="AG33" s="8"/>
    </row>
    <row r="34" spans="1:33" ht="30" customHeight="1">
      <c r="A34" s="5">
        <v>28</v>
      </c>
      <c r="B34" s="12" t="s">
        <v>71</v>
      </c>
      <c r="C34" s="7" t="s">
        <v>56</v>
      </c>
      <c r="D34" s="8">
        <f t="shared" ref="D34" si="18">(E34+F34)*8.33%</f>
        <v>497.88409999999999</v>
      </c>
      <c r="E34" s="5">
        <v>4400</v>
      </c>
      <c r="F34" s="5">
        <v>1577</v>
      </c>
      <c r="G34" s="5">
        <v>1380</v>
      </c>
      <c r="H34" s="5">
        <v>0</v>
      </c>
      <c r="I34" s="5">
        <v>0</v>
      </c>
      <c r="J34" s="5">
        <v>960</v>
      </c>
      <c r="K34" s="5">
        <f t="shared" ref="K34:K38" si="19">SUM(E34:J34)</f>
        <v>8317</v>
      </c>
      <c r="L34" s="5">
        <v>26</v>
      </c>
      <c r="M34" s="5">
        <v>5</v>
      </c>
      <c r="N34" s="5">
        <v>0</v>
      </c>
      <c r="O34" s="5">
        <v>0</v>
      </c>
      <c r="P34" s="5">
        <f>L34+M34+N34</f>
        <v>31</v>
      </c>
      <c r="Q34" s="8">
        <f>T34*8.33/100</f>
        <v>497.88410000000005</v>
      </c>
      <c r="R34" s="8">
        <f t="shared" si="1"/>
        <v>4400</v>
      </c>
      <c r="S34" s="8">
        <f t="shared" si="2"/>
        <v>1577</v>
      </c>
      <c r="T34" s="8">
        <f t="shared" ref="T34:T38" si="20">R34+S34</f>
        <v>5977</v>
      </c>
      <c r="U34" s="8">
        <f t="shared" si="3"/>
        <v>1380</v>
      </c>
      <c r="V34" s="8">
        <f t="shared" si="4"/>
        <v>0</v>
      </c>
      <c r="W34" s="8">
        <f t="shared" si="5"/>
        <v>0</v>
      </c>
      <c r="X34" s="8">
        <f t="shared" si="6"/>
        <v>960</v>
      </c>
      <c r="Y34" s="8">
        <f t="shared" si="7"/>
        <v>8317</v>
      </c>
      <c r="Z34" s="8">
        <f t="shared" ref="Z34:Z38" si="21">(S34+R34)*12%</f>
        <v>717.24</v>
      </c>
      <c r="AA34" s="8">
        <f t="shared" ref="AA34:AA38" si="22">((S34+R34)*13.61%)</f>
        <v>813.46969999999999</v>
      </c>
      <c r="AB34" s="8">
        <f t="shared" ref="AB34:AB38" si="23">100/$A$5*P34</f>
        <v>100</v>
      </c>
      <c r="AC34" s="5">
        <v>0</v>
      </c>
      <c r="AD34" s="5">
        <v>0</v>
      </c>
      <c r="AE34" s="8">
        <f t="shared" ref="AE34:AE38" si="24">Y34-Z34-AB34-AC34-AD34</f>
        <v>7499.76</v>
      </c>
      <c r="AF34" s="8">
        <f t="shared" si="10"/>
        <v>9628.353799999999</v>
      </c>
      <c r="AG34" s="8"/>
    </row>
    <row r="35" spans="1:33" ht="30" customHeight="1">
      <c r="A35" s="5">
        <v>29</v>
      </c>
      <c r="B35" s="12" t="s">
        <v>72</v>
      </c>
      <c r="C35" s="7" t="s">
        <v>56</v>
      </c>
      <c r="D35" s="8">
        <v>500</v>
      </c>
      <c r="E35" s="5">
        <v>3110</v>
      </c>
      <c r="F35" s="5">
        <v>1577</v>
      </c>
      <c r="G35" s="5">
        <v>1830</v>
      </c>
      <c r="H35" s="5">
        <v>0</v>
      </c>
      <c r="I35" s="5">
        <v>0</v>
      </c>
      <c r="J35" s="5">
        <v>1645</v>
      </c>
      <c r="K35" s="5">
        <f t="shared" si="19"/>
        <v>8162</v>
      </c>
      <c r="L35" s="5">
        <v>26</v>
      </c>
      <c r="M35" s="5">
        <v>5</v>
      </c>
      <c r="N35" s="5">
        <v>0</v>
      </c>
      <c r="O35" s="5">
        <v>0</v>
      </c>
      <c r="P35" s="5">
        <f t="shared" ref="P35:P38" si="25">L35+M35+N35</f>
        <v>31</v>
      </c>
      <c r="Q35" s="8"/>
      <c r="R35" s="8">
        <f t="shared" si="1"/>
        <v>3110</v>
      </c>
      <c r="S35" s="8">
        <f t="shared" si="2"/>
        <v>1577</v>
      </c>
      <c r="T35" s="8">
        <f t="shared" si="20"/>
        <v>4687</v>
      </c>
      <c r="U35" s="8">
        <f t="shared" si="3"/>
        <v>1830</v>
      </c>
      <c r="V35" s="8">
        <f t="shared" si="4"/>
        <v>0</v>
      </c>
      <c r="W35" s="8">
        <f t="shared" si="5"/>
        <v>0</v>
      </c>
      <c r="X35" s="8">
        <f t="shared" si="6"/>
        <v>1645</v>
      </c>
      <c r="Y35" s="8">
        <f t="shared" si="7"/>
        <v>8162</v>
      </c>
      <c r="Z35" s="8">
        <f t="shared" si="21"/>
        <v>562.43999999999994</v>
      </c>
      <c r="AA35" s="8">
        <f t="shared" si="22"/>
        <v>637.90070000000003</v>
      </c>
      <c r="AB35" s="8">
        <f t="shared" si="23"/>
        <v>100</v>
      </c>
      <c r="AC35" s="5">
        <v>0</v>
      </c>
      <c r="AD35" s="5">
        <v>0</v>
      </c>
      <c r="AE35" s="8">
        <f t="shared" si="24"/>
        <v>7499.56</v>
      </c>
      <c r="AF35" s="8">
        <f t="shared" si="10"/>
        <v>8799.9007000000001</v>
      </c>
      <c r="AG35" s="8"/>
    </row>
    <row r="36" spans="1:33" ht="30" customHeight="1">
      <c r="A36" s="5">
        <v>30</v>
      </c>
      <c r="B36" s="22" t="s">
        <v>73</v>
      </c>
      <c r="C36" s="7" t="s">
        <v>56</v>
      </c>
      <c r="D36" s="8">
        <v>500</v>
      </c>
      <c r="E36" s="5">
        <v>3110</v>
      </c>
      <c r="F36" s="5">
        <v>1577</v>
      </c>
      <c r="G36" s="5">
        <v>1830</v>
      </c>
      <c r="H36" s="5">
        <v>0</v>
      </c>
      <c r="I36" s="5">
        <v>0</v>
      </c>
      <c r="J36" s="5">
        <v>1645</v>
      </c>
      <c r="K36" s="5">
        <f t="shared" si="19"/>
        <v>8162</v>
      </c>
      <c r="L36" s="5">
        <v>26</v>
      </c>
      <c r="M36" s="5">
        <v>5</v>
      </c>
      <c r="N36" s="5">
        <v>0</v>
      </c>
      <c r="O36" s="5">
        <v>0</v>
      </c>
      <c r="P36" s="5">
        <f t="shared" si="25"/>
        <v>31</v>
      </c>
      <c r="Q36" s="8"/>
      <c r="R36" s="8">
        <f t="shared" si="1"/>
        <v>3110</v>
      </c>
      <c r="S36" s="8">
        <f t="shared" si="2"/>
        <v>1577</v>
      </c>
      <c r="T36" s="8">
        <f t="shared" si="20"/>
        <v>4687</v>
      </c>
      <c r="U36" s="8">
        <f t="shared" si="3"/>
        <v>1830</v>
      </c>
      <c r="V36" s="8">
        <f t="shared" si="4"/>
        <v>0</v>
      </c>
      <c r="W36" s="8">
        <f t="shared" si="5"/>
        <v>0</v>
      </c>
      <c r="X36" s="8">
        <f t="shared" si="6"/>
        <v>1645</v>
      </c>
      <c r="Y36" s="8">
        <f t="shared" si="7"/>
        <v>8162</v>
      </c>
      <c r="Z36" s="8">
        <f t="shared" si="21"/>
        <v>562.43999999999994</v>
      </c>
      <c r="AA36" s="8">
        <f t="shared" si="22"/>
        <v>637.90070000000003</v>
      </c>
      <c r="AB36" s="8">
        <f t="shared" si="23"/>
        <v>100</v>
      </c>
      <c r="AC36" s="5">
        <v>0</v>
      </c>
      <c r="AD36" s="5">
        <v>0</v>
      </c>
      <c r="AE36" s="8">
        <f t="shared" si="24"/>
        <v>7499.56</v>
      </c>
      <c r="AF36" s="8">
        <f t="shared" si="10"/>
        <v>8799.9007000000001</v>
      </c>
      <c r="AG36" s="8" t="s">
        <v>77</v>
      </c>
    </row>
    <row r="37" spans="1:33" ht="30" customHeight="1">
      <c r="A37" s="5">
        <v>31</v>
      </c>
      <c r="B37" s="22" t="s">
        <v>74</v>
      </c>
      <c r="C37" s="7" t="s">
        <v>56</v>
      </c>
      <c r="D37" s="8">
        <v>500</v>
      </c>
      <c r="E37" s="5">
        <v>3110</v>
      </c>
      <c r="F37" s="5">
        <v>1577</v>
      </c>
      <c r="G37" s="5">
        <v>1830</v>
      </c>
      <c r="H37" s="5">
        <v>0</v>
      </c>
      <c r="I37" s="5">
        <v>0</v>
      </c>
      <c r="J37" s="5">
        <v>1645</v>
      </c>
      <c r="K37" s="5">
        <f t="shared" si="19"/>
        <v>8162</v>
      </c>
      <c r="L37" s="5">
        <v>26</v>
      </c>
      <c r="M37" s="5">
        <v>5</v>
      </c>
      <c r="N37" s="5">
        <v>0</v>
      </c>
      <c r="O37" s="5">
        <v>0</v>
      </c>
      <c r="P37" s="5">
        <f t="shared" si="25"/>
        <v>31</v>
      </c>
      <c r="Q37" s="8"/>
      <c r="R37" s="8">
        <f t="shared" si="1"/>
        <v>3110</v>
      </c>
      <c r="S37" s="8">
        <f t="shared" si="2"/>
        <v>1577</v>
      </c>
      <c r="T37" s="8">
        <f t="shared" si="20"/>
        <v>4687</v>
      </c>
      <c r="U37" s="8">
        <f t="shared" si="3"/>
        <v>1830</v>
      </c>
      <c r="V37" s="8">
        <f t="shared" si="4"/>
        <v>0</v>
      </c>
      <c r="W37" s="8">
        <f t="shared" si="5"/>
        <v>0</v>
      </c>
      <c r="X37" s="8">
        <f t="shared" si="6"/>
        <v>1645</v>
      </c>
      <c r="Y37" s="8">
        <f t="shared" si="7"/>
        <v>8162</v>
      </c>
      <c r="Z37" s="8">
        <f t="shared" si="21"/>
        <v>562.43999999999994</v>
      </c>
      <c r="AA37" s="8">
        <f t="shared" si="22"/>
        <v>637.90070000000003</v>
      </c>
      <c r="AB37" s="8">
        <f t="shared" si="23"/>
        <v>100</v>
      </c>
      <c r="AC37" s="5">
        <v>0</v>
      </c>
      <c r="AD37" s="5">
        <v>0</v>
      </c>
      <c r="AE37" s="8">
        <f t="shared" si="24"/>
        <v>7499.56</v>
      </c>
      <c r="AF37" s="8">
        <f t="shared" si="10"/>
        <v>8799.9007000000001</v>
      </c>
      <c r="AG37" s="8" t="s">
        <v>77</v>
      </c>
    </row>
    <row r="38" spans="1:33" ht="30" customHeight="1">
      <c r="A38" s="5">
        <v>32</v>
      </c>
      <c r="B38" s="12" t="s">
        <v>75</v>
      </c>
      <c r="C38" s="7" t="s">
        <v>56</v>
      </c>
      <c r="D38" s="8">
        <v>500</v>
      </c>
      <c r="E38" s="5">
        <v>3110</v>
      </c>
      <c r="F38" s="5">
        <v>1577</v>
      </c>
      <c r="G38" s="5">
        <v>1830</v>
      </c>
      <c r="H38" s="5">
        <v>0</v>
      </c>
      <c r="I38" s="5">
        <v>0</v>
      </c>
      <c r="J38" s="5">
        <v>1645</v>
      </c>
      <c r="K38" s="5">
        <f t="shared" si="19"/>
        <v>8162</v>
      </c>
      <c r="L38" s="5">
        <v>26</v>
      </c>
      <c r="M38" s="5">
        <v>5</v>
      </c>
      <c r="N38" s="5">
        <v>0</v>
      </c>
      <c r="O38" s="5">
        <v>0</v>
      </c>
      <c r="P38" s="5">
        <f t="shared" si="25"/>
        <v>31</v>
      </c>
      <c r="Q38" s="8"/>
      <c r="R38" s="8">
        <f t="shared" si="1"/>
        <v>3110</v>
      </c>
      <c r="S38" s="8">
        <f t="shared" si="2"/>
        <v>1577</v>
      </c>
      <c r="T38" s="8">
        <f t="shared" si="20"/>
        <v>4687</v>
      </c>
      <c r="U38" s="8">
        <f t="shared" si="3"/>
        <v>1830</v>
      </c>
      <c r="V38" s="8">
        <f t="shared" si="4"/>
        <v>0</v>
      </c>
      <c r="W38" s="8">
        <f t="shared" si="5"/>
        <v>0</v>
      </c>
      <c r="X38" s="8">
        <f t="shared" si="6"/>
        <v>1645</v>
      </c>
      <c r="Y38" s="8">
        <f t="shared" si="7"/>
        <v>8162</v>
      </c>
      <c r="Z38" s="8">
        <f t="shared" si="21"/>
        <v>562.43999999999994</v>
      </c>
      <c r="AA38" s="8">
        <f t="shared" si="22"/>
        <v>637.90070000000003</v>
      </c>
      <c r="AB38" s="8">
        <f t="shared" si="23"/>
        <v>100</v>
      </c>
      <c r="AC38" s="5">
        <v>0</v>
      </c>
      <c r="AD38" s="5">
        <v>0</v>
      </c>
      <c r="AE38" s="8">
        <f t="shared" si="24"/>
        <v>7499.56</v>
      </c>
      <c r="AF38" s="8">
        <f t="shared" si="10"/>
        <v>8799.9007000000001</v>
      </c>
      <c r="AG38" s="8"/>
    </row>
    <row r="39" spans="1:33" ht="30" customHeight="1">
      <c r="A39" s="5">
        <v>33</v>
      </c>
      <c r="B39" s="12" t="s">
        <v>76</v>
      </c>
      <c r="C39" s="7" t="s">
        <v>56</v>
      </c>
      <c r="D39" s="8">
        <v>500</v>
      </c>
      <c r="E39" s="5">
        <v>3110</v>
      </c>
      <c r="F39" s="5">
        <v>1577</v>
      </c>
      <c r="G39" s="5">
        <v>1830</v>
      </c>
      <c r="H39" s="5">
        <v>0</v>
      </c>
      <c r="I39" s="5">
        <v>0</v>
      </c>
      <c r="J39" s="5">
        <v>1645</v>
      </c>
      <c r="K39" s="5">
        <f t="shared" ref="K39" si="26">SUM(E39:J39)</f>
        <v>8162</v>
      </c>
      <c r="L39" s="5">
        <v>26</v>
      </c>
      <c r="M39" s="5">
        <v>5</v>
      </c>
      <c r="N39" s="5">
        <v>0</v>
      </c>
      <c r="O39" s="5">
        <v>0</v>
      </c>
      <c r="P39" s="5">
        <f t="shared" ref="P39" si="27">L39+M39+N39</f>
        <v>31</v>
      </c>
      <c r="Q39" s="8"/>
      <c r="R39" s="8">
        <f t="shared" si="1"/>
        <v>3110</v>
      </c>
      <c r="S39" s="8">
        <f t="shared" si="2"/>
        <v>1577</v>
      </c>
      <c r="T39" s="8">
        <f t="shared" ref="T39" si="28">R39+S39</f>
        <v>4687</v>
      </c>
      <c r="U39" s="8">
        <f t="shared" si="3"/>
        <v>1830</v>
      </c>
      <c r="V39" s="8">
        <f t="shared" si="4"/>
        <v>0</v>
      </c>
      <c r="W39" s="8">
        <f t="shared" si="5"/>
        <v>0</v>
      </c>
      <c r="X39" s="8">
        <f t="shared" si="6"/>
        <v>1645</v>
      </c>
      <c r="Y39" s="8">
        <f t="shared" si="7"/>
        <v>8162</v>
      </c>
      <c r="Z39" s="8">
        <f t="shared" ref="Z39" si="29">(S39+R39)*12%</f>
        <v>562.43999999999994</v>
      </c>
      <c r="AA39" s="8">
        <f t="shared" ref="AA39" si="30">((S39+R39)*13.61%)</f>
        <v>637.90070000000003</v>
      </c>
      <c r="AB39" s="8">
        <f t="shared" ref="AB39" si="31">100/$A$5*P39</f>
        <v>100</v>
      </c>
      <c r="AC39" s="5">
        <v>0</v>
      </c>
      <c r="AD39" s="5">
        <v>0</v>
      </c>
      <c r="AE39" s="8">
        <f t="shared" ref="AE39" si="32">Y39-Z39-AB39-AC39-AD39</f>
        <v>7499.56</v>
      </c>
      <c r="AF39" s="8">
        <f t="shared" si="10"/>
        <v>8799.9007000000001</v>
      </c>
      <c r="AG39" s="8"/>
    </row>
    <row r="40" spans="1:33">
      <c r="A40" s="5"/>
      <c r="B40" s="6"/>
      <c r="C40" s="10"/>
      <c r="D40" s="11">
        <f t="shared" ref="D40:K40" si="33">SUM(D7:D33)</f>
        <v>13995.033799999999</v>
      </c>
      <c r="E40" s="11">
        <f t="shared" si="33"/>
        <v>114880</v>
      </c>
      <c r="F40" s="11">
        <f t="shared" si="33"/>
        <v>42579</v>
      </c>
      <c r="G40" s="11">
        <f t="shared" si="33"/>
        <v>65818</v>
      </c>
      <c r="H40" s="11">
        <f t="shared" si="33"/>
        <v>7818</v>
      </c>
      <c r="I40" s="11">
        <f t="shared" si="33"/>
        <v>5950</v>
      </c>
      <c r="J40" s="11">
        <f t="shared" si="33"/>
        <v>36638</v>
      </c>
      <c r="K40" s="11">
        <f t="shared" si="33"/>
        <v>273683</v>
      </c>
      <c r="L40" s="11">
        <f t="shared" ref="L40:AE40" si="34">SUM(L7:L39)</f>
        <v>788</v>
      </c>
      <c r="M40" s="11">
        <f t="shared" si="34"/>
        <v>154</v>
      </c>
      <c r="N40" s="11">
        <f t="shared" si="34"/>
        <v>0</v>
      </c>
      <c r="O40" s="11">
        <f t="shared" si="34"/>
        <v>80</v>
      </c>
      <c r="P40" s="11">
        <f t="shared" si="34"/>
        <v>942</v>
      </c>
      <c r="Q40" s="11">
        <f t="shared" si="34"/>
        <v>9821.5617387096754</v>
      </c>
      <c r="R40" s="11">
        <f t="shared" si="34"/>
        <v>125617.74193548388</v>
      </c>
      <c r="S40" s="11">
        <f t="shared" si="34"/>
        <v>47920.45161290322</v>
      </c>
      <c r="T40" s="11">
        <f t="shared" si="34"/>
        <v>173538.19354838712</v>
      </c>
      <c r="U40" s="11">
        <f t="shared" si="34"/>
        <v>71313.161290322576</v>
      </c>
      <c r="V40" s="11">
        <f t="shared" si="34"/>
        <v>7407.0322580645161</v>
      </c>
      <c r="W40" s="11">
        <f t="shared" si="34"/>
        <v>5691.9354838709678</v>
      </c>
      <c r="X40" s="11">
        <f t="shared" si="34"/>
        <v>41874.93548387097</v>
      </c>
      <c r="Y40" s="11">
        <f t="shared" si="34"/>
        <v>299825.25806451612</v>
      </c>
      <c r="Z40" s="11">
        <f t="shared" si="34"/>
        <v>20824.583225806447</v>
      </c>
      <c r="AA40" s="11">
        <f t="shared" si="34"/>
        <v>23618.548141935469</v>
      </c>
      <c r="AB40" s="11">
        <f t="shared" si="34"/>
        <v>3038.7096774193542</v>
      </c>
      <c r="AC40" s="11">
        <f t="shared" si="34"/>
        <v>0</v>
      </c>
      <c r="AD40" s="11">
        <f t="shared" si="34"/>
        <v>0</v>
      </c>
      <c r="AE40" s="11">
        <f t="shared" si="34"/>
        <v>275961.96516129037</v>
      </c>
      <c r="AF40" s="11">
        <f>SUM(AF7:AF39)</f>
        <v>333265.36794516124</v>
      </c>
      <c r="AG40" s="11"/>
    </row>
    <row r="43" spans="1:33">
      <c r="A43" s="21">
        <v>31</v>
      </c>
    </row>
    <row r="44" spans="1:33">
      <c r="A44" s="20">
        <v>1</v>
      </c>
      <c r="B44" s="16" t="s">
        <v>67</v>
      </c>
      <c r="C44" s="16" t="s">
        <v>56</v>
      </c>
      <c r="D44" s="16"/>
      <c r="E44" s="16"/>
      <c r="F44" s="16"/>
      <c r="G44" s="16"/>
      <c r="H44" s="16"/>
      <c r="I44" s="16"/>
      <c r="J44" s="16"/>
      <c r="K44" s="16"/>
      <c r="L44" s="20">
        <v>26</v>
      </c>
      <c r="M44" s="20">
        <v>5</v>
      </c>
      <c r="N44" s="20">
        <v>0</v>
      </c>
      <c r="O44" s="20">
        <v>0</v>
      </c>
      <c r="P44" s="20">
        <f>L44+M44+N44</f>
        <v>31</v>
      </c>
      <c r="Q44" s="20">
        <f>4500/A43*P44</f>
        <v>4500</v>
      </c>
      <c r="Y44" t="s">
        <v>68</v>
      </c>
      <c r="AE44" s="18">
        <f>AE40+Q46</f>
        <v>284961.96516129037</v>
      </c>
    </row>
    <row r="45" spans="1:33">
      <c r="A45" s="20">
        <v>2</v>
      </c>
      <c r="B45" s="16" t="s">
        <v>67</v>
      </c>
      <c r="C45" s="16" t="s">
        <v>56</v>
      </c>
      <c r="D45" s="16"/>
      <c r="E45" s="16"/>
      <c r="F45" s="16"/>
      <c r="G45" s="16"/>
      <c r="H45" s="16"/>
      <c r="I45" s="16"/>
      <c r="J45" s="16"/>
      <c r="K45" s="16"/>
      <c r="L45" s="20">
        <v>26</v>
      </c>
      <c r="M45" s="20">
        <v>5</v>
      </c>
      <c r="N45" s="20">
        <v>0</v>
      </c>
      <c r="O45" s="20">
        <v>0</v>
      </c>
      <c r="P45" s="20">
        <f>L45+M45+N45</f>
        <v>31</v>
      </c>
      <c r="Q45" s="20">
        <f>4500/A43*P45</f>
        <v>4500</v>
      </c>
    </row>
    <row r="46" spans="1:33">
      <c r="L46" s="17"/>
      <c r="M46" s="17"/>
      <c r="N46" s="17"/>
      <c r="O46" s="17"/>
      <c r="P46" s="17"/>
      <c r="Q46" s="19">
        <f>SUM(Q44:Q45)</f>
        <v>9000</v>
      </c>
    </row>
    <row r="47" spans="1:33">
      <c r="AE47">
        <f>285200-50000</f>
        <v>235200</v>
      </c>
    </row>
    <row r="48" spans="1:33">
      <c r="AE48">
        <f>AE47/6</f>
        <v>39200</v>
      </c>
    </row>
  </sheetData>
  <mergeCells count="8">
    <mergeCell ref="A1:AF1"/>
    <mergeCell ref="A2:AF2"/>
    <mergeCell ref="A3:AF3"/>
    <mergeCell ref="A4:AF4"/>
    <mergeCell ref="E5:J5"/>
    <mergeCell ref="L5:P5"/>
    <mergeCell ref="R5:X5"/>
    <mergeCell ref="Z5:AD5"/>
  </mergeCells>
  <pageMargins left="0" right="0" top="0.17" bottom="0.23" header="0.3" footer="0.3"/>
  <pageSetup scale="68" orientation="landscape" verticalDpi="0" r:id="rId1"/>
  <rowBreaks count="1" manualBreakCount="1">
    <brk id="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2008-09-07T20:30:05Z</dcterms:modified>
</cp:coreProperties>
</file>