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8580"/>
  </bookViews>
  <sheets>
    <sheet name="Pune_KBL" sheetId="1" r:id="rId1"/>
    <sheet name="Sheet1" sheetId="2" r:id="rId2"/>
  </sheets>
  <definedNames>
    <definedName name="_xlnm.Print_Area" localSheetId="0">Pune_KBL!#REF!</definedName>
  </definedNames>
  <calcPr calcId="124519"/>
</workbook>
</file>

<file path=xl/calcChain.xml><?xml version="1.0" encoding="utf-8"?>
<calcChain xmlns="http://schemas.openxmlformats.org/spreadsheetml/2006/main">
  <c r="A34" i="1"/>
  <c r="J35"/>
  <c r="K35"/>
  <c r="L35"/>
  <c r="M35"/>
  <c r="N35"/>
  <c r="O35"/>
  <c r="R35"/>
  <c r="S35"/>
  <c r="U35"/>
  <c r="W35"/>
  <c r="H34"/>
  <c r="P34"/>
  <c r="Q34"/>
  <c r="T34"/>
  <c r="Y34"/>
  <c r="S29" i="2"/>
  <c r="R29"/>
  <c r="O29"/>
  <c r="N29"/>
  <c r="M29"/>
  <c r="L29"/>
  <c r="K29"/>
  <c r="J29"/>
  <c r="P28"/>
  <c r="W28"/>
  <c r="H28"/>
  <c r="V16"/>
  <c r="S16"/>
  <c r="R16"/>
  <c r="O16"/>
  <c r="N16"/>
  <c r="M16"/>
  <c r="L16"/>
  <c r="K16"/>
  <c r="J16"/>
  <c r="P15"/>
  <c r="W15"/>
  <c r="H15"/>
  <c r="P14"/>
  <c r="W14"/>
  <c r="H14"/>
  <c r="W13"/>
  <c r="P13"/>
  <c r="H13"/>
  <c r="Q13"/>
  <c r="T13"/>
  <c r="P12"/>
  <c r="W12"/>
  <c r="H12"/>
  <c r="W11"/>
  <c r="P11"/>
  <c r="H11"/>
  <c r="Q11"/>
  <c r="T11"/>
  <c r="P10"/>
  <c r="W10"/>
  <c r="H10"/>
  <c r="W9"/>
  <c r="P9"/>
  <c r="H9"/>
  <c r="Q9"/>
  <c r="T9"/>
  <c r="A9"/>
  <c r="A10"/>
  <c r="A11"/>
  <c r="A12"/>
  <c r="A13"/>
  <c r="A14"/>
  <c r="A15"/>
  <c r="W8"/>
  <c r="P8"/>
  <c r="H8"/>
  <c r="Q8"/>
  <c r="P33" i="1"/>
  <c r="H33"/>
  <c r="V33"/>
  <c r="P32"/>
  <c r="H32"/>
  <c r="V32"/>
  <c r="P31"/>
  <c r="H31"/>
  <c r="V31"/>
  <c r="P30"/>
  <c r="H30"/>
  <c r="V30"/>
  <c r="P29"/>
  <c r="H29"/>
  <c r="V29"/>
  <c r="A29"/>
  <c r="A30"/>
  <c r="A31"/>
  <c r="A32"/>
  <c r="A33"/>
  <c r="P28"/>
  <c r="P35"/>
  <c r="V28"/>
  <c r="V16"/>
  <c r="H8"/>
  <c r="P8"/>
  <c r="Q8"/>
  <c r="T8"/>
  <c r="A9"/>
  <c r="A10"/>
  <c r="A11"/>
  <c r="A12"/>
  <c r="A13"/>
  <c r="A14"/>
  <c r="A15"/>
  <c r="H9"/>
  <c r="P9"/>
  <c r="Q9"/>
  <c r="H10"/>
  <c r="P10"/>
  <c r="Q10"/>
  <c r="T10"/>
  <c r="H11"/>
  <c r="P11"/>
  <c r="Q11"/>
  <c r="T11"/>
  <c r="H12"/>
  <c r="P12"/>
  <c r="Q12"/>
  <c r="T12"/>
  <c r="H13"/>
  <c r="P13"/>
  <c r="Q13"/>
  <c r="T13"/>
  <c r="H14"/>
  <c r="P14"/>
  <c r="H15"/>
  <c r="P15"/>
  <c r="Q15"/>
  <c r="T15"/>
  <c r="J16"/>
  <c r="K16"/>
  <c r="L16"/>
  <c r="M16"/>
  <c r="N16"/>
  <c r="O16"/>
  <c r="P16"/>
  <c r="R16"/>
  <c r="S16"/>
  <c r="X10"/>
  <c r="Q32"/>
  <c r="T32"/>
  <c r="Y32"/>
  <c r="Q29"/>
  <c r="T29"/>
  <c r="Q31"/>
  <c r="T31"/>
  <c r="Q33"/>
  <c r="T33"/>
  <c r="X9"/>
  <c r="X8"/>
  <c r="X14"/>
  <c r="X12"/>
  <c r="X15"/>
  <c r="X11"/>
  <c r="W16" i="2"/>
  <c r="P16"/>
  <c r="Q10"/>
  <c r="T10"/>
  <c r="Q12"/>
  <c r="T12"/>
  <c r="Q14"/>
  <c r="T14"/>
  <c r="T8"/>
  <c r="V29"/>
  <c r="W29"/>
  <c r="Q28"/>
  <c r="T28"/>
  <c r="P29"/>
  <c r="Q15"/>
  <c r="T15"/>
  <c r="Q16"/>
  <c r="Q17"/>
  <c r="T16"/>
  <c r="Q28" i="1"/>
  <c r="Q30"/>
  <c r="T30"/>
  <c r="X34"/>
  <c r="Q29" i="2"/>
  <c r="Q30"/>
  <c r="Q14" i="1"/>
  <c r="T14"/>
  <c r="T29" i="2"/>
  <c r="X29"/>
  <c r="X28"/>
  <c r="Q35" i="1"/>
  <c r="Q36"/>
  <c r="X13"/>
  <c r="X16"/>
  <c r="X32"/>
  <c r="Y30"/>
  <c r="X30"/>
  <c r="T28"/>
  <c r="T35"/>
  <c r="X28"/>
  <c r="Y28"/>
  <c r="X31"/>
  <c r="Y31"/>
  <c r="Q16"/>
  <c r="Q17"/>
  <c r="T9"/>
  <c r="T16"/>
  <c r="X29"/>
  <c r="Y29"/>
  <c r="X33"/>
  <c r="Y33"/>
  <c r="V35"/>
  <c r="Y35"/>
  <c r="X35"/>
  <c r="T37"/>
</calcChain>
</file>

<file path=xl/sharedStrings.xml><?xml version="1.0" encoding="utf-8"?>
<sst xmlns="http://schemas.openxmlformats.org/spreadsheetml/2006/main" count="182" uniqueCount="51">
  <si>
    <t>PUNE KIRLOSKAR BROS LTD</t>
  </si>
  <si>
    <t>37-38 Lasudiya Mori Dewas Naka</t>
  </si>
  <si>
    <t>Indore (M.P)</t>
  </si>
  <si>
    <t>No Of Day's</t>
  </si>
  <si>
    <t>Salary Structure</t>
  </si>
  <si>
    <t>S.No</t>
  </si>
  <si>
    <t>Name</t>
  </si>
  <si>
    <t>Designation</t>
  </si>
  <si>
    <t>WD</t>
  </si>
  <si>
    <t>W/Off</t>
  </si>
  <si>
    <t>EL</t>
  </si>
  <si>
    <t>Leave</t>
  </si>
  <si>
    <t>TPD</t>
  </si>
  <si>
    <t>leave used</t>
  </si>
  <si>
    <t>Basic</t>
  </si>
  <si>
    <t>HRA</t>
  </si>
  <si>
    <t>Medical</t>
  </si>
  <si>
    <t>Spl Allow</t>
  </si>
  <si>
    <t>Conv</t>
  </si>
  <si>
    <t>performance incentive</t>
  </si>
  <si>
    <t>Gross</t>
  </si>
  <si>
    <t>For The Month</t>
  </si>
  <si>
    <t>Advance</t>
  </si>
  <si>
    <t>Take Home</t>
  </si>
  <si>
    <t>Signature</t>
  </si>
  <si>
    <t>Com Manager</t>
  </si>
  <si>
    <t>w/h manager</t>
  </si>
  <si>
    <t xml:space="preserve">Comm Manager </t>
  </si>
  <si>
    <t>TOTAL</t>
  </si>
  <si>
    <t>warehouse</t>
  </si>
  <si>
    <t>DEDUCTION PROFESSIONAL TAX</t>
  </si>
  <si>
    <t>M/s. Life Care Logistic Pvt Ltd.</t>
  </si>
  <si>
    <t>security</t>
  </si>
  <si>
    <t>Prakash Kumar patel</t>
  </si>
  <si>
    <t>Gokul Prasad</t>
  </si>
  <si>
    <t xml:space="preserve">Prashant Patil </t>
  </si>
  <si>
    <t xml:space="preserve">rajesh Dhore </t>
  </si>
  <si>
    <t xml:space="preserve">Nilesh Kalbhore </t>
  </si>
  <si>
    <t>Anand Shinde</t>
  </si>
  <si>
    <t>Dhanraj Singmore</t>
  </si>
  <si>
    <t>Ashutosh Kakade</t>
  </si>
  <si>
    <t>Deduction</t>
  </si>
  <si>
    <t xml:space="preserve">bonus  this month </t>
  </si>
  <si>
    <t>Salary For The Month of Augest 2012</t>
  </si>
  <si>
    <t>CTC</t>
  </si>
  <si>
    <t>Take Home(takehome+pi)</t>
  </si>
  <si>
    <t>Absent</t>
  </si>
  <si>
    <t>4-Sunday</t>
  </si>
  <si>
    <t>1-Holiday</t>
  </si>
  <si>
    <t>Amit Shitole</t>
  </si>
  <si>
    <t>Salary For The Month of May.2013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</si>
</sst>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b/>
      <sz val="11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u/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1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0" borderId="0" xfId="0" applyFont="1" applyBorder="1"/>
    <xf numFmtId="0" fontId="0" fillId="0" borderId="0" xfId="0" applyBorder="1"/>
    <xf numFmtId="1" fontId="0" fillId="0" borderId="0" xfId="0" applyNumberFormat="1"/>
    <xf numFmtId="0" fontId="0" fillId="0" borderId="10" xfId="0" applyFill="1" applyBorder="1"/>
    <xf numFmtId="0" fontId="0" fillId="0" borderId="0" xfId="0" applyFill="1" applyBorder="1"/>
    <xf numFmtId="0" fontId="0" fillId="0" borderId="0" xfId="0" applyFill="1"/>
    <xf numFmtId="0" fontId="16" fillId="0" borderId="10" xfId="0" applyFont="1" applyBorder="1" applyAlignment="1">
      <alignment horizont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1" fontId="16" fillId="0" borderId="11" xfId="0" applyNumberFormat="1" applyFont="1" applyBorder="1" applyAlignment="1">
      <alignment horizontal="center" vertical="center"/>
    </xf>
    <xf numFmtId="1" fontId="16" fillId="0" borderId="19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1" fontId="16" fillId="0" borderId="20" xfId="0" applyNumberFormat="1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left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" fontId="19" fillId="0" borderId="22" xfId="0" applyNumberFormat="1" applyFont="1" applyFill="1" applyBorder="1" applyAlignment="1">
      <alignment horizontal="center" vertical="center" wrapText="1"/>
    </xf>
    <xf numFmtId="1" fontId="16" fillId="0" borderId="23" xfId="0" applyNumberFormat="1" applyFont="1" applyFill="1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9" fillId="0" borderId="18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" fontId="16" fillId="0" borderId="12" xfId="0" applyNumberFormat="1" applyFont="1" applyBorder="1" applyAlignment="1">
      <alignment vertical="center" wrapText="1"/>
    </xf>
    <xf numFmtId="1" fontId="16" fillId="0" borderId="18" xfId="0" applyNumberFormat="1" applyFont="1" applyBorder="1" applyAlignment="1">
      <alignment vertical="center" wrapText="1"/>
    </xf>
    <xf numFmtId="1" fontId="16" fillId="0" borderId="19" xfId="0" applyNumberFormat="1" applyFont="1" applyBorder="1" applyAlignment="1">
      <alignment vertical="center" wrapText="1"/>
    </xf>
    <xf numFmtId="1" fontId="16" fillId="0" borderId="12" xfId="0" applyNumberFormat="1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/>
    </xf>
    <xf numFmtId="0" fontId="0" fillId="0" borderId="24" xfId="0" applyBorder="1"/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vertical="center" wrapText="1"/>
    </xf>
    <xf numFmtId="0" fontId="16" fillId="0" borderId="24" xfId="0" applyFont="1" applyBorder="1" applyAlignment="1">
      <alignment horizontal="left" vertical="center" wrapText="1"/>
    </xf>
    <xf numFmtId="0" fontId="19" fillId="0" borderId="24" xfId="0" applyFont="1" applyFill="1" applyBorder="1" applyAlignment="1">
      <alignment horizontal="left" vertical="center" wrapText="1"/>
    </xf>
    <xf numFmtId="1" fontId="19" fillId="0" borderId="24" xfId="0" applyNumberFormat="1" applyFont="1" applyBorder="1" applyAlignment="1">
      <alignment horizontal="center" vertical="center" wrapText="1"/>
    </xf>
    <xf numFmtId="1" fontId="16" fillId="0" borderId="24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1" fontId="0" fillId="0" borderId="24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1" fontId="0" fillId="0" borderId="24" xfId="0" applyNumberFormat="1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1" fontId="24" fillId="0" borderId="24" xfId="0" applyNumberFormat="1" applyFont="1" applyBorder="1" applyAlignment="1">
      <alignment horizontal="center" vertical="center" wrapText="1"/>
    </xf>
    <xf numFmtId="1" fontId="24" fillId="0" borderId="24" xfId="0" applyNumberFormat="1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wrapText="1"/>
    </xf>
    <xf numFmtId="1" fontId="0" fillId="0" borderId="24" xfId="0" applyNumberFormat="1" applyBorder="1" applyAlignment="1">
      <alignment horizontal="center" vertical="center"/>
    </xf>
    <xf numFmtId="1" fontId="16" fillId="0" borderId="24" xfId="0" applyNumberFormat="1" applyFont="1" applyBorder="1" applyAlignment="1">
      <alignment horizontal="center"/>
    </xf>
    <xf numFmtId="0" fontId="0" fillId="0" borderId="0" xfId="0" applyFont="1" applyBorder="1"/>
    <xf numFmtId="0" fontId="16" fillId="0" borderId="27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22" fillId="0" borderId="25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8" fillId="0" borderId="25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3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Z39"/>
  <sheetViews>
    <sheetView tabSelected="1" topLeftCell="A21" zoomScaleSheetLayoutView="100" workbookViewId="0">
      <pane xSplit="2" topLeftCell="C1" activePane="topRight" state="frozen"/>
      <selection activeCell="A4" sqref="A4"/>
      <selection pane="topRight" activeCell="I21" sqref="I21:N21"/>
    </sheetView>
  </sheetViews>
  <sheetFormatPr defaultRowHeight="15"/>
  <cols>
    <col min="1" max="1" width="4.85546875" customWidth="1"/>
    <col min="2" max="2" width="18.85546875" customWidth="1"/>
    <col min="3" max="3" width="11.7109375" customWidth="1"/>
    <col min="4" max="4" width="5" customWidth="1"/>
    <col min="5" max="5" width="5.28515625" customWidth="1"/>
    <col min="6" max="6" width="5.7109375" customWidth="1"/>
    <col min="7" max="7" width="4.5703125" customWidth="1"/>
    <col min="8" max="8" width="4.85546875" customWidth="1"/>
    <col min="9" max="9" width="5.140625" customWidth="1"/>
    <col min="10" max="10" width="8.28515625" customWidth="1"/>
    <col min="11" max="11" width="6.28515625" customWidth="1"/>
    <col min="12" max="12" width="6.42578125" customWidth="1"/>
    <col min="13" max="13" width="6.5703125" customWidth="1"/>
    <col min="14" max="14" width="7.42578125" customWidth="1"/>
    <col min="15" max="15" width="5.7109375" customWidth="1"/>
    <col min="16" max="16" width="6" customWidth="1"/>
    <col min="17" max="17" width="8.42578125" customWidth="1"/>
    <col min="18" max="18" width="6" style="8" customWidth="1"/>
    <col min="19" max="19" width="9.28515625" customWidth="1"/>
    <col min="20" max="20" width="6.7109375" customWidth="1"/>
    <col min="21" max="21" width="9.42578125" hidden="1" customWidth="1"/>
    <col min="22" max="23" width="7.42578125" hidden="1" customWidth="1"/>
    <col min="24" max="24" width="6.85546875" hidden="1" customWidth="1"/>
    <col min="25" max="25" width="9.140625" hidden="1" customWidth="1"/>
    <col min="26" max="26" width="12.85546875" customWidth="1"/>
  </cols>
  <sheetData>
    <row r="1" spans="1:24" ht="16.5" hidden="1" thickBot="1">
      <c r="B1" s="1"/>
      <c r="C1" s="2"/>
      <c r="E1" s="2"/>
      <c r="F1" s="2"/>
      <c r="G1" s="2"/>
      <c r="H1" s="2"/>
      <c r="I1" s="85" t="s">
        <v>31</v>
      </c>
      <c r="J1" s="86"/>
      <c r="K1" s="86"/>
      <c r="L1" s="86"/>
      <c r="M1" s="86"/>
      <c r="N1" s="86"/>
      <c r="O1" s="2"/>
      <c r="P1" s="1" t="s">
        <v>0</v>
      </c>
      <c r="Q1" s="2"/>
      <c r="R1" s="6"/>
      <c r="S1" s="2"/>
      <c r="T1" s="2"/>
    </row>
    <row r="2" spans="1:24" ht="16.5" hidden="1" thickBot="1">
      <c r="B2" s="3"/>
      <c r="C2" s="4"/>
      <c r="D2" s="4"/>
      <c r="E2" s="4"/>
      <c r="F2" s="4"/>
      <c r="G2" s="4"/>
      <c r="H2" s="4"/>
      <c r="I2" s="87" t="s">
        <v>1</v>
      </c>
      <c r="J2" s="88"/>
      <c r="K2" s="88"/>
      <c r="L2" s="88"/>
      <c r="M2" s="88"/>
      <c r="N2" s="88"/>
      <c r="O2" s="4"/>
      <c r="P2" s="4"/>
      <c r="Q2" s="4"/>
      <c r="R2" s="7"/>
      <c r="S2" s="4"/>
      <c r="T2" s="4"/>
    </row>
    <row r="3" spans="1:24" ht="16.5" hidden="1" thickBot="1">
      <c r="B3" s="3"/>
      <c r="C3" s="4"/>
      <c r="D3" s="4"/>
      <c r="E3" s="4"/>
      <c r="F3" s="4"/>
      <c r="G3" s="4"/>
      <c r="H3" s="4"/>
      <c r="I3" s="87" t="s">
        <v>2</v>
      </c>
      <c r="J3" s="88"/>
      <c r="K3" s="88"/>
      <c r="L3" s="88"/>
      <c r="M3" s="88"/>
      <c r="N3" s="88"/>
      <c r="O3" s="4"/>
      <c r="P3" s="4"/>
      <c r="Q3" s="4"/>
      <c r="R3" s="7"/>
      <c r="S3" s="4"/>
      <c r="T3" s="4"/>
    </row>
    <row r="4" spans="1:24" ht="16.5" hidden="1" thickBot="1">
      <c r="B4" s="3"/>
      <c r="C4" s="4"/>
      <c r="D4" s="4"/>
      <c r="E4" s="4"/>
      <c r="F4" s="4"/>
      <c r="G4" s="4"/>
      <c r="H4" s="4"/>
      <c r="I4" s="87" t="s">
        <v>43</v>
      </c>
      <c r="J4" s="88"/>
      <c r="K4" s="88"/>
      <c r="L4" s="88"/>
      <c r="M4" s="88"/>
      <c r="N4" s="88"/>
      <c r="O4" s="4"/>
      <c r="P4" s="4"/>
      <c r="Q4" s="4"/>
      <c r="R4" s="7"/>
      <c r="S4" s="4"/>
      <c r="T4" s="4"/>
    </row>
    <row r="5" spans="1:24" ht="15.75" hidden="1" thickBot="1">
      <c r="A5" s="4">
        <v>31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R5" s="7"/>
      <c r="S5" s="4"/>
      <c r="T5" s="4"/>
    </row>
    <row r="6" spans="1:24" ht="15.75" hidden="1" customHeight="1" thickBot="1">
      <c r="A6" s="89" t="s">
        <v>5</v>
      </c>
      <c r="B6" s="78" t="s">
        <v>6</v>
      </c>
      <c r="C6" s="78" t="s">
        <v>7</v>
      </c>
      <c r="D6" s="76" t="s">
        <v>3</v>
      </c>
      <c r="E6" s="77"/>
      <c r="F6" s="77"/>
      <c r="G6" s="77"/>
      <c r="H6" s="77"/>
      <c r="I6" s="93"/>
      <c r="J6" s="9"/>
      <c r="K6" s="94" t="s">
        <v>4</v>
      </c>
      <c r="L6" s="95"/>
      <c r="M6" s="95"/>
      <c r="N6" s="95"/>
      <c r="O6" s="95"/>
      <c r="P6" s="96"/>
      <c r="Q6" s="76" t="s">
        <v>41</v>
      </c>
      <c r="R6" s="77"/>
      <c r="S6" s="77"/>
      <c r="T6" s="78" t="s">
        <v>23</v>
      </c>
      <c r="U6" s="78" t="s">
        <v>24</v>
      </c>
    </row>
    <row r="7" spans="1:24" ht="60.75" hidden="1" thickBot="1">
      <c r="A7" s="90"/>
      <c r="B7" s="80"/>
      <c r="C7" s="79"/>
      <c r="D7" s="10" t="s">
        <v>8</v>
      </c>
      <c r="E7" s="15" t="s">
        <v>9</v>
      </c>
      <c r="F7" s="10" t="s">
        <v>10</v>
      </c>
      <c r="G7" s="15" t="s">
        <v>11</v>
      </c>
      <c r="H7" s="10" t="s">
        <v>12</v>
      </c>
      <c r="I7" s="24" t="s">
        <v>13</v>
      </c>
      <c r="J7" s="13" t="s">
        <v>42</v>
      </c>
      <c r="K7" s="15" t="s">
        <v>14</v>
      </c>
      <c r="L7" s="10" t="s">
        <v>15</v>
      </c>
      <c r="M7" s="15" t="s">
        <v>16</v>
      </c>
      <c r="N7" s="10" t="s">
        <v>17</v>
      </c>
      <c r="O7" s="15" t="s">
        <v>18</v>
      </c>
      <c r="P7" s="15" t="s">
        <v>20</v>
      </c>
      <c r="Q7" s="10" t="s">
        <v>21</v>
      </c>
      <c r="R7" s="15" t="s">
        <v>22</v>
      </c>
      <c r="S7" s="14" t="s">
        <v>30</v>
      </c>
      <c r="T7" s="79"/>
      <c r="U7" s="80"/>
      <c r="V7" s="19" t="s">
        <v>19</v>
      </c>
      <c r="W7" s="19"/>
      <c r="X7" s="19" t="s">
        <v>44</v>
      </c>
    </row>
    <row r="8" spans="1:24" ht="30.75" hidden="1" thickBot="1">
      <c r="A8" s="39">
        <v>1</v>
      </c>
      <c r="B8" s="20" t="s">
        <v>34</v>
      </c>
      <c r="C8" s="42" t="s">
        <v>27</v>
      </c>
      <c r="D8" s="21">
        <v>22</v>
      </c>
      <c r="E8" s="39">
        <v>5</v>
      </c>
      <c r="F8" s="21">
        <v>4</v>
      </c>
      <c r="G8" s="39">
        <v>0</v>
      </c>
      <c r="H8" s="21">
        <f t="shared" ref="H8:H14" si="0">D8+E8+F8</f>
        <v>31</v>
      </c>
      <c r="I8" s="39">
        <v>11</v>
      </c>
      <c r="J8" s="21">
        <v>540</v>
      </c>
      <c r="K8" s="39">
        <v>6750</v>
      </c>
      <c r="L8" s="21">
        <v>3375</v>
      </c>
      <c r="M8" s="39">
        <v>0</v>
      </c>
      <c r="N8" s="21">
        <v>0</v>
      </c>
      <c r="O8" s="39">
        <v>1485</v>
      </c>
      <c r="P8" s="39">
        <f t="shared" ref="P8:P15" si="1">SUM(K8:O8)</f>
        <v>11610</v>
      </c>
      <c r="Q8" s="51">
        <f>(P8/A5)*H8</f>
        <v>11610</v>
      </c>
      <c r="R8" s="15">
        <v>2500</v>
      </c>
      <c r="S8" s="22">
        <v>125</v>
      </c>
      <c r="T8" s="48">
        <f t="shared" ref="T8:T15" si="2">Q8-R8-S8</f>
        <v>8985</v>
      </c>
      <c r="U8" s="16"/>
      <c r="V8" s="19">
        <v>1350</v>
      </c>
      <c r="W8" s="19"/>
      <c r="X8" s="19">
        <f t="shared" ref="X8:X14" si="3">J8+P8+V8</f>
        <v>13500</v>
      </c>
    </row>
    <row r="9" spans="1:24" ht="30.75" hidden="1" thickBot="1">
      <c r="A9" s="40">
        <f t="shared" ref="A9:A15" si="4">A8+1</f>
        <v>2</v>
      </c>
      <c r="B9" s="29" t="s">
        <v>35</v>
      </c>
      <c r="C9" s="43" t="s">
        <v>25</v>
      </c>
      <c r="D9" s="30">
        <v>25</v>
      </c>
      <c r="E9" s="40">
        <v>6</v>
      </c>
      <c r="F9" s="30"/>
      <c r="G9" s="40">
        <v>0</v>
      </c>
      <c r="H9" s="30">
        <f t="shared" si="0"/>
        <v>31</v>
      </c>
      <c r="I9" s="40">
        <v>9</v>
      </c>
      <c r="J9" s="30">
        <v>560</v>
      </c>
      <c r="K9" s="40">
        <v>7000</v>
      </c>
      <c r="L9" s="30">
        <v>3500</v>
      </c>
      <c r="M9" s="40">
        <v>0</v>
      </c>
      <c r="N9" s="30">
        <v>0</v>
      </c>
      <c r="O9" s="40">
        <v>1540</v>
      </c>
      <c r="P9" s="40">
        <f t="shared" si="1"/>
        <v>12040</v>
      </c>
      <c r="Q9" s="11">
        <f>(P9/A5)*H9</f>
        <v>12040</v>
      </c>
      <c r="R9" s="11">
        <v>0</v>
      </c>
      <c r="S9" s="32">
        <v>125</v>
      </c>
      <c r="T9" s="48">
        <f t="shared" si="2"/>
        <v>11915</v>
      </c>
      <c r="U9" s="17"/>
      <c r="V9" s="19">
        <v>1400</v>
      </c>
      <c r="W9" s="19"/>
      <c r="X9" s="19">
        <f t="shared" si="3"/>
        <v>14000</v>
      </c>
    </row>
    <row r="10" spans="1:24" ht="15.75" hidden="1" thickBot="1">
      <c r="A10" s="41">
        <f t="shared" si="4"/>
        <v>3</v>
      </c>
      <c r="B10" s="25" t="s">
        <v>36</v>
      </c>
      <c r="C10" s="44" t="s">
        <v>29</v>
      </c>
      <c r="D10" s="26">
        <v>24</v>
      </c>
      <c r="E10" s="46">
        <v>6</v>
      </c>
      <c r="F10" s="21">
        <v>1</v>
      </c>
      <c r="G10" s="41">
        <v>0</v>
      </c>
      <c r="H10" s="21">
        <f t="shared" si="0"/>
        <v>31</v>
      </c>
      <c r="I10" s="41">
        <v>10</v>
      </c>
      <c r="J10" s="21">
        <v>480</v>
      </c>
      <c r="K10" s="41">
        <v>6600</v>
      </c>
      <c r="L10" s="21">
        <v>2500</v>
      </c>
      <c r="M10" s="41">
        <v>0</v>
      </c>
      <c r="N10" s="21">
        <v>0</v>
      </c>
      <c r="O10" s="41">
        <v>1220</v>
      </c>
      <c r="P10" s="41">
        <f t="shared" si="1"/>
        <v>10320</v>
      </c>
      <c r="Q10" s="51">
        <f>(P10/A5)*H10</f>
        <v>10320</v>
      </c>
      <c r="R10" s="23">
        <v>0</v>
      </c>
      <c r="S10" s="21">
        <v>0</v>
      </c>
      <c r="T10" s="49">
        <f t="shared" si="2"/>
        <v>10320</v>
      </c>
      <c r="U10" s="18"/>
      <c r="V10" s="19">
        <v>1200</v>
      </c>
      <c r="W10" s="19"/>
      <c r="X10" s="19">
        <f t="shared" si="3"/>
        <v>12000</v>
      </c>
    </row>
    <row r="11" spans="1:24" ht="30.75" hidden="1" thickBot="1">
      <c r="A11" s="40">
        <f t="shared" si="4"/>
        <v>4</v>
      </c>
      <c r="B11" s="29" t="s">
        <v>37</v>
      </c>
      <c r="C11" s="43" t="s">
        <v>26</v>
      </c>
      <c r="D11" s="30">
        <v>25</v>
      </c>
      <c r="E11" s="40">
        <v>6</v>
      </c>
      <c r="F11" s="30"/>
      <c r="G11" s="40">
        <v>0</v>
      </c>
      <c r="H11" s="30">
        <f t="shared" si="0"/>
        <v>31</v>
      </c>
      <c r="I11" s="40">
        <v>8</v>
      </c>
      <c r="J11" s="30">
        <v>560</v>
      </c>
      <c r="K11" s="40">
        <v>7000</v>
      </c>
      <c r="L11" s="30">
        <v>3500</v>
      </c>
      <c r="M11" s="40">
        <v>0</v>
      </c>
      <c r="N11" s="30">
        <v>0</v>
      </c>
      <c r="O11" s="40">
        <v>1540</v>
      </c>
      <c r="P11" s="40">
        <f t="shared" si="1"/>
        <v>12040</v>
      </c>
      <c r="Q11" s="51">
        <f>(P11/A5)*H11</f>
        <v>12040</v>
      </c>
      <c r="R11" s="11">
        <v>0</v>
      </c>
      <c r="S11" s="30">
        <v>125</v>
      </c>
      <c r="T11" s="48">
        <f t="shared" si="2"/>
        <v>11915</v>
      </c>
      <c r="U11" s="19"/>
      <c r="V11" s="19">
        <v>1400</v>
      </c>
      <c r="W11" s="19"/>
      <c r="X11" s="19">
        <f t="shared" si="3"/>
        <v>14000</v>
      </c>
    </row>
    <row r="12" spans="1:24" ht="15.75" hidden="1" thickBot="1">
      <c r="A12" s="41">
        <f t="shared" si="4"/>
        <v>5</v>
      </c>
      <c r="B12" s="25" t="s">
        <v>38</v>
      </c>
      <c r="C12" s="44" t="s">
        <v>29</v>
      </c>
      <c r="D12" s="26">
        <v>22</v>
      </c>
      <c r="E12" s="46">
        <v>6</v>
      </c>
      <c r="F12" s="21">
        <v>3</v>
      </c>
      <c r="G12" s="41">
        <v>0</v>
      </c>
      <c r="H12" s="21">
        <f t="shared" si="0"/>
        <v>31</v>
      </c>
      <c r="I12" s="41">
        <v>3</v>
      </c>
      <c r="J12" s="21">
        <v>520</v>
      </c>
      <c r="K12" s="41">
        <v>6800</v>
      </c>
      <c r="L12" s="21">
        <v>2800</v>
      </c>
      <c r="M12" s="41">
        <v>0</v>
      </c>
      <c r="N12" s="21">
        <v>0</v>
      </c>
      <c r="O12" s="41">
        <v>1580</v>
      </c>
      <c r="P12" s="41">
        <f t="shared" si="1"/>
        <v>11180</v>
      </c>
      <c r="Q12" s="51">
        <f>(P12/A5)*H12</f>
        <v>11180</v>
      </c>
      <c r="R12" s="23">
        <v>2500</v>
      </c>
      <c r="S12" s="21">
        <v>125</v>
      </c>
      <c r="T12" s="49">
        <f t="shared" si="2"/>
        <v>8555</v>
      </c>
      <c r="U12" s="18"/>
      <c r="V12" s="19">
        <v>1300</v>
      </c>
      <c r="W12" s="19"/>
      <c r="X12" s="19">
        <f t="shared" si="3"/>
        <v>13000</v>
      </c>
    </row>
    <row r="13" spans="1:24" ht="15.75" hidden="1" thickBot="1">
      <c r="A13" s="40">
        <f t="shared" si="4"/>
        <v>6</v>
      </c>
      <c r="B13" s="33" t="s">
        <v>39</v>
      </c>
      <c r="C13" s="45" t="s">
        <v>29</v>
      </c>
      <c r="D13" s="34">
        <v>22.5</v>
      </c>
      <c r="E13" s="12">
        <v>6</v>
      </c>
      <c r="F13" s="30">
        <v>2.5</v>
      </c>
      <c r="G13" s="40">
        <v>0</v>
      </c>
      <c r="H13" s="30">
        <f t="shared" si="0"/>
        <v>31</v>
      </c>
      <c r="I13" s="40">
        <v>13</v>
      </c>
      <c r="J13" s="30">
        <v>480</v>
      </c>
      <c r="K13" s="41">
        <v>6600</v>
      </c>
      <c r="L13" s="21">
        <v>2500</v>
      </c>
      <c r="M13" s="41">
        <v>0</v>
      </c>
      <c r="N13" s="21">
        <v>0</v>
      </c>
      <c r="O13" s="41">
        <v>1220</v>
      </c>
      <c r="P13" s="40">
        <f t="shared" si="1"/>
        <v>10320</v>
      </c>
      <c r="Q13" s="51">
        <f>(P13/A5)*H13</f>
        <v>10320</v>
      </c>
      <c r="R13" s="11">
        <v>0</v>
      </c>
      <c r="S13" s="30">
        <v>0</v>
      </c>
      <c r="T13" s="48">
        <f t="shared" si="2"/>
        <v>10320</v>
      </c>
      <c r="U13" s="19"/>
      <c r="V13" s="19">
        <v>1200</v>
      </c>
      <c r="W13" s="19"/>
      <c r="X13" s="19">
        <f t="shared" si="3"/>
        <v>12000</v>
      </c>
    </row>
    <row r="14" spans="1:24" ht="15.75" hidden="1" thickBot="1">
      <c r="A14" s="41">
        <f t="shared" si="4"/>
        <v>7</v>
      </c>
      <c r="B14" s="25" t="s">
        <v>40</v>
      </c>
      <c r="C14" s="44" t="s">
        <v>29</v>
      </c>
      <c r="D14" s="26">
        <v>20.5</v>
      </c>
      <c r="E14" s="46">
        <v>6</v>
      </c>
      <c r="F14" s="21">
        <v>4.5</v>
      </c>
      <c r="G14" s="41">
        <v>0</v>
      </c>
      <c r="H14" s="21">
        <f t="shared" si="0"/>
        <v>31</v>
      </c>
      <c r="I14" s="41">
        <v>11</v>
      </c>
      <c r="J14" s="21">
        <v>520</v>
      </c>
      <c r="K14" s="41">
        <v>6800</v>
      </c>
      <c r="L14" s="21">
        <v>2800</v>
      </c>
      <c r="M14" s="41">
        <v>0</v>
      </c>
      <c r="N14" s="21">
        <v>0</v>
      </c>
      <c r="O14" s="41">
        <v>1580</v>
      </c>
      <c r="P14" s="47">
        <f t="shared" si="1"/>
        <v>11180</v>
      </c>
      <c r="Q14" s="51">
        <f>(P14/A5)*H14</f>
        <v>11180</v>
      </c>
      <c r="R14" s="23">
        <v>0</v>
      </c>
      <c r="S14" s="21">
        <v>125</v>
      </c>
      <c r="T14" s="50">
        <f t="shared" si="2"/>
        <v>11055</v>
      </c>
      <c r="U14" s="18"/>
      <c r="V14" s="19">
        <v>1300</v>
      </c>
      <c r="W14" s="19"/>
      <c r="X14" s="19">
        <f t="shared" si="3"/>
        <v>13000</v>
      </c>
    </row>
    <row r="15" spans="1:24" ht="30.75" hidden="1" thickBot="1">
      <c r="A15" s="11">
        <f t="shared" si="4"/>
        <v>8</v>
      </c>
      <c r="B15" s="33" t="s">
        <v>33</v>
      </c>
      <c r="C15" s="45" t="s">
        <v>32</v>
      </c>
      <c r="D15" s="34">
        <v>25</v>
      </c>
      <c r="E15" s="12">
        <v>6</v>
      </c>
      <c r="F15" s="35"/>
      <c r="G15" s="40">
        <v>0</v>
      </c>
      <c r="H15" s="34">
        <f>+D15+E15+F15</f>
        <v>31</v>
      </c>
      <c r="I15" s="40">
        <v>0</v>
      </c>
      <c r="J15" s="34">
        <v>0</v>
      </c>
      <c r="K15" s="12">
        <v>4000</v>
      </c>
      <c r="L15" s="35">
        <v>0</v>
      </c>
      <c r="M15" s="11">
        <v>0</v>
      </c>
      <c r="N15" s="36">
        <v>0</v>
      </c>
      <c r="O15" s="31">
        <v>0</v>
      </c>
      <c r="P15" s="31">
        <f t="shared" si="1"/>
        <v>4000</v>
      </c>
      <c r="Q15" s="51">
        <f>(P15/A5)*H15</f>
        <v>4000</v>
      </c>
      <c r="R15" s="12"/>
      <c r="S15" s="37">
        <v>0</v>
      </c>
      <c r="T15" s="38">
        <f t="shared" si="2"/>
        <v>4000</v>
      </c>
      <c r="U15" s="11"/>
      <c r="V15" s="19"/>
      <c r="W15" s="19"/>
      <c r="X15" s="19">
        <f>J15+P15</f>
        <v>4000</v>
      </c>
    </row>
    <row r="16" spans="1:24" ht="15.75" hidden="1" thickBot="1">
      <c r="A16" s="81" t="s">
        <v>28</v>
      </c>
      <c r="B16" s="82"/>
      <c r="C16" s="82"/>
      <c r="D16" s="82"/>
      <c r="E16" s="82"/>
      <c r="F16" s="82"/>
      <c r="G16" s="82"/>
      <c r="H16" s="82"/>
      <c r="I16" s="83"/>
      <c r="J16" s="27">
        <f t="shared" ref="J16:O16" si="5">SUM(J8:J15)</f>
        <v>3660</v>
      </c>
      <c r="K16" s="28">
        <f t="shared" si="5"/>
        <v>51550</v>
      </c>
      <c r="L16" s="27">
        <f t="shared" si="5"/>
        <v>20975</v>
      </c>
      <c r="M16" s="28">
        <f t="shared" si="5"/>
        <v>0</v>
      </c>
      <c r="N16" s="27">
        <f t="shared" si="5"/>
        <v>0</v>
      </c>
      <c r="O16" s="28">
        <f t="shared" si="5"/>
        <v>10165</v>
      </c>
      <c r="P16" s="28">
        <f>SUM(P8:P15)</f>
        <v>82690</v>
      </c>
      <c r="Q16" s="27">
        <f>SUM(Q8:Q15)</f>
        <v>82690</v>
      </c>
      <c r="R16" s="28">
        <f>SUM(R8:R15)</f>
        <v>5000</v>
      </c>
      <c r="S16" s="27">
        <f>SUM(S8:S15)</f>
        <v>625</v>
      </c>
      <c r="T16" s="28">
        <f>SUM(T8:T15)</f>
        <v>77065</v>
      </c>
      <c r="U16" s="28"/>
      <c r="V16" s="19">
        <f>SUM(V8:V15)</f>
        <v>9150</v>
      </c>
      <c r="W16" s="19"/>
      <c r="X16" s="19">
        <f>SUM(X8:X15)</f>
        <v>95500</v>
      </c>
    </row>
    <row r="17" spans="1:26" ht="15.75" hidden="1" thickBot="1">
      <c r="Q17" s="5">
        <f>Q16+J16</f>
        <v>86350</v>
      </c>
      <c r="T17">
        <v>4000</v>
      </c>
    </row>
    <row r="18" spans="1:26" ht="15.75" hidden="1" thickBot="1"/>
    <row r="19" spans="1:26" ht="15.75" hidden="1" thickBot="1"/>
    <row r="20" spans="1:26" ht="15.75" hidden="1" thickBot="1"/>
    <row r="21" spans="1:26" ht="15.75">
      <c r="B21" s="1"/>
      <c r="C21" s="2"/>
      <c r="E21" s="2"/>
      <c r="F21" s="2"/>
      <c r="G21" s="2"/>
      <c r="H21" s="2"/>
      <c r="I21" s="85" t="s">
        <v>31</v>
      </c>
      <c r="J21" s="86"/>
      <c r="K21" s="86"/>
      <c r="L21" s="86"/>
      <c r="M21" s="86"/>
      <c r="N21" s="86"/>
      <c r="O21" s="2"/>
      <c r="P21" s="1" t="s">
        <v>0</v>
      </c>
      <c r="Q21" s="2"/>
      <c r="R21" s="6"/>
      <c r="S21" s="2"/>
      <c r="T21" s="2"/>
    </row>
    <row r="22" spans="1:26" ht="15.75">
      <c r="B22" s="3"/>
      <c r="C22" s="4"/>
      <c r="D22" s="4"/>
      <c r="E22" s="4"/>
      <c r="F22" s="4"/>
      <c r="G22" s="4"/>
      <c r="H22" s="4"/>
      <c r="I22" s="87" t="s">
        <v>1</v>
      </c>
      <c r="J22" s="88"/>
      <c r="K22" s="88"/>
      <c r="L22" s="88"/>
      <c r="M22" s="88"/>
      <c r="N22" s="88"/>
      <c r="O22" s="4"/>
      <c r="P22" s="4"/>
      <c r="Q22" s="4"/>
      <c r="R22" s="7"/>
      <c r="S22" s="4"/>
      <c r="T22" s="4"/>
    </row>
    <row r="23" spans="1:26" ht="15.75">
      <c r="B23" s="3"/>
      <c r="C23" s="4"/>
      <c r="D23" s="4"/>
      <c r="E23" s="4"/>
      <c r="F23" s="4"/>
      <c r="G23" s="4"/>
      <c r="H23" s="4"/>
      <c r="I23" s="87" t="s">
        <v>2</v>
      </c>
      <c r="J23" s="88"/>
      <c r="K23" s="88"/>
      <c r="L23" s="88"/>
      <c r="M23" s="88"/>
      <c r="N23" s="88"/>
      <c r="O23" s="4"/>
      <c r="P23" s="4"/>
      <c r="Q23" s="4"/>
      <c r="R23" s="7"/>
      <c r="S23" s="4"/>
      <c r="T23" s="4"/>
    </row>
    <row r="24" spans="1:26" ht="15.75">
      <c r="B24" s="3"/>
      <c r="C24" s="4"/>
      <c r="D24" s="4"/>
      <c r="E24" s="4"/>
      <c r="F24" s="4"/>
      <c r="G24" s="4"/>
      <c r="H24" s="4"/>
      <c r="I24" s="87" t="s">
        <v>50</v>
      </c>
      <c r="J24" s="88"/>
      <c r="K24" s="88"/>
      <c r="L24" s="88"/>
      <c r="M24" s="88"/>
      <c r="N24" s="88"/>
      <c r="O24" s="4"/>
      <c r="P24" s="4"/>
      <c r="Q24" s="4"/>
      <c r="R24" s="7"/>
      <c r="S24" s="4"/>
      <c r="T24" s="4"/>
    </row>
    <row r="25" spans="1:26">
      <c r="A25" s="4">
        <v>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R25" s="7"/>
      <c r="S25" s="4"/>
      <c r="T25" s="4"/>
    </row>
    <row r="26" spans="1:26">
      <c r="A26" s="92" t="s">
        <v>5</v>
      </c>
      <c r="B26" s="92" t="s">
        <v>6</v>
      </c>
      <c r="C26" s="92" t="s">
        <v>7</v>
      </c>
      <c r="D26" s="84" t="s">
        <v>3</v>
      </c>
      <c r="E26" s="84"/>
      <c r="F26" s="84"/>
      <c r="G26" s="84"/>
      <c r="H26" s="84"/>
      <c r="I26" s="84"/>
      <c r="J26" s="53"/>
      <c r="K26" s="84" t="s">
        <v>4</v>
      </c>
      <c r="L26" s="84"/>
      <c r="M26" s="84"/>
      <c r="N26" s="84"/>
      <c r="O26" s="84"/>
      <c r="P26" s="84"/>
      <c r="Q26" s="84" t="s">
        <v>41</v>
      </c>
      <c r="R26" s="84"/>
      <c r="S26" s="84"/>
      <c r="T26" s="92" t="s">
        <v>23</v>
      </c>
      <c r="U26" s="92" t="s">
        <v>24</v>
      </c>
      <c r="V26" s="54"/>
      <c r="W26" s="54"/>
      <c r="X26" s="54"/>
      <c r="Y26" s="54"/>
      <c r="Z26" s="92" t="s">
        <v>24</v>
      </c>
    </row>
    <row r="27" spans="1:26" ht="60">
      <c r="A27" s="92"/>
      <c r="B27" s="92"/>
      <c r="C27" s="92"/>
      <c r="D27" s="52" t="s">
        <v>8</v>
      </c>
      <c r="E27" s="52" t="s">
        <v>9</v>
      </c>
      <c r="F27" s="52" t="s">
        <v>10</v>
      </c>
      <c r="G27" s="52" t="s">
        <v>46</v>
      </c>
      <c r="H27" s="52" t="s">
        <v>12</v>
      </c>
      <c r="I27" s="55" t="s">
        <v>13</v>
      </c>
      <c r="J27" s="55" t="s">
        <v>42</v>
      </c>
      <c r="K27" s="52" t="s">
        <v>14</v>
      </c>
      <c r="L27" s="52" t="s">
        <v>15</v>
      </c>
      <c r="M27" s="52" t="s">
        <v>16</v>
      </c>
      <c r="N27" s="52" t="s">
        <v>17</v>
      </c>
      <c r="O27" s="52" t="s">
        <v>18</v>
      </c>
      <c r="P27" s="52" t="s">
        <v>20</v>
      </c>
      <c r="Q27" s="52" t="s">
        <v>21</v>
      </c>
      <c r="R27" s="52" t="s">
        <v>22</v>
      </c>
      <c r="S27" s="56" t="s">
        <v>30</v>
      </c>
      <c r="T27" s="92"/>
      <c r="U27" s="92"/>
      <c r="V27" s="57" t="s">
        <v>19</v>
      </c>
      <c r="W27" s="57"/>
      <c r="X27" s="57" t="s">
        <v>44</v>
      </c>
      <c r="Y27" s="72" t="s">
        <v>45</v>
      </c>
      <c r="Z27" s="92"/>
    </row>
    <row r="28" spans="1:26" ht="30">
      <c r="A28" s="58">
        <v>1</v>
      </c>
      <c r="B28" s="59" t="s">
        <v>34</v>
      </c>
      <c r="C28" s="60" t="s">
        <v>27</v>
      </c>
      <c r="D28" s="64">
        <v>15</v>
      </c>
      <c r="E28" s="64">
        <v>4</v>
      </c>
      <c r="F28" s="64">
        <v>12</v>
      </c>
      <c r="G28" s="64">
        <v>0</v>
      </c>
      <c r="H28" s="64">
        <v>31</v>
      </c>
      <c r="I28" s="64">
        <v>12</v>
      </c>
      <c r="J28" s="64">
        <v>540</v>
      </c>
      <c r="K28" s="64">
        <v>6750</v>
      </c>
      <c r="L28" s="64">
        <v>3375</v>
      </c>
      <c r="M28" s="64">
        <v>0</v>
      </c>
      <c r="N28" s="64">
        <v>0</v>
      </c>
      <c r="O28" s="64">
        <v>1485</v>
      </c>
      <c r="P28" s="64">
        <f t="shared" ref="P28:P33" si="6">SUM(K28:O28)</f>
        <v>11610</v>
      </c>
      <c r="Q28" s="65">
        <f>(P28/A25)*H28</f>
        <v>11610</v>
      </c>
      <c r="R28" s="66">
        <v>0</v>
      </c>
      <c r="S28" s="67">
        <v>0</v>
      </c>
      <c r="T28" s="67">
        <f t="shared" ref="T28:T34" si="7">Q28-R28-S28</f>
        <v>11610</v>
      </c>
      <c r="U28" s="64"/>
      <c r="V28" s="70">
        <f>1350/A25*H28</f>
        <v>1350</v>
      </c>
      <c r="W28" s="70"/>
      <c r="X28" s="68">
        <f t="shared" ref="X28:X33" si="8">J28+P28+V28</f>
        <v>13500</v>
      </c>
      <c r="Y28" s="73">
        <f>V28+T28</f>
        <v>12960</v>
      </c>
      <c r="Z28" s="64"/>
    </row>
    <row r="29" spans="1:26" ht="30">
      <c r="A29" s="58">
        <f t="shared" ref="A29:A34" si="9">A28+1</f>
        <v>2</v>
      </c>
      <c r="B29" s="59" t="s">
        <v>35</v>
      </c>
      <c r="C29" s="60" t="s">
        <v>25</v>
      </c>
      <c r="D29" s="64">
        <v>18</v>
      </c>
      <c r="E29" s="64">
        <v>3</v>
      </c>
      <c r="F29" s="64">
        <v>10</v>
      </c>
      <c r="G29" s="64">
        <v>0</v>
      </c>
      <c r="H29" s="64">
        <f t="shared" ref="H28:H33" si="10">D29+E29+F29</f>
        <v>31</v>
      </c>
      <c r="I29" s="64">
        <v>11</v>
      </c>
      <c r="J29" s="64">
        <v>560</v>
      </c>
      <c r="K29" s="64">
        <v>7000</v>
      </c>
      <c r="L29" s="64">
        <v>3500</v>
      </c>
      <c r="M29" s="64">
        <v>0</v>
      </c>
      <c r="N29" s="64">
        <v>0</v>
      </c>
      <c r="O29" s="64">
        <v>1540</v>
      </c>
      <c r="P29" s="64">
        <f t="shared" si="6"/>
        <v>12040</v>
      </c>
      <c r="Q29" s="65">
        <f>(P29/A25)*H29</f>
        <v>12040</v>
      </c>
      <c r="R29" s="66">
        <v>2500</v>
      </c>
      <c r="S29" s="65">
        <v>0</v>
      </c>
      <c r="T29" s="67">
        <f t="shared" si="7"/>
        <v>9540</v>
      </c>
      <c r="U29" s="64"/>
      <c r="V29" s="68">
        <f>1400/A25*H29</f>
        <v>1400</v>
      </c>
      <c r="W29" s="68"/>
      <c r="X29" s="68">
        <f t="shared" si="8"/>
        <v>14000</v>
      </c>
      <c r="Y29" s="73">
        <f t="shared" ref="Y29:Y35" si="11">V29+T29</f>
        <v>10940</v>
      </c>
      <c r="Z29" s="64"/>
    </row>
    <row r="30" spans="1:26" ht="24.75" customHeight="1">
      <c r="A30" s="58">
        <f t="shared" si="9"/>
        <v>3</v>
      </c>
      <c r="B30" s="61" t="s">
        <v>36</v>
      </c>
      <c r="C30" s="61" t="s">
        <v>29</v>
      </c>
      <c r="D30" s="64">
        <v>23</v>
      </c>
      <c r="E30" s="64">
        <v>5</v>
      </c>
      <c r="F30" s="64">
        <v>3</v>
      </c>
      <c r="G30" s="64">
        <v>0</v>
      </c>
      <c r="H30" s="64">
        <f t="shared" si="10"/>
        <v>31</v>
      </c>
      <c r="I30" s="64">
        <v>5</v>
      </c>
      <c r="J30" s="64">
        <v>480</v>
      </c>
      <c r="K30" s="64">
        <v>6600</v>
      </c>
      <c r="L30" s="64">
        <v>2500</v>
      </c>
      <c r="M30" s="64">
        <v>0</v>
      </c>
      <c r="N30" s="64">
        <v>0</v>
      </c>
      <c r="O30" s="64">
        <v>1220</v>
      </c>
      <c r="P30" s="64">
        <f t="shared" si="6"/>
        <v>10320</v>
      </c>
      <c r="Q30" s="65">
        <f>(P30/A25)*H30</f>
        <v>10320</v>
      </c>
      <c r="R30" s="66">
        <v>0</v>
      </c>
      <c r="S30" s="64">
        <v>0</v>
      </c>
      <c r="T30" s="67">
        <f t="shared" si="7"/>
        <v>10320</v>
      </c>
      <c r="U30" s="68"/>
      <c r="V30" s="70">
        <f>1200/A25*H30</f>
        <v>1200</v>
      </c>
      <c r="W30" s="70"/>
      <c r="X30" s="68">
        <f t="shared" si="8"/>
        <v>12000</v>
      </c>
      <c r="Y30" s="73">
        <f t="shared" si="11"/>
        <v>11520</v>
      </c>
      <c r="Z30" s="68"/>
    </row>
    <row r="31" spans="1:26" ht="30">
      <c r="A31" s="58">
        <f t="shared" si="9"/>
        <v>4</v>
      </c>
      <c r="B31" s="59" t="s">
        <v>37</v>
      </c>
      <c r="C31" s="60" t="s">
        <v>26</v>
      </c>
      <c r="D31" s="64">
        <v>24</v>
      </c>
      <c r="E31" s="64">
        <v>5</v>
      </c>
      <c r="F31" s="64">
        <v>2</v>
      </c>
      <c r="G31" s="64">
        <v>0</v>
      </c>
      <c r="H31" s="64">
        <f t="shared" si="10"/>
        <v>31</v>
      </c>
      <c r="I31" s="64">
        <v>5</v>
      </c>
      <c r="J31" s="64">
        <v>560</v>
      </c>
      <c r="K31" s="64">
        <v>7000</v>
      </c>
      <c r="L31" s="64">
        <v>3500</v>
      </c>
      <c r="M31" s="64">
        <v>0</v>
      </c>
      <c r="N31" s="64">
        <v>0</v>
      </c>
      <c r="O31" s="64">
        <v>1540</v>
      </c>
      <c r="P31" s="64">
        <f t="shared" si="6"/>
        <v>12040</v>
      </c>
      <c r="Q31" s="65">
        <f>(P31/A25)*H31</f>
        <v>12040</v>
      </c>
      <c r="R31" s="66">
        <v>0</v>
      </c>
      <c r="S31" s="64">
        <v>0</v>
      </c>
      <c r="T31" s="67">
        <f t="shared" si="7"/>
        <v>12040</v>
      </c>
      <c r="U31" s="68"/>
      <c r="V31" s="68">
        <f>1400/A25*H31</f>
        <v>1400</v>
      </c>
      <c r="W31" s="68"/>
      <c r="X31" s="68">
        <f t="shared" si="8"/>
        <v>14000</v>
      </c>
      <c r="Y31" s="73">
        <f t="shared" si="11"/>
        <v>13440</v>
      </c>
      <c r="Z31" s="68"/>
    </row>
    <row r="32" spans="1:26" ht="23.25" customHeight="1">
      <c r="A32" s="58">
        <f t="shared" si="9"/>
        <v>5</v>
      </c>
      <c r="B32" s="61" t="s">
        <v>38</v>
      </c>
      <c r="C32" s="61" t="s">
        <v>29</v>
      </c>
      <c r="D32" s="64">
        <v>22.5</v>
      </c>
      <c r="E32" s="64">
        <v>5</v>
      </c>
      <c r="F32" s="64">
        <v>3.5</v>
      </c>
      <c r="G32" s="64">
        <v>0</v>
      </c>
      <c r="H32" s="64">
        <f t="shared" si="10"/>
        <v>31</v>
      </c>
      <c r="I32" s="64">
        <v>4.5</v>
      </c>
      <c r="J32" s="64">
        <v>520</v>
      </c>
      <c r="K32" s="64">
        <v>6800</v>
      </c>
      <c r="L32" s="64">
        <v>2800</v>
      </c>
      <c r="M32" s="64">
        <v>0</v>
      </c>
      <c r="N32" s="64">
        <v>0</v>
      </c>
      <c r="O32" s="64">
        <v>1580</v>
      </c>
      <c r="P32" s="64">
        <f t="shared" si="6"/>
        <v>11180</v>
      </c>
      <c r="Q32" s="65">
        <f>(P32/A25)*H32</f>
        <v>11180</v>
      </c>
      <c r="R32" s="66">
        <v>0</v>
      </c>
      <c r="S32" s="64">
        <v>0</v>
      </c>
      <c r="T32" s="67">
        <f t="shared" si="7"/>
        <v>11180</v>
      </c>
      <c r="U32" s="68"/>
      <c r="V32" s="68">
        <f>1300/A25*H32</f>
        <v>1300</v>
      </c>
      <c r="W32" s="68"/>
      <c r="X32" s="68">
        <f t="shared" si="8"/>
        <v>13000</v>
      </c>
      <c r="Y32" s="73">
        <f t="shared" si="11"/>
        <v>12480</v>
      </c>
      <c r="Z32" s="68"/>
    </row>
    <row r="33" spans="1:26" ht="24.75" customHeight="1">
      <c r="A33" s="58">
        <f t="shared" si="9"/>
        <v>6</v>
      </c>
      <c r="B33" s="61" t="s">
        <v>39</v>
      </c>
      <c r="C33" s="61" t="s">
        <v>29</v>
      </c>
      <c r="D33" s="64">
        <v>23.5</v>
      </c>
      <c r="E33" s="64">
        <v>5</v>
      </c>
      <c r="F33" s="64">
        <v>2.5</v>
      </c>
      <c r="G33" s="64">
        <v>0</v>
      </c>
      <c r="H33" s="64">
        <f t="shared" si="10"/>
        <v>31</v>
      </c>
      <c r="I33" s="64">
        <v>4.5</v>
      </c>
      <c r="J33" s="64">
        <v>480</v>
      </c>
      <c r="K33" s="64">
        <v>6600</v>
      </c>
      <c r="L33" s="64">
        <v>2500</v>
      </c>
      <c r="M33" s="64">
        <v>0</v>
      </c>
      <c r="N33" s="64">
        <v>0</v>
      </c>
      <c r="O33" s="64">
        <v>1220</v>
      </c>
      <c r="P33" s="64">
        <f t="shared" si="6"/>
        <v>10320</v>
      </c>
      <c r="Q33" s="65">
        <f>(P33/A25)*H33</f>
        <v>10320</v>
      </c>
      <c r="R33" s="66">
        <v>0</v>
      </c>
      <c r="S33" s="64">
        <v>0</v>
      </c>
      <c r="T33" s="67">
        <f t="shared" si="7"/>
        <v>10320</v>
      </c>
      <c r="U33" s="68"/>
      <c r="V33" s="70">
        <f>1200/A25*H33</f>
        <v>1200</v>
      </c>
      <c r="W33" s="70"/>
      <c r="X33" s="68">
        <f t="shared" si="8"/>
        <v>12000</v>
      </c>
      <c r="Y33" s="73">
        <f t="shared" si="11"/>
        <v>11520</v>
      </c>
      <c r="Z33" s="68"/>
    </row>
    <row r="34" spans="1:26" ht="23.25" customHeight="1">
      <c r="A34" s="58">
        <f t="shared" si="9"/>
        <v>7</v>
      </c>
      <c r="B34" s="61" t="s">
        <v>49</v>
      </c>
      <c r="C34" s="61"/>
      <c r="D34" s="64">
        <v>19</v>
      </c>
      <c r="E34" s="64">
        <v>5</v>
      </c>
      <c r="F34" s="64">
        <v>7</v>
      </c>
      <c r="G34" s="64">
        <v>0</v>
      </c>
      <c r="H34" s="67">
        <f>D34+E34+F34</f>
        <v>31</v>
      </c>
      <c r="I34" s="64">
        <v>8</v>
      </c>
      <c r="J34" s="64">
        <v>0</v>
      </c>
      <c r="K34" s="64">
        <v>6800</v>
      </c>
      <c r="L34" s="64">
        <v>2800</v>
      </c>
      <c r="M34" s="64">
        <v>0</v>
      </c>
      <c r="N34" s="64">
        <v>0</v>
      </c>
      <c r="O34" s="64">
        <v>2261</v>
      </c>
      <c r="P34" s="64">
        <f>SUM(K34:O34)</f>
        <v>11861</v>
      </c>
      <c r="Q34" s="65">
        <f>(P34/A25)*H34</f>
        <v>11861</v>
      </c>
      <c r="R34" s="66">
        <v>0</v>
      </c>
      <c r="S34" s="64">
        <v>0</v>
      </c>
      <c r="T34" s="67">
        <f t="shared" si="7"/>
        <v>11861</v>
      </c>
      <c r="U34" s="68"/>
      <c r="V34" s="70">
        <v>1332</v>
      </c>
      <c r="W34" s="70"/>
      <c r="X34" s="68">
        <f>J34+P34+V34</f>
        <v>13193</v>
      </c>
      <c r="Y34" s="73">
        <f>V34+T34</f>
        <v>13193</v>
      </c>
      <c r="Z34" s="68"/>
    </row>
    <row r="35" spans="1:26">
      <c r="A35" s="91" t="s">
        <v>28</v>
      </c>
      <c r="B35" s="91"/>
      <c r="C35" s="91"/>
      <c r="D35" s="91"/>
      <c r="E35" s="91"/>
      <c r="F35" s="91"/>
      <c r="G35" s="91"/>
      <c r="H35" s="91"/>
      <c r="I35" s="91"/>
      <c r="J35" s="62">
        <f t="shared" ref="J35:X35" si="12">SUM(J28:J34)</f>
        <v>3140</v>
      </c>
      <c r="K35" s="62">
        <f t="shared" si="12"/>
        <v>47550</v>
      </c>
      <c r="L35" s="62">
        <f t="shared" si="12"/>
        <v>20975</v>
      </c>
      <c r="M35" s="62">
        <f t="shared" si="12"/>
        <v>0</v>
      </c>
      <c r="N35" s="62">
        <f t="shared" si="12"/>
        <v>0</v>
      </c>
      <c r="O35" s="62">
        <f t="shared" si="12"/>
        <v>10846</v>
      </c>
      <c r="P35" s="62">
        <f t="shared" si="12"/>
        <v>79371</v>
      </c>
      <c r="Q35" s="62">
        <f t="shared" si="12"/>
        <v>79371</v>
      </c>
      <c r="R35" s="62">
        <f t="shared" si="12"/>
        <v>2500</v>
      </c>
      <c r="S35" s="62">
        <f t="shared" si="12"/>
        <v>0</v>
      </c>
      <c r="T35" s="62">
        <f t="shared" si="12"/>
        <v>76871</v>
      </c>
      <c r="U35" s="62">
        <f t="shared" si="12"/>
        <v>0</v>
      </c>
      <c r="V35" s="62">
        <f t="shared" si="12"/>
        <v>9182</v>
      </c>
      <c r="W35" s="62">
        <f t="shared" si="12"/>
        <v>0</v>
      </c>
      <c r="X35" s="62">
        <f t="shared" si="12"/>
        <v>91693</v>
      </c>
      <c r="Y35" s="74">
        <f t="shared" si="11"/>
        <v>86053</v>
      </c>
      <c r="Z35" s="63"/>
    </row>
    <row r="36" spans="1:26">
      <c r="Q36" s="5">
        <f>Q35+J35</f>
        <v>82511</v>
      </c>
    </row>
    <row r="37" spans="1:26">
      <c r="T37" s="5">
        <f>J35+T35+V35</f>
        <v>89193</v>
      </c>
    </row>
    <row r="38" spans="1:26">
      <c r="C38" t="s">
        <v>47</v>
      </c>
    </row>
    <row r="39" spans="1:26">
      <c r="C39" t="s">
        <v>48</v>
      </c>
    </row>
  </sheetData>
  <mergeCells count="27">
    <mergeCell ref="Z26:Z27"/>
    <mergeCell ref="Q26:S26"/>
    <mergeCell ref="T26:T27"/>
    <mergeCell ref="U26:U27"/>
    <mergeCell ref="I1:N1"/>
    <mergeCell ref="I2:N2"/>
    <mergeCell ref="I3:N3"/>
    <mergeCell ref="I4:N4"/>
    <mergeCell ref="D6:I6"/>
    <mergeCell ref="K6:P6"/>
    <mergeCell ref="I23:N23"/>
    <mergeCell ref="B6:B7"/>
    <mergeCell ref="A35:I35"/>
    <mergeCell ref="I24:N24"/>
    <mergeCell ref="A26:A27"/>
    <mergeCell ref="B26:B27"/>
    <mergeCell ref="C26:C27"/>
    <mergeCell ref="Q6:S6"/>
    <mergeCell ref="T6:T7"/>
    <mergeCell ref="U6:U7"/>
    <mergeCell ref="A16:I16"/>
    <mergeCell ref="K26:P26"/>
    <mergeCell ref="I21:N21"/>
    <mergeCell ref="I22:N22"/>
    <mergeCell ref="C6:C7"/>
    <mergeCell ref="A6:A7"/>
    <mergeCell ref="D26:I26"/>
  </mergeCells>
  <phoneticPr fontId="0" type="noConversion"/>
  <pageMargins left="0.17" right="0.16" top="0.75" bottom="0.28999999999999998" header="0.3" footer="0.3"/>
  <pageSetup scale="87" orientation="landscape" r:id="rId1"/>
  <headerFooter alignWithMargins="0"/>
  <ignoredErrors>
    <ignoredError sqref="P28:P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topLeftCell="A21" workbookViewId="0">
      <selection activeCell="F28" sqref="F28"/>
    </sheetView>
  </sheetViews>
  <sheetFormatPr defaultRowHeight="15"/>
  <cols>
    <col min="1" max="1" width="4.85546875" customWidth="1"/>
    <col min="2" max="2" width="12.7109375" customWidth="1"/>
    <col min="3" max="3" width="8.85546875" customWidth="1"/>
    <col min="4" max="4" width="5" customWidth="1"/>
    <col min="5" max="5" width="5.28515625" customWidth="1"/>
    <col min="6" max="6" width="5.7109375" customWidth="1"/>
    <col min="7" max="7" width="4.5703125" customWidth="1"/>
    <col min="8" max="8" width="4.85546875" customWidth="1"/>
    <col min="9" max="9" width="5.140625" hidden="1" customWidth="1"/>
    <col min="10" max="10" width="8" customWidth="1"/>
    <col min="11" max="11" width="6.28515625" customWidth="1"/>
    <col min="12" max="12" width="4.7109375" customWidth="1"/>
    <col min="13" max="13" width="6.5703125" customWidth="1"/>
    <col min="14" max="14" width="7.42578125" customWidth="1"/>
    <col min="15" max="15" width="5.7109375" customWidth="1"/>
    <col min="16" max="16" width="6" customWidth="1"/>
    <col min="17" max="17" width="8.42578125" customWidth="1"/>
    <col min="18" max="18" width="6" style="8" customWidth="1"/>
    <col min="19" max="20" width="6.7109375" customWidth="1"/>
    <col min="21" max="21" width="9.42578125" hidden="1" customWidth="1"/>
    <col min="22" max="22" width="7.42578125" hidden="1" customWidth="1"/>
    <col min="23" max="23" width="6" hidden="1" customWidth="1"/>
    <col min="24" max="24" width="0" hidden="1" customWidth="1"/>
    <col min="25" max="25" width="10.5703125" customWidth="1"/>
  </cols>
  <sheetData>
    <row r="1" spans="1:23" ht="16.5" hidden="1" thickBot="1">
      <c r="B1" s="1"/>
      <c r="C1" s="2"/>
      <c r="E1" s="2"/>
      <c r="F1" s="2"/>
      <c r="G1" s="2"/>
      <c r="H1" s="2"/>
      <c r="I1" s="85" t="s">
        <v>31</v>
      </c>
      <c r="J1" s="86"/>
      <c r="K1" s="86"/>
      <c r="L1" s="86"/>
      <c r="M1" s="86"/>
      <c r="N1" s="86"/>
      <c r="O1" s="2"/>
      <c r="P1" s="1" t="s">
        <v>0</v>
      </c>
      <c r="Q1" s="2"/>
      <c r="R1" s="6"/>
      <c r="S1" s="2"/>
      <c r="T1" s="2"/>
    </row>
    <row r="2" spans="1:23" ht="16.5" hidden="1" thickBot="1">
      <c r="B2" s="3"/>
      <c r="C2" s="4"/>
      <c r="D2" s="4"/>
      <c r="E2" s="4"/>
      <c r="F2" s="4"/>
      <c r="G2" s="4"/>
      <c r="H2" s="4"/>
      <c r="I2" s="87" t="s">
        <v>1</v>
      </c>
      <c r="J2" s="88"/>
      <c r="K2" s="88"/>
      <c r="L2" s="88"/>
      <c r="M2" s="88"/>
      <c r="N2" s="88"/>
      <c r="O2" s="4"/>
      <c r="P2" s="4"/>
      <c r="Q2" s="4"/>
      <c r="R2" s="7"/>
      <c r="S2" s="4"/>
      <c r="T2" s="4"/>
    </row>
    <row r="3" spans="1:23" ht="16.5" hidden="1" thickBot="1">
      <c r="B3" s="3"/>
      <c r="C3" s="4"/>
      <c r="D3" s="4"/>
      <c r="E3" s="4"/>
      <c r="F3" s="4"/>
      <c r="G3" s="4"/>
      <c r="H3" s="4"/>
      <c r="I3" s="87" t="s">
        <v>2</v>
      </c>
      <c r="J3" s="88"/>
      <c r="K3" s="88"/>
      <c r="L3" s="88"/>
      <c r="M3" s="88"/>
      <c r="N3" s="88"/>
      <c r="O3" s="4"/>
      <c r="P3" s="4"/>
      <c r="Q3" s="4"/>
      <c r="R3" s="7"/>
      <c r="S3" s="4"/>
      <c r="T3" s="4"/>
    </row>
    <row r="4" spans="1:23" ht="16.5" hidden="1" thickBot="1">
      <c r="B4" s="3"/>
      <c r="C4" s="4"/>
      <c r="D4" s="4"/>
      <c r="E4" s="4"/>
      <c r="F4" s="4"/>
      <c r="G4" s="4"/>
      <c r="H4" s="4"/>
      <c r="I4" s="87" t="s">
        <v>43</v>
      </c>
      <c r="J4" s="88"/>
      <c r="K4" s="88"/>
      <c r="L4" s="88"/>
      <c r="M4" s="88"/>
      <c r="N4" s="88"/>
      <c r="O4" s="4"/>
      <c r="P4" s="4"/>
      <c r="Q4" s="4"/>
      <c r="R4" s="7"/>
      <c r="S4" s="4"/>
      <c r="T4" s="4"/>
    </row>
    <row r="5" spans="1:23" ht="15.75" hidden="1" thickBot="1">
      <c r="A5" s="4">
        <v>31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R5" s="7"/>
      <c r="S5" s="4"/>
      <c r="T5" s="4"/>
    </row>
    <row r="6" spans="1:23" ht="15.75" hidden="1" customHeight="1">
      <c r="A6" s="89" t="s">
        <v>5</v>
      </c>
      <c r="B6" s="78" t="s">
        <v>6</v>
      </c>
      <c r="C6" s="78" t="s">
        <v>7</v>
      </c>
      <c r="D6" s="76" t="s">
        <v>3</v>
      </c>
      <c r="E6" s="77"/>
      <c r="F6" s="77"/>
      <c r="G6" s="77"/>
      <c r="H6" s="77"/>
      <c r="I6" s="93"/>
      <c r="J6" s="9"/>
      <c r="K6" s="94" t="s">
        <v>4</v>
      </c>
      <c r="L6" s="95"/>
      <c r="M6" s="95"/>
      <c r="N6" s="95"/>
      <c r="O6" s="95"/>
      <c r="P6" s="96"/>
      <c r="Q6" s="76" t="s">
        <v>41</v>
      </c>
      <c r="R6" s="77"/>
      <c r="S6" s="77"/>
      <c r="T6" s="78" t="s">
        <v>23</v>
      </c>
      <c r="U6" s="78" t="s">
        <v>24</v>
      </c>
    </row>
    <row r="7" spans="1:23" ht="64.5" hidden="1" thickBot="1">
      <c r="A7" s="90"/>
      <c r="B7" s="80"/>
      <c r="C7" s="79"/>
      <c r="D7" s="10" t="s">
        <v>8</v>
      </c>
      <c r="E7" s="15" t="s">
        <v>9</v>
      </c>
      <c r="F7" s="10" t="s">
        <v>10</v>
      </c>
      <c r="G7" s="15" t="s">
        <v>11</v>
      </c>
      <c r="H7" s="10" t="s">
        <v>12</v>
      </c>
      <c r="I7" s="24" t="s">
        <v>13</v>
      </c>
      <c r="J7" s="13" t="s">
        <v>42</v>
      </c>
      <c r="K7" s="15" t="s">
        <v>14</v>
      </c>
      <c r="L7" s="10" t="s">
        <v>15</v>
      </c>
      <c r="M7" s="15" t="s">
        <v>16</v>
      </c>
      <c r="N7" s="10" t="s">
        <v>17</v>
      </c>
      <c r="O7" s="15" t="s">
        <v>18</v>
      </c>
      <c r="P7" s="15" t="s">
        <v>20</v>
      </c>
      <c r="Q7" s="10" t="s">
        <v>21</v>
      </c>
      <c r="R7" s="15" t="s">
        <v>22</v>
      </c>
      <c r="S7" s="14" t="s">
        <v>30</v>
      </c>
      <c r="T7" s="79"/>
      <c r="U7" s="80"/>
      <c r="V7" s="19" t="s">
        <v>19</v>
      </c>
      <c r="W7" s="19" t="s">
        <v>44</v>
      </c>
    </row>
    <row r="8" spans="1:23" ht="30.75" hidden="1" thickBot="1">
      <c r="A8" s="39">
        <v>1</v>
      </c>
      <c r="B8" s="20" t="s">
        <v>34</v>
      </c>
      <c r="C8" s="42" t="s">
        <v>27</v>
      </c>
      <c r="D8" s="21">
        <v>22</v>
      </c>
      <c r="E8" s="39">
        <v>5</v>
      </c>
      <c r="F8" s="21">
        <v>4</v>
      </c>
      <c r="G8" s="39">
        <v>0</v>
      </c>
      <c r="H8" s="21">
        <f t="shared" ref="H8:H14" si="0">D8+E8+F8</f>
        <v>31</v>
      </c>
      <c r="I8" s="39">
        <v>11</v>
      </c>
      <c r="J8" s="21">
        <v>540</v>
      </c>
      <c r="K8" s="39">
        <v>6750</v>
      </c>
      <c r="L8" s="21">
        <v>3375</v>
      </c>
      <c r="M8" s="39">
        <v>0</v>
      </c>
      <c r="N8" s="21">
        <v>0</v>
      </c>
      <c r="O8" s="39">
        <v>1485</v>
      </c>
      <c r="P8" s="39">
        <f t="shared" ref="P8:P15" si="1">SUM(K8:O8)</f>
        <v>11610</v>
      </c>
      <c r="Q8" s="51">
        <f>(P8/A5)*H8</f>
        <v>11610</v>
      </c>
      <c r="R8" s="15">
        <v>2500</v>
      </c>
      <c r="S8" s="22">
        <v>125</v>
      </c>
      <c r="T8" s="48">
        <f t="shared" ref="T8:T15" si="2">Q8-R8-S8</f>
        <v>8985</v>
      </c>
      <c r="U8" s="16"/>
      <c r="V8" s="19">
        <v>1350</v>
      </c>
      <c r="W8" s="19">
        <f t="shared" ref="W8:W14" si="3">J8+P8+V8</f>
        <v>13500</v>
      </c>
    </row>
    <row r="9" spans="1:23" ht="30.75" hidden="1" thickBot="1">
      <c r="A9" s="40">
        <f t="shared" ref="A9:A15" si="4">A8+1</f>
        <v>2</v>
      </c>
      <c r="B9" s="29" t="s">
        <v>35</v>
      </c>
      <c r="C9" s="43" t="s">
        <v>25</v>
      </c>
      <c r="D9" s="30">
        <v>25</v>
      </c>
      <c r="E9" s="40">
        <v>6</v>
      </c>
      <c r="F9" s="30"/>
      <c r="G9" s="40">
        <v>0</v>
      </c>
      <c r="H9" s="30">
        <f t="shared" si="0"/>
        <v>31</v>
      </c>
      <c r="I9" s="40">
        <v>9</v>
      </c>
      <c r="J9" s="30">
        <v>560</v>
      </c>
      <c r="K9" s="40">
        <v>7000</v>
      </c>
      <c r="L9" s="30">
        <v>3500</v>
      </c>
      <c r="M9" s="40">
        <v>0</v>
      </c>
      <c r="N9" s="30">
        <v>0</v>
      </c>
      <c r="O9" s="40">
        <v>1540</v>
      </c>
      <c r="P9" s="40">
        <f t="shared" si="1"/>
        <v>12040</v>
      </c>
      <c r="Q9" s="11">
        <f>(P9/A5)*H9</f>
        <v>12040</v>
      </c>
      <c r="R9" s="11">
        <v>0</v>
      </c>
      <c r="S9" s="32">
        <v>125</v>
      </c>
      <c r="T9" s="48">
        <f t="shared" si="2"/>
        <v>11915</v>
      </c>
      <c r="U9" s="17"/>
      <c r="V9" s="19">
        <v>1400</v>
      </c>
      <c r="W9" s="19">
        <f t="shared" si="3"/>
        <v>14000</v>
      </c>
    </row>
    <row r="10" spans="1:23" ht="30.75" hidden="1" thickBot="1">
      <c r="A10" s="41">
        <f t="shared" si="4"/>
        <v>3</v>
      </c>
      <c r="B10" s="25" t="s">
        <v>36</v>
      </c>
      <c r="C10" s="44" t="s">
        <v>29</v>
      </c>
      <c r="D10" s="26">
        <v>24</v>
      </c>
      <c r="E10" s="46">
        <v>6</v>
      </c>
      <c r="F10" s="21">
        <v>1</v>
      </c>
      <c r="G10" s="41">
        <v>0</v>
      </c>
      <c r="H10" s="21">
        <f t="shared" si="0"/>
        <v>31</v>
      </c>
      <c r="I10" s="41">
        <v>10</v>
      </c>
      <c r="J10" s="21">
        <v>480</v>
      </c>
      <c r="K10" s="41">
        <v>6600</v>
      </c>
      <c r="L10" s="21">
        <v>2500</v>
      </c>
      <c r="M10" s="41">
        <v>0</v>
      </c>
      <c r="N10" s="21">
        <v>0</v>
      </c>
      <c r="O10" s="41">
        <v>1220</v>
      </c>
      <c r="P10" s="41">
        <f t="shared" si="1"/>
        <v>10320</v>
      </c>
      <c r="Q10" s="51">
        <f>(P10/A5)*H10</f>
        <v>10320</v>
      </c>
      <c r="R10" s="23">
        <v>0</v>
      </c>
      <c r="S10" s="21">
        <v>0</v>
      </c>
      <c r="T10" s="49">
        <f t="shared" si="2"/>
        <v>10320</v>
      </c>
      <c r="U10" s="18"/>
      <c r="V10" s="19">
        <v>1200</v>
      </c>
      <c r="W10" s="19">
        <f t="shared" si="3"/>
        <v>12000</v>
      </c>
    </row>
    <row r="11" spans="1:23" ht="30.75" hidden="1" thickBot="1">
      <c r="A11" s="40">
        <f t="shared" si="4"/>
        <v>4</v>
      </c>
      <c r="B11" s="29" t="s">
        <v>37</v>
      </c>
      <c r="C11" s="43" t="s">
        <v>26</v>
      </c>
      <c r="D11" s="30">
        <v>25</v>
      </c>
      <c r="E11" s="40">
        <v>6</v>
      </c>
      <c r="F11" s="30"/>
      <c r="G11" s="40">
        <v>0</v>
      </c>
      <c r="H11" s="30">
        <f t="shared" si="0"/>
        <v>31</v>
      </c>
      <c r="I11" s="40">
        <v>8</v>
      </c>
      <c r="J11" s="30">
        <v>560</v>
      </c>
      <c r="K11" s="40">
        <v>7000</v>
      </c>
      <c r="L11" s="30">
        <v>3500</v>
      </c>
      <c r="M11" s="40">
        <v>0</v>
      </c>
      <c r="N11" s="30">
        <v>0</v>
      </c>
      <c r="O11" s="40">
        <v>1540</v>
      </c>
      <c r="P11" s="40">
        <f t="shared" si="1"/>
        <v>12040</v>
      </c>
      <c r="Q11" s="51">
        <f>(P11/A5)*H11</f>
        <v>12040</v>
      </c>
      <c r="R11" s="11">
        <v>0</v>
      </c>
      <c r="S11" s="30">
        <v>125</v>
      </c>
      <c r="T11" s="48">
        <f t="shared" si="2"/>
        <v>11915</v>
      </c>
      <c r="U11" s="19"/>
      <c r="V11" s="19">
        <v>1400</v>
      </c>
      <c r="W11" s="19">
        <f t="shared" si="3"/>
        <v>14000</v>
      </c>
    </row>
    <row r="12" spans="1:23" ht="30.75" hidden="1" thickBot="1">
      <c r="A12" s="41">
        <f t="shared" si="4"/>
        <v>5</v>
      </c>
      <c r="B12" s="25" t="s">
        <v>38</v>
      </c>
      <c r="C12" s="44" t="s">
        <v>29</v>
      </c>
      <c r="D12" s="26">
        <v>22</v>
      </c>
      <c r="E12" s="46">
        <v>6</v>
      </c>
      <c r="F12" s="21">
        <v>3</v>
      </c>
      <c r="G12" s="41">
        <v>0</v>
      </c>
      <c r="H12" s="21">
        <f t="shared" si="0"/>
        <v>31</v>
      </c>
      <c r="I12" s="41">
        <v>3</v>
      </c>
      <c r="J12" s="21">
        <v>520</v>
      </c>
      <c r="K12" s="41">
        <v>6800</v>
      </c>
      <c r="L12" s="21">
        <v>2800</v>
      </c>
      <c r="M12" s="41">
        <v>0</v>
      </c>
      <c r="N12" s="21">
        <v>0</v>
      </c>
      <c r="O12" s="41">
        <v>1580</v>
      </c>
      <c r="P12" s="41">
        <f t="shared" si="1"/>
        <v>11180</v>
      </c>
      <c r="Q12" s="51">
        <f>(P12/A5)*H12</f>
        <v>11180</v>
      </c>
      <c r="R12" s="23">
        <v>2500</v>
      </c>
      <c r="S12" s="21">
        <v>125</v>
      </c>
      <c r="T12" s="49">
        <f t="shared" si="2"/>
        <v>8555</v>
      </c>
      <c r="U12" s="18"/>
      <c r="V12" s="19">
        <v>1300</v>
      </c>
      <c r="W12" s="19">
        <f t="shared" si="3"/>
        <v>13000</v>
      </c>
    </row>
    <row r="13" spans="1:23" ht="30.75" hidden="1" thickBot="1">
      <c r="A13" s="40">
        <f t="shared" si="4"/>
        <v>6</v>
      </c>
      <c r="B13" s="33" t="s">
        <v>39</v>
      </c>
      <c r="C13" s="45" t="s">
        <v>29</v>
      </c>
      <c r="D13" s="34">
        <v>22.5</v>
      </c>
      <c r="E13" s="12">
        <v>6</v>
      </c>
      <c r="F13" s="30">
        <v>2.5</v>
      </c>
      <c r="G13" s="40">
        <v>0</v>
      </c>
      <c r="H13" s="30">
        <f t="shared" si="0"/>
        <v>31</v>
      </c>
      <c r="I13" s="40">
        <v>13</v>
      </c>
      <c r="J13" s="30">
        <v>480</v>
      </c>
      <c r="K13" s="41">
        <v>6600</v>
      </c>
      <c r="L13" s="21">
        <v>2500</v>
      </c>
      <c r="M13" s="41">
        <v>0</v>
      </c>
      <c r="N13" s="21">
        <v>0</v>
      </c>
      <c r="O13" s="41">
        <v>1220</v>
      </c>
      <c r="P13" s="40">
        <f t="shared" si="1"/>
        <v>10320</v>
      </c>
      <c r="Q13" s="51">
        <f>(P13/A5)*H13</f>
        <v>10320</v>
      </c>
      <c r="R13" s="11">
        <v>0</v>
      </c>
      <c r="S13" s="30">
        <v>0</v>
      </c>
      <c r="T13" s="48">
        <f t="shared" si="2"/>
        <v>10320</v>
      </c>
      <c r="U13" s="19"/>
      <c r="V13" s="19">
        <v>1200</v>
      </c>
      <c r="W13" s="19">
        <f t="shared" si="3"/>
        <v>12000</v>
      </c>
    </row>
    <row r="14" spans="1:23" ht="30.75" hidden="1" thickBot="1">
      <c r="A14" s="41">
        <f t="shared" si="4"/>
        <v>7</v>
      </c>
      <c r="B14" s="25" t="s">
        <v>40</v>
      </c>
      <c r="C14" s="44" t="s">
        <v>29</v>
      </c>
      <c r="D14" s="26">
        <v>20.5</v>
      </c>
      <c r="E14" s="46">
        <v>6</v>
      </c>
      <c r="F14" s="21">
        <v>4.5</v>
      </c>
      <c r="G14" s="41">
        <v>0</v>
      </c>
      <c r="H14" s="21">
        <f t="shared" si="0"/>
        <v>31</v>
      </c>
      <c r="I14" s="41">
        <v>11</v>
      </c>
      <c r="J14" s="21">
        <v>520</v>
      </c>
      <c r="K14" s="41">
        <v>6800</v>
      </c>
      <c r="L14" s="21">
        <v>2800</v>
      </c>
      <c r="M14" s="41">
        <v>0</v>
      </c>
      <c r="N14" s="21">
        <v>0</v>
      </c>
      <c r="O14" s="41">
        <v>1580</v>
      </c>
      <c r="P14" s="47">
        <f t="shared" si="1"/>
        <v>11180</v>
      </c>
      <c r="Q14" s="51">
        <f>(P14/A5)*H14</f>
        <v>11180</v>
      </c>
      <c r="R14" s="23">
        <v>0</v>
      </c>
      <c r="S14" s="21">
        <v>125</v>
      </c>
      <c r="T14" s="50">
        <f t="shared" si="2"/>
        <v>11055</v>
      </c>
      <c r="U14" s="18"/>
      <c r="V14" s="19">
        <v>1300</v>
      </c>
      <c r="W14" s="19">
        <f t="shared" si="3"/>
        <v>13000</v>
      </c>
    </row>
    <row r="15" spans="1:23" ht="30.75" hidden="1" thickBot="1">
      <c r="A15" s="11">
        <f t="shared" si="4"/>
        <v>8</v>
      </c>
      <c r="B15" s="33" t="s">
        <v>33</v>
      </c>
      <c r="C15" s="45" t="s">
        <v>32</v>
      </c>
      <c r="D15" s="34">
        <v>25</v>
      </c>
      <c r="E15" s="12">
        <v>6</v>
      </c>
      <c r="F15" s="35"/>
      <c r="G15" s="40">
        <v>0</v>
      </c>
      <c r="H15" s="34">
        <f>+D15+E15+F15</f>
        <v>31</v>
      </c>
      <c r="I15" s="40">
        <v>0</v>
      </c>
      <c r="J15" s="34">
        <v>0</v>
      </c>
      <c r="K15" s="12">
        <v>4000</v>
      </c>
      <c r="L15" s="35">
        <v>0</v>
      </c>
      <c r="M15" s="11">
        <v>0</v>
      </c>
      <c r="N15" s="36">
        <v>0</v>
      </c>
      <c r="O15" s="31">
        <v>0</v>
      </c>
      <c r="P15" s="31">
        <f t="shared" si="1"/>
        <v>4000</v>
      </c>
      <c r="Q15" s="51">
        <f>(P15/A5)*H15</f>
        <v>4000</v>
      </c>
      <c r="R15" s="12"/>
      <c r="S15" s="37">
        <v>0</v>
      </c>
      <c r="T15" s="38">
        <f t="shared" si="2"/>
        <v>4000</v>
      </c>
      <c r="U15" s="11"/>
      <c r="V15" s="19"/>
      <c r="W15" s="19">
        <f>J15+P15</f>
        <v>4000</v>
      </c>
    </row>
    <row r="16" spans="1:23" ht="15.75" hidden="1" thickBot="1">
      <c r="A16" s="81" t="s">
        <v>28</v>
      </c>
      <c r="B16" s="82"/>
      <c r="C16" s="82"/>
      <c r="D16" s="82"/>
      <c r="E16" s="82"/>
      <c r="F16" s="82"/>
      <c r="G16" s="82"/>
      <c r="H16" s="82"/>
      <c r="I16" s="83"/>
      <c r="J16" s="27">
        <f t="shared" ref="J16:O16" si="5">SUM(J8:J15)</f>
        <v>3660</v>
      </c>
      <c r="K16" s="28">
        <f t="shared" si="5"/>
        <v>51550</v>
      </c>
      <c r="L16" s="27">
        <f t="shared" si="5"/>
        <v>20975</v>
      </c>
      <c r="M16" s="28">
        <f t="shared" si="5"/>
        <v>0</v>
      </c>
      <c r="N16" s="27">
        <f t="shared" si="5"/>
        <v>0</v>
      </c>
      <c r="O16" s="28">
        <f t="shared" si="5"/>
        <v>10165</v>
      </c>
      <c r="P16" s="28">
        <f>SUM(P8:P15)</f>
        <v>82690</v>
      </c>
      <c r="Q16" s="27">
        <f>SUM(Q8:Q15)</f>
        <v>82690</v>
      </c>
      <c r="R16" s="28">
        <f>SUM(R8:R15)</f>
        <v>5000</v>
      </c>
      <c r="S16" s="27">
        <f>SUM(S8:S15)</f>
        <v>625</v>
      </c>
      <c r="T16" s="28">
        <f>SUM(T8:T15)</f>
        <v>77065</v>
      </c>
      <c r="U16" s="28"/>
      <c r="V16" s="19">
        <f>SUM(V8:V15)</f>
        <v>9150</v>
      </c>
      <c r="W16" s="19">
        <f>SUM(W8:W15)</f>
        <v>95500</v>
      </c>
    </row>
    <row r="17" spans="1:25" ht="15.75" hidden="1" thickBot="1">
      <c r="Q17" s="5">
        <f>Q16+J16</f>
        <v>86350</v>
      </c>
      <c r="T17">
        <v>4000</v>
      </c>
    </row>
    <row r="18" spans="1:25" ht="15.75" hidden="1" thickBot="1"/>
    <row r="19" spans="1:25" ht="15.75" hidden="1" thickBot="1"/>
    <row r="20" spans="1:25" ht="15.75" hidden="1" thickBot="1"/>
    <row r="21" spans="1:25">
      <c r="B21" s="1"/>
      <c r="C21" s="2"/>
      <c r="E21" s="2"/>
      <c r="F21" s="2"/>
      <c r="G21" s="2"/>
      <c r="H21" s="2"/>
      <c r="I21" s="97" t="s">
        <v>31</v>
      </c>
      <c r="J21" s="98"/>
      <c r="K21" s="98"/>
      <c r="L21" s="98"/>
      <c r="M21" s="98"/>
      <c r="N21" s="98"/>
      <c r="O21" s="2"/>
      <c r="P21" s="1" t="s">
        <v>0</v>
      </c>
      <c r="Q21" s="2"/>
      <c r="R21" s="6"/>
      <c r="S21" s="2"/>
      <c r="T21" s="2"/>
    </row>
    <row r="22" spans="1:25">
      <c r="B22" s="3"/>
      <c r="C22" s="4"/>
      <c r="D22" s="4"/>
      <c r="E22" s="4"/>
      <c r="F22" s="4"/>
      <c r="G22" s="4"/>
      <c r="H22" s="4"/>
      <c r="I22" s="99" t="s">
        <v>1</v>
      </c>
      <c r="J22" s="100"/>
      <c r="K22" s="100"/>
      <c r="L22" s="100"/>
      <c r="M22" s="100"/>
      <c r="N22" s="100"/>
      <c r="O22" s="4"/>
      <c r="P22" s="4"/>
      <c r="Q22" s="4"/>
      <c r="R22" s="7"/>
      <c r="S22" s="4"/>
      <c r="T22" s="4"/>
    </row>
    <row r="23" spans="1:25">
      <c r="B23" s="3"/>
      <c r="C23" s="4"/>
      <c r="D23" s="4"/>
      <c r="E23" s="4"/>
      <c r="F23" s="4"/>
      <c r="G23" s="4"/>
      <c r="H23" s="4"/>
      <c r="I23" s="99" t="s">
        <v>2</v>
      </c>
      <c r="J23" s="100"/>
      <c r="K23" s="100"/>
      <c r="L23" s="100"/>
      <c r="M23" s="100"/>
      <c r="N23" s="100"/>
      <c r="O23" s="4"/>
      <c r="P23" s="4"/>
      <c r="Q23" s="4"/>
      <c r="R23" s="7"/>
      <c r="S23" s="4"/>
      <c r="T23" s="4"/>
    </row>
    <row r="24" spans="1:25">
      <c r="B24" s="3"/>
      <c r="C24" s="4"/>
      <c r="D24" s="4"/>
      <c r="E24" s="4"/>
      <c r="F24" s="4"/>
      <c r="G24" s="4"/>
      <c r="H24" s="4"/>
      <c r="I24" s="99" t="s">
        <v>50</v>
      </c>
      <c r="J24" s="100"/>
      <c r="K24" s="100"/>
      <c r="L24" s="100"/>
      <c r="M24" s="100"/>
      <c r="N24" s="100"/>
      <c r="O24" s="4"/>
      <c r="P24" s="4"/>
      <c r="Q24" s="4"/>
      <c r="R24" s="7"/>
      <c r="S24" s="4"/>
      <c r="T24" s="4"/>
    </row>
    <row r="25" spans="1:25">
      <c r="A25" s="4">
        <v>31</v>
      </c>
      <c r="B25" s="4"/>
      <c r="C25" s="4"/>
      <c r="D25" s="4"/>
      <c r="E25" s="4"/>
      <c r="F25" s="4"/>
      <c r="G25" s="4"/>
      <c r="H25" s="4"/>
      <c r="I25" s="75"/>
      <c r="J25" s="75"/>
      <c r="K25" s="75"/>
      <c r="L25" s="75"/>
      <c r="M25" s="75"/>
      <c r="N25" s="75"/>
      <c r="O25" s="4"/>
      <c r="P25" s="4"/>
      <c r="R25" s="7"/>
      <c r="S25" s="4"/>
      <c r="T25" s="4"/>
    </row>
    <row r="26" spans="1:25">
      <c r="A26" s="92" t="s">
        <v>5</v>
      </c>
      <c r="B26" s="92" t="s">
        <v>6</v>
      </c>
      <c r="C26" s="92" t="s">
        <v>7</v>
      </c>
      <c r="D26" s="84" t="s">
        <v>3</v>
      </c>
      <c r="E26" s="84"/>
      <c r="F26" s="84"/>
      <c r="G26" s="84"/>
      <c r="H26" s="84"/>
      <c r="I26" s="84"/>
      <c r="J26" s="53"/>
      <c r="K26" s="84" t="s">
        <v>4</v>
      </c>
      <c r="L26" s="84"/>
      <c r="M26" s="84"/>
      <c r="N26" s="84"/>
      <c r="O26" s="84"/>
      <c r="P26" s="84"/>
      <c r="Q26" s="84" t="s">
        <v>41</v>
      </c>
      <c r="R26" s="84"/>
      <c r="S26" s="84"/>
      <c r="T26" s="92" t="s">
        <v>23</v>
      </c>
      <c r="U26" s="92" t="s">
        <v>24</v>
      </c>
      <c r="V26" s="54"/>
      <c r="W26" s="54"/>
      <c r="X26" s="54"/>
      <c r="Y26" s="92" t="s">
        <v>24</v>
      </c>
    </row>
    <row r="27" spans="1:25" ht="64.5" customHeight="1">
      <c r="A27" s="92"/>
      <c r="B27" s="92"/>
      <c r="C27" s="92"/>
      <c r="D27" s="52" t="s">
        <v>8</v>
      </c>
      <c r="E27" s="52" t="s">
        <v>9</v>
      </c>
      <c r="F27" s="52" t="s">
        <v>10</v>
      </c>
      <c r="G27" s="52" t="s">
        <v>46</v>
      </c>
      <c r="H27" s="52" t="s">
        <v>12</v>
      </c>
      <c r="I27" s="55" t="s">
        <v>13</v>
      </c>
      <c r="J27" s="55" t="s">
        <v>42</v>
      </c>
      <c r="K27" s="52" t="s">
        <v>14</v>
      </c>
      <c r="L27" s="52" t="s">
        <v>15</v>
      </c>
      <c r="M27" s="52" t="s">
        <v>16</v>
      </c>
      <c r="N27" s="52" t="s">
        <v>17</v>
      </c>
      <c r="O27" s="52" t="s">
        <v>18</v>
      </c>
      <c r="P27" s="52" t="s">
        <v>20</v>
      </c>
      <c r="Q27" s="52" t="s">
        <v>21</v>
      </c>
      <c r="R27" s="52" t="s">
        <v>22</v>
      </c>
      <c r="S27" s="56" t="s">
        <v>30</v>
      </c>
      <c r="T27" s="92"/>
      <c r="U27" s="92"/>
      <c r="V27" s="57" t="s">
        <v>19</v>
      </c>
      <c r="W27" s="57" t="s">
        <v>44</v>
      </c>
      <c r="X27" s="72" t="s">
        <v>45</v>
      </c>
      <c r="Y27" s="92"/>
    </row>
    <row r="28" spans="1:25" ht="30">
      <c r="A28" s="52">
        <v>1</v>
      </c>
      <c r="B28" s="61" t="s">
        <v>33</v>
      </c>
      <c r="C28" s="61" t="s">
        <v>32</v>
      </c>
      <c r="D28" s="69">
        <v>0</v>
      </c>
      <c r="E28" s="69">
        <v>0</v>
      </c>
      <c r="F28" s="66">
        <v>0</v>
      </c>
      <c r="G28" s="64">
        <v>0</v>
      </c>
      <c r="H28" s="69">
        <f>+D28+E28+F28</f>
        <v>0</v>
      </c>
      <c r="I28" s="64">
        <v>0</v>
      </c>
      <c r="J28" s="69">
        <v>0</v>
      </c>
      <c r="K28" s="69">
        <v>4000</v>
      </c>
      <c r="L28" s="66">
        <v>0</v>
      </c>
      <c r="M28" s="66">
        <v>0</v>
      </c>
      <c r="N28" s="66">
        <v>0</v>
      </c>
      <c r="O28" s="66">
        <v>0</v>
      </c>
      <c r="P28" s="66">
        <f>SUM(K28:O28)</f>
        <v>4000</v>
      </c>
      <c r="Q28" s="65">
        <f>(P28/A25)*H28</f>
        <v>0</v>
      </c>
      <c r="R28" s="69">
        <v>0</v>
      </c>
      <c r="S28" s="71">
        <v>0</v>
      </c>
      <c r="T28" s="65">
        <f>Q28-R28-S28</f>
        <v>0</v>
      </c>
      <c r="U28" s="66"/>
      <c r="V28" s="68">
        <v>0</v>
      </c>
      <c r="W28" s="68">
        <f>J28+P28</f>
        <v>4000</v>
      </c>
      <c r="X28" s="73">
        <f>V28+T28</f>
        <v>0</v>
      </c>
      <c r="Y28" s="66"/>
    </row>
    <row r="29" spans="1:25">
      <c r="A29" s="91" t="s">
        <v>28</v>
      </c>
      <c r="B29" s="91"/>
      <c r="C29" s="91"/>
      <c r="D29" s="91"/>
      <c r="E29" s="91"/>
      <c r="F29" s="91"/>
      <c r="G29" s="91"/>
      <c r="H29" s="91"/>
      <c r="I29" s="91"/>
      <c r="J29" s="63">
        <f t="shared" ref="J29:T29" si="6">SUM(J28:J28)</f>
        <v>0</v>
      </c>
      <c r="K29" s="63">
        <f t="shared" si="6"/>
        <v>4000</v>
      </c>
      <c r="L29" s="63">
        <f t="shared" si="6"/>
        <v>0</v>
      </c>
      <c r="M29" s="63">
        <f t="shared" si="6"/>
        <v>0</v>
      </c>
      <c r="N29" s="63">
        <f t="shared" si="6"/>
        <v>0</v>
      </c>
      <c r="O29" s="63">
        <f t="shared" si="6"/>
        <v>0</v>
      </c>
      <c r="P29" s="63">
        <f t="shared" si="6"/>
        <v>4000</v>
      </c>
      <c r="Q29" s="63">
        <f t="shared" si="6"/>
        <v>0</v>
      </c>
      <c r="R29" s="63">
        <f t="shared" si="6"/>
        <v>0</v>
      </c>
      <c r="S29" s="63">
        <f t="shared" si="6"/>
        <v>0</v>
      </c>
      <c r="T29" s="63">
        <f t="shared" si="6"/>
        <v>0</v>
      </c>
      <c r="U29" s="63"/>
      <c r="V29" s="62">
        <f>SUM(V28:V28)</f>
        <v>0</v>
      </c>
      <c r="W29" s="57">
        <f>SUM(W28:W28)</f>
        <v>4000</v>
      </c>
      <c r="X29" s="74">
        <f>V29+T29</f>
        <v>0</v>
      </c>
      <c r="Y29" s="63"/>
    </row>
    <row r="30" spans="1:25">
      <c r="Q30" s="5">
        <f>Q29+J29</f>
        <v>0</v>
      </c>
      <c r="T30">
        <v>4000</v>
      </c>
    </row>
    <row r="32" spans="1:25">
      <c r="C32" t="s">
        <v>47</v>
      </c>
    </row>
  </sheetData>
  <mergeCells count="27">
    <mergeCell ref="U26:U27"/>
    <mergeCell ref="Y26:Y27"/>
    <mergeCell ref="A29:I29"/>
    <mergeCell ref="I23:N23"/>
    <mergeCell ref="I24:N24"/>
    <mergeCell ref="A26:A27"/>
    <mergeCell ref="B26:B27"/>
    <mergeCell ref="C26:C27"/>
    <mergeCell ref="D26:I26"/>
    <mergeCell ref="K26:P26"/>
    <mergeCell ref="U6:U7"/>
    <mergeCell ref="A16:I16"/>
    <mergeCell ref="I21:N21"/>
    <mergeCell ref="I22:N22"/>
    <mergeCell ref="A6:A7"/>
    <mergeCell ref="B6:B7"/>
    <mergeCell ref="C6:C7"/>
    <mergeCell ref="Q26:S26"/>
    <mergeCell ref="T26:T27"/>
    <mergeCell ref="I1:N1"/>
    <mergeCell ref="I2:N2"/>
    <mergeCell ref="I3:N3"/>
    <mergeCell ref="I4:N4"/>
    <mergeCell ref="D6:I6"/>
    <mergeCell ref="K6:P6"/>
    <mergeCell ref="Q6:S6"/>
    <mergeCell ref="T6:T7"/>
  </mergeCells>
  <pageMargins left="0.14000000000000001" right="0.1400000000000000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Pune_KBL</vt:lpstr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VishalTambe</cp:lastModifiedBy>
  <cp:lastPrinted>2013-06-09T07:57:52Z</cp:lastPrinted>
  <dcterms:created xsi:type="dcterms:W3CDTF">2011-02-18T09:17:30Z</dcterms:created>
  <dcterms:modified xsi:type="dcterms:W3CDTF">2008-09-07T20:37:30Z</dcterms:modified>
</cp:coreProperties>
</file>