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IT\Kaggle\gomti_river\"/>
    </mc:Choice>
  </mc:AlternateContent>
  <xr:revisionPtr revIDLastSave="0" documentId="13_ncr:1_{B1DF35BD-6B8C-4FD8-BBBB-BEB612FF7F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B18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B1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B46" i="1"/>
</calcChain>
</file>

<file path=xl/sharedStrings.xml><?xml version="1.0" encoding="utf-8"?>
<sst xmlns="http://schemas.openxmlformats.org/spreadsheetml/2006/main" count="67" uniqueCount="42">
  <si>
    <t>W_method</t>
  </si>
  <si>
    <t>Lb</t>
  </si>
  <si>
    <t>L avg.</t>
  </si>
  <si>
    <t>Rb</t>
  </si>
  <si>
    <t>Rl</t>
  </si>
  <si>
    <t>A</t>
  </si>
  <si>
    <t>Dd</t>
  </si>
  <si>
    <t>Fs</t>
  </si>
  <si>
    <t>Rt</t>
  </si>
  <si>
    <t>Re</t>
  </si>
  <si>
    <t>Ff</t>
  </si>
  <si>
    <t>Rc</t>
  </si>
  <si>
    <t>Lg</t>
  </si>
  <si>
    <t>In</t>
  </si>
  <si>
    <t>R</t>
  </si>
  <si>
    <t>RR</t>
  </si>
  <si>
    <t>Rn</t>
  </si>
  <si>
    <t>HI</t>
  </si>
  <si>
    <t>S</t>
  </si>
  <si>
    <t>entropy</t>
  </si>
  <si>
    <t>equal</t>
  </si>
  <si>
    <t>Standard_Dev</t>
  </si>
  <si>
    <t>CRITIC</t>
  </si>
  <si>
    <t>Gini_coef</t>
  </si>
  <si>
    <t>MEREC</t>
  </si>
  <si>
    <t>Statistical_variance</t>
  </si>
  <si>
    <t>CILOS</t>
  </si>
  <si>
    <t>IDOCRIW</t>
  </si>
  <si>
    <t>Angle</t>
  </si>
  <si>
    <t>CoV</t>
  </si>
  <si>
    <t>"Types"</t>
  </si>
  <si>
    <t>-1</t>
  </si>
  <si>
    <t>Comments</t>
  </si>
  <si>
    <t>This looks weird, in comparison to to others</t>
  </si>
  <si>
    <t># Requires "Types" parameter</t>
  </si>
  <si>
    <t>Assumption taken as provided on email</t>
  </si>
  <si>
    <t>Delta</t>
  </si>
  <si>
    <t>Validating calculations: Delta observed with "Types change" wrt previous calculations</t>
  </si>
  <si>
    <t xml:space="preserve">mean of all methods </t>
  </si>
  <si>
    <t>Ensemble</t>
  </si>
  <si>
    <t>Ensemble_01</t>
  </si>
  <si>
    <t>mean of all methods except standard_dev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</si>
</sst>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2" fillId="5" borderId="0" applyNumberFormat="0" applyBorder="0" applyAlignment="0" applyProtection="0"/>
  </cellStyleXfs>
  <cellXfs count="20">
    <xf numFmtId="0" fontId="0" fillId="0" borderId="0" xfId="0"/>
    <xf numFmtId="0" fontId="1" fillId="0" borderId="3" xfId="0" applyFont="1" applyBorder="1" applyAlignment="1">
      <alignment horizontal="center" vertical="top"/>
    </xf>
    <xf numFmtId="0" fontId="3" fillId="2" borderId="0" xfId="1"/>
    <xf numFmtId="0" fontId="0" fillId="0" borderId="0" xfId="0" quotePrefix="1" applyAlignment="1">
      <alignment horizontal="right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2" fillId="5" borderId="10" xfId="4" applyBorder="1"/>
    <xf numFmtId="0" fontId="0" fillId="0" borderId="1" xfId="0" applyBorder="1"/>
    <xf numFmtId="0" fontId="0" fillId="0" borderId="11" xfId="0" applyBorder="1"/>
    <xf numFmtId="0" fontId="5" fillId="4" borderId="10" xfId="3" applyBorder="1"/>
    <xf numFmtId="0" fontId="4" fillId="3" borderId="11" xfId="2" applyBorder="1"/>
    <xf numFmtId="0" fontId="2" fillId="5" borderId="12" xfId="4" applyBorder="1"/>
    <xf numFmtId="0" fontId="0" fillId="0" borderId="13" xfId="0" applyBorder="1"/>
    <xf numFmtId="0" fontId="0" fillId="0" borderId="14" xfId="0" applyBorder="1"/>
    <xf numFmtId="0" fontId="0" fillId="5" borderId="4" xfId="4" applyFont="1" applyBorder="1"/>
    <xf numFmtId="0" fontId="0" fillId="0" borderId="5" xfId="0" applyBorder="1"/>
    <xf numFmtId="0" fontId="4" fillId="3" borderId="4" xfId="2" applyBorder="1"/>
    <xf numFmtId="0" fontId="0" fillId="5" borderId="6" xfId="4" applyFont="1" applyBorder="1"/>
    <xf numFmtId="0" fontId="0" fillId="0" borderId="7" xfId="0" applyBorder="1"/>
    <xf numFmtId="0" fontId="3" fillId="2" borderId="0" xfId="1" applyAlignment="1">
      <alignment horizontal="center"/>
    </xf>
  </cellXfs>
  <cellStyles count="5">
    <cellStyle name="20% - Accent4" xfId="4" builtinId="42"/>
    <cellStyle name="Bad" xfId="1" builtinId="27"/>
    <cellStyle name="Input" xfId="3" builtinId="20"/>
    <cellStyle name="Neutral" xfId="2" builtinId="28"/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entropy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Sheet1!$B$1:$S$1</c:f>
              <c:strCache>
                <c:ptCount val="18"/>
                <c:pt idx="0">
                  <c:v>Lb</c:v>
                </c:pt>
                <c:pt idx="1">
                  <c:v>L avg.</c:v>
                </c:pt>
                <c:pt idx="2">
                  <c:v>Rb</c:v>
                </c:pt>
                <c:pt idx="3">
                  <c:v>Rl</c:v>
                </c:pt>
                <c:pt idx="4">
                  <c:v>A</c:v>
                </c:pt>
                <c:pt idx="5">
                  <c:v>Dd</c:v>
                </c:pt>
                <c:pt idx="6">
                  <c:v>Fs</c:v>
                </c:pt>
                <c:pt idx="7">
                  <c:v>Rt</c:v>
                </c:pt>
                <c:pt idx="8">
                  <c:v>Re</c:v>
                </c:pt>
                <c:pt idx="9">
                  <c:v>Ff</c:v>
                </c:pt>
                <c:pt idx="10">
                  <c:v>Rc</c:v>
                </c:pt>
                <c:pt idx="11">
                  <c:v>Lg</c:v>
                </c:pt>
                <c:pt idx="12">
                  <c:v>In</c:v>
                </c:pt>
                <c:pt idx="13">
                  <c:v>R</c:v>
                </c:pt>
                <c:pt idx="14">
                  <c:v>RR</c:v>
                </c:pt>
                <c:pt idx="15">
                  <c:v>Rn</c:v>
                </c:pt>
                <c:pt idx="16">
                  <c:v>HI</c:v>
                </c:pt>
                <c:pt idx="17">
                  <c:v>S</c:v>
                </c:pt>
              </c:strCache>
            </c:strRef>
          </c:cat>
          <c:val>
            <c:numRef>
              <c:f>Sheet1!$B$2:$S$2</c:f>
              <c:numCache>
                <c:formatCode>General</c:formatCode>
                <c:ptCount val="18"/>
                <c:pt idx="0">
                  <c:v>7.7535683953552745E-2</c:v>
                </c:pt>
                <c:pt idx="1">
                  <c:v>9.9928809838525298E-3</c:v>
                </c:pt>
                <c:pt idx="2">
                  <c:v>8.1475187860703124E-2</c:v>
                </c:pt>
                <c:pt idx="3">
                  <c:v>2.3085560535004618E-2</c:v>
                </c:pt>
                <c:pt idx="4">
                  <c:v>0.19427450762881471</c:v>
                </c:pt>
                <c:pt idx="5">
                  <c:v>3.7215637032770488E-3</c:v>
                </c:pt>
                <c:pt idx="6">
                  <c:v>7.2359230196052506E-3</c:v>
                </c:pt>
                <c:pt idx="7">
                  <c:v>6.8203903428394635E-2</c:v>
                </c:pt>
                <c:pt idx="8">
                  <c:v>2.8326873491215071E-2</c:v>
                </c:pt>
                <c:pt idx="9">
                  <c:v>0.10755088080948989</c:v>
                </c:pt>
                <c:pt idx="10">
                  <c:v>8.4653073999433628E-2</c:v>
                </c:pt>
                <c:pt idx="11">
                  <c:v>3.8423706299661772E-3</c:v>
                </c:pt>
                <c:pt idx="12">
                  <c:v>1.303347043248885E-2</c:v>
                </c:pt>
                <c:pt idx="13">
                  <c:v>5.5847455030681933E-2</c:v>
                </c:pt>
                <c:pt idx="14">
                  <c:v>8.3395412296801405E-2</c:v>
                </c:pt>
                <c:pt idx="15">
                  <c:v>5.3526326001017407E-2</c:v>
                </c:pt>
                <c:pt idx="16">
                  <c:v>5.7344396778586069E-2</c:v>
                </c:pt>
                <c:pt idx="17">
                  <c:v>4.6954529417114858E-2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EB-46DA-B558-0727889045F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equal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Sheet1!$B$1:$S$1</c:f>
              <c:strCache>
                <c:ptCount val="18"/>
                <c:pt idx="0">
                  <c:v>Lb</c:v>
                </c:pt>
                <c:pt idx="1">
                  <c:v>L avg.</c:v>
                </c:pt>
                <c:pt idx="2">
                  <c:v>Rb</c:v>
                </c:pt>
                <c:pt idx="3">
                  <c:v>Rl</c:v>
                </c:pt>
                <c:pt idx="4">
                  <c:v>A</c:v>
                </c:pt>
                <c:pt idx="5">
                  <c:v>Dd</c:v>
                </c:pt>
                <c:pt idx="6">
                  <c:v>Fs</c:v>
                </c:pt>
                <c:pt idx="7">
                  <c:v>Rt</c:v>
                </c:pt>
                <c:pt idx="8">
                  <c:v>Re</c:v>
                </c:pt>
                <c:pt idx="9">
                  <c:v>Ff</c:v>
                </c:pt>
                <c:pt idx="10">
                  <c:v>Rc</c:v>
                </c:pt>
                <c:pt idx="11">
                  <c:v>Lg</c:v>
                </c:pt>
                <c:pt idx="12">
                  <c:v>In</c:v>
                </c:pt>
                <c:pt idx="13">
                  <c:v>R</c:v>
                </c:pt>
                <c:pt idx="14">
                  <c:v>RR</c:v>
                </c:pt>
                <c:pt idx="15">
                  <c:v>Rn</c:v>
                </c:pt>
                <c:pt idx="16">
                  <c:v>HI</c:v>
                </c:pt>
                <c:pt idx="17">
                  <c:v>S</c:v>
                </c:pt>
              </c:strCache>
            </c:strRef>
          </c:cat>
          <c:val>
            <c:numRef>
              <c:f>Sheet1!$B$3:$S$3</c:f>
              <c:numCache>
                <c:formatCode>General</c:formatCode>
                <c:ptCount val="18"/>
                <c:pt idx="0">
                  <c:v>5.5555555555555552E-2</c:v>
                </c:pt>
                <c:pt idx="1">
                  <c:v>5.5555555555555552E-2</c:v>
                </c:pt>
                <c:pt idx="2">
                  <c:v>5.5555555555555552E-2</c:v>
                </c:pt>
                <c:pt idx="3">
                  <c:v>5.5555555555555552E-2</c:v>
                </c:pt>
                <c:pt idx="4">
                  <c:v>5.5555555555555552E-2</c:v>
                </c:pt>
                <c:pt idx="5">
                  <c:v>5.5555555555555552E-2</c:v>
                </c:pt>
                <c:pt idx="6">
                  <c:v>5.5555555555555552E-2</c:v>
                </c:pt>
                <c:pt idx="7">
                  <c:v>5.5555555555555552E-2</c:v>
                </c:pt>
                <c:pt idx="8">
                  <c:v>5.5555555555555552E-2</c:v>
                </c:pt>
                <c:pt idx="9">
                  <c:v>5.5555555555555552E-2</c:v>
                </c:pt>
                <c:pt idx="10">
                  <c:v>5.5555555555555552E-2</c:v>
                </c:pt>
                <c:pt idx="11">
                  <c:v>5.5555555555555552E-2</c:v>
                </c:pt>
                <c:pt idx="12">
                  <c:v>5.5555555555555552E-2</c:v>
                </c:pt>
                <c:pt idx="13">
                  <c:v>5.5555555555555552E-2</c:v>
                </c:pt>
                <c:pt idx="14">
                  <c:v>5.5555555555555552E-2</c:v>
                </c:pt>
                <c:pt idx="15">
                  <c:v>5.5555555555555552E-2</c:v>
                </c:pt>
                <c:pt idx="16">
                  <c:v>5.5555555555555552E-2</c:v>
                </c:pt>
                <c:pt idx="17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EB-46DA-B558-0727889045F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Standard_Dev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Sheet1!$B$1:$S$1</c:f>
              <c:strCache>
                <c:ptCount val="18"/>
                <c:pt idx="0">
                  <c:v>Lb</c:v>
                </c:pt>
                <c:pt idx="1">
                  <c:v>L avg.</c:v>
                </c:pt>
                <c:pt idx="2">
                  <c:v>Rb</c:v>
                </c:pt>
                <c:pt idx="3">
                  <c:v>Rl</c:v>
                </c:pt>
                <c:pt idx="4">
                  <c:v>A</c:v>
                </c:pt>
                <c:pt idx="5">
                  <c:v>Dd</c:v>
                </c:pt>
                <c:pt idx="6">
                  <c:v>Fs</c:v>
                </c:pt>
                <c:pt idx="7">
                  <c:v>Rt</c:v>
                </c:pt>
                <c:pt idx="8">
                  <c:v>Re</c:v>
                </c:pt>
                <c:pt idx="9">
                  <c:v>Ff</c:v>
                </c:pt>
                <c:pt idx="10">
                  <c:v>Rc</c:v>
                </c:pt>
                <c:pt idx="11">
                  <c:v>Lg</c:v>
                </c:pt>
                <c:pt idx="12">
                  <c:v>In</c:v>
                </c:pt>
                <c:pt idx="13">
                  <c:v>R</c:v>
                </c:pt>
                <c:pt idx="14">
                  <c:v>RR</c:v>
                </c:pt>
                <c:pt idx="15">
                  <c:v>Rn</c:v>
                </c:pt>
                <c:pt idx="16">
                  <c:v>HI</c:v>
                </c:pt>
                <c:pt idx="17">
                  <c:v>S</c:v>
                </c:pt>
              </c:strCache>
            </c:strRef>
          </c:cat>
          <c:val>
            <c:numRef>
              <c:f>Sheet1!$B$4:$S$4</c:f>
              <c:numCache>
                <c:formatCode>General</c:formatCode>
                <c:ptCount val="18"/>
                <c:pt idx="0">
                  <c:v>1.084836577567418E-2</c:v>
                </c:pt>
                <c:pt idx="1">
                  <c:v>1.440135676955814E-4</c:v>
                </c:pt>
                <c:pt idx="2">
                  <c:v>3.4111822203971211E-3</c:v>
                </c:pt>
                <c:pt idx="3">
                  <c:v>1.049791388437162E-3</c:v>
                </c:pt>
                <c:pt idx="4">
                  <c:v>4.3856263601232563E-2</c:v>
                </c:pt>
                <c:pt idx="5">
                  <c:v>6.965400950356851E-4</c:v>
                </c:pt>
                <c:pt idx="6">
                  <c:v>2.363368259231999E-3</c:v>
                </c:pt>
                <c:pt idx="7">
                  <c:v>6.0384702350307299E-3</c:v>
                </c:pt>
                <c:pt idx="8">
                  <c:v>3.2491550644346909E-4</c:v>
                </c:pt>
                <c:pt idx="9">
                  <c:v>2.794379529075119E-4</c:v>
                </c:pt>
                <c:pt idx="10">
                  <c:v>3.1191330476316201E-4</c:v>
                </c:pt>
                <c:pt idx="11">
                  <c:v>3.3296546584145201E-5</c:v>
                </c:pt>
                <c:pt idx="12">
                  <c:v>1.0399633232054079E-2</c:v>
                </c:pt>
                <c:pt idx="13">
                  <c:v>0.88670876921062303</c:v>
                </c:pt>
                <c:pt idx="14">
                  <c:v>1.052826401772744E-4</c:v>
                </c:pt>
                <c:pt idx="15">
                  <c:v>2.8531569337176981E-3</c:v>
                </c:pt>
                <c:pt idx="16">
                  <c:v>3.172740390676837E-4</c:v>
                </c:pt>
                <c:pt idx="17">
                  <c:v>3.025832549092685E-2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EB-46DA-B558-0727889045F9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CRITIC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Sheet1!$B$1:$S$1</c:f>
              <c:strCache>
                <c:ptCount val="18"/>
                <c:pt idx="0">
                  <c:v>Lb</c:v>
                </c:pt>
                <c:pt idx="1">
                  <c:v>L avg.</c:v>
                </c:pt>
                <c:pt idx="2">
                  <c:v>Rb</c:v>
                </c:pt>
                <c:pt idx="3">
                  <c:v>Rl</c:v>
                </c:pt>
                <c:pt idx="4">
                  <c:v>A</c:v>
                </c:pt>
                <c:pt idx="5">
                  <c:v>Dd</c:v>
                </c:pt>
                <c:pt idx="6">
                  <c:v>Fs</c:v>
                </c:pt>
                <c:pt idx="7">
                  <c:v>Rt</c:v>
                </c:pt>
                <c:pt idx="8">
                  <c:v>Re</c:v>
                </c:pt>
                <c:pt idx="9">
                  <c:v>Ff</c:v>
                </c:pt>
                <c:pt idx="10">
                  <c:v>Rc</c:v>
                </c:pt>
                <c:pt idx="11">
                  <c:v>Lg</c:v>
                </c:pt>
                <c:pt idx="12">
                  <c:v>In</c:v>
                </c:pt>
                <c:pt idx="13">
                  <c:v>R</c:v>
                </c:pt>
                <c:pt idx="14">
                  <c:v>RR</c:v>
                </c:pt>
                <c:pt idx="15">
                  <c:v>Rn</c:v>
                </c:pt>
                <c:pt idx="16">
                  <c:v>HI</c:v>
                </c:pt>
                <c:pt idx="17">
                  <c:v>S</c:v>
                </c:pt>
              </c:strCache>
            </c:strRef>
          </c:cat>
          <c:val>
            <c:numRef>
              <c:f>Sheet1!$B$5:$S$5</c:f>
              <c:numCache>
                <c:formatCode>General</c:formatCode>
                <c:ptCount val="18"/>
                <c:pt idx="0">
                  <c:v>6.945502877019219E-2</c:v>
                </c:pt>
                <c:pt idx="1">
                  <c:v>7.9098056549477061E-2</c:v>
                </c:pt>
                <c:pt idx="2">
                  <c:v>6.9844998856259458E-2</c:v>
                </c:pt>
                <c:pt idx="3">
                  <c:v>6.1985510407807469E-2</c:v>
                </c:pt>
                <c:pt idx="4">
                  <c:v>5.5766423935495163E-2</c:v>
                </c:pt>
                <c:pt idx="5">
                  <c:v>5.4822573816866012E-2</c:v>
                </c:pt>
                <c:pt idx="6">
                  <c:v>4.3582413460909318E-2</c:v>
                </c:pt>
                <c:pt idx="7">
                  <c:v>4.0000965264030748E-2</c:v>
                </c:pt>
                <c:pt idx="8">
                  <c:v>5.4859953006497493E-2</c:v>
                </c:pt>
                <c:pt idx="9">
                  <c:v>5.4802684596953352E-2</c:v>
                </c:pt>
                <c:pt idx="10">
                  <c:v>4.9744580360552723E-2</c:v>
                </c:pt>
                <c:pt idx="11">
                  <c:v>5.7617761197487911E-2</c:v>
                </c:pt>
                <c:pt idx="12">
                  <c:v>5.2360163199104123E-2</c:v>
                </c:pt>
                <c:pt idx="13">
                  <c:v>4.521912074169801E-2</c:v>
                </c:pt>
                <c:pt idx="14">
                  <c:v>5.0024362129076343E-2</c:v>
                </c:pt>
                <c:pt idx="15">
                  <c:v>4.177453758294996E-2</c:v>
                </c:pt>
                <c:pt idx="16">
                  <c:v>6.0511497187626558E-2</c:v>
                </c:pt>
                <c:pt idx="17">
                  <c:v>5.8529368937016081E-2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EB-46DA-B558-0727889045F9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Gini_coef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Ref>
              <c:f>Sheet1!$B$1:$S$1</c:f>
              <c:strCache>
                <c:ptCount val="18"/>
                <c:pt idx="0">
                  <c:v>Lb</c:v>
                </c:pt>
                <c:pt idx="1">
                  <c:v>L avg.</c:v>
                </c:pt>
                <c:pt idx="2">
                  <c:v>Rb</c:v>
                </c:pt>
                <c:pt idx="3">
                  <c:v>Rl</c:v>
                </c:pt>
                <c:pt idx="4">
                  <c:v>A</c:v>
                </c:pt>
                <c:pt idx="5">
                  <c:v>Dd</c:v>
                </c:pt>
                <c:pt idx="6">
                  <c:v>Fs</c:v>
                </c:pt>
                <c:pt idx="7">
                  <c:v>Rt</c:v>
                </c:pt>
                <c:pt idx="8">
                  <c:v>Re</c:v>
                </c:pt>
                <c:pt idx="9">
                  <c:v>Ff</c:v>
                </c:pt>
                <c:pt idx="10">
                  <c:v>Rc</c:v>
                </c:pt>
                <c:pt idx="11">
                  <c:v>Lg</c:v>
                </c:pt>
                <c:pt idx="12">
                  <c:v>In</c:v>
                </c:pt>
                <c:pt idx="13">
                  <c:v>R</c:v>
                </c:pt>
                <c:pt idx="14">
                  <c:v>RR</c:v>
                </c:pt>
                <c:pt idx="15">
                  <c:v>Rn</c:v>
                </c:pt>
                <c:pt idx="16">
                  <c:v>HI</c:v>
                </c:pt>
                <c:pt idx="17">
                  <c:v>S</c:v>
                </c:pt>
              </c:strCache>
            </c:strRef>
          </c:cat>
          <c:val>
            <c:numRef>
              <c:f>Sheet1!$B$6:$S$6</c:f>
              <c:numCache>
                <c:formatCode>General</c:formatCode>
                <c:ptCount val="18"/>
                <c:pt idx="0">
                  <c:v>7.1766002536528525E-2</c:v>
                </c:pt>
                <c:pt idx="1">
                  <c:v>2.534249141242436E-2</c:v>
                </c:pt>
                <c:pt idx="2">
                  <c:v>7.4886729459668983E-2</c:v>
                </c:pt>
                <c:pt idx="3">
                  <c:v>4.099701627248898E-2</c:v>
                </c:pt>
                <c:pt idx="4">
                  <c:v>0.1176170373485199</c:v>
                </c:pt>
                <c:pt idx="5">
                  <c:v>1.5896423845623651E-2</c:v>
                </c:pt>
                <c:pt idx="6">
                  <c:v>1.923117609337794E-2</c:v>
                </c:pt>
                <c:pt idx="7">
                  <c:v>6.8336603188895631E-2</c:v>
                </c:pt>
                <c:pt idx="8">
                  <c:v>4.5287823142742108E-2</c:v>
                </c:pt>
                <c:pt idx="9">
                  <c:v>8.794956337620885E-2</c:v>
                </c:pt>
                <c:pt idx="10">
                  <c:v>7.4533991292736398E-2</c:v>
                </c:pt>
                <c:pt idx="11">
                  <c:v>1.6195223442576349E-2</c:v>
                </c:pt>
                <c:pt idx="12">
                  <c:v>2.6221910016392031E-2</c:v>
                </c:pt>
                <c:pt idx="13">
                  <c:v>6.0483858749069447E-2</c:v>
                </c:pt>
                <c:pt idx="14">
                  <c:v>7.5581166561965757E-2</c:v>
                </c:pt>
                <c:pt idx="15">
                  <c:v>5.83711296728767E-2</c:v>
                </c:pt>
                <c:pt idx="16">
                  <c:v>6.2235225043974822E-2</c:v>
                </c:pt>
                <c:pt idx="17">
                  <c:v>5.9066628543929703E-2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EB-46DA-B558-0727889045F9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MEREC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Sheet1!$B$1:$S$1</c:f>
              <c:strCache>
                <c:ptCount val="18"/>
                <c:pt idx="0">
                  <c:v>Lb</c:v>
                </c:pt>
                <c:pt idx="1">
                  <c:v>L avg.</c:v>
                </c:pt>
                <c:pt idx="2">
                  <c:v>Rb</c:v>
                </c:pt>
                <c:pt idx="3">
                  <c:v>Rl</c:v>
                </c:pt>
                <c:pt idx="4">
                  <c:v>A</c:v>
                </c:pt>
                <c:pt idx="5">
                  <c:v>Dd</c:v>
                </c:pt>
                <c:pt idx="6">
                  <c:v>Fs</c:v>
                </c:pt>
                <c:pt idx="7">
                  <c:v>Rt</c:v>
                </c:pt>
                <c:pt idx="8">
                  <c:v>Re</c:v>
                </c:pt>
                <c:pt idx="9">
                  <c:v>Ff</c:v>
                </c:pt>
                <c:pt idx="10">
                  <c:v>Rc</c:v>
                </c:pt>
                <c:pt idx="11">
                  <c:v>Lg</c:v>
                </c:pt>
                <c:pt idx="12">
                  <c:v>In</c:v>
                </c:pt>
                <c:pt idx="13">
                  <c:v>R</c:v>
                </c:pt>
                <c:pt idx="14">
                  <c:v>RR</c:v>
                </c:pt>
                <c:pt idx="15">
                  <c:v>Rn</c:v>
                </c:pt>
                <c:pt idx="16">
                  <c:v>HI</c:v>
                </c:pt>
                <c:pt idx="17">
                  <c:v>S</c:v>
                </c:pt>
              </c:strCache>
            </c:strRef>
          </c:cat>
          <c:val>
            <c:numRef>
              <c:f>Sheet1!$B$7:$S$7</c:f>
              <c:numCache>
                <c:formatCode>General</c:formatCode>
                <c:ptCount val="18"/>
                <c:pt idx="0">
                  <c:v>5.2087437203737763E-2</c:v>
                </c:pt>
                <c:pt idx="1">
                  <c:v>1.342621856315227E-2</c:v>
                </c:pt>
                <c:pt idx="2">
                  <c:v>6.2371082634496602E-2</c:v>
                </c:pt>
                <c:pt idx="3">
                  <c:v>3.5185277917284749E-2</c:v>
                </c:pt>
                <c:pt idx="4">
                  <c:v>0.1154409644455316</c:v>
                </c:pt>
                <c:pt idx="5">
                  <c:v>1.8391579421223721E-2</c:v>
                </c:pt>
                <c:pt idx="6">
                  <c:v>3.293942255867352E-2</c:v>
                </c:pt>
                <c:pt idx="7">
                  <c:v>8.5455082571240362E-2</c:v>
                </c:pt>
                <c:pt idx="8">
                  <c:v>3.6376637419483451E-2</c:v>
                </c:pt>
                <c:pt idx="9">
                  <c:v>7.3132337279117596E-2</c:v>
                </c:pt>
                <c:pt idx="10">
                  <c:v>0.1081951953831251</c:v>
                </c:pt>
                <c:pt idx="11">
                  <c:v>1.8201901594105931E-2</c:v>
                </c:pt>
                <c:pt idx="12">
                  <c:v>3.6875439431268968E-2</c:v>
                </c:pt>
                <c:pt idx="13">
                  <c:v>7.4497737111072396E-2</c:v>
                </c:pt>
                <c:pt idx="14">
                  <c:v>6.0306175767832038E-2</c:v>
                </c:pt>
                <c:pt idx="15">
                  <c:v>7.8313667412458154E-2</c:v>
                </c:pt>
                <c:pt idx="16">
                  <c:v>5.298654306586708E-2</c:v>
                </c:pt>
                <c:pt idx="17">
                  <c:v>4.5817300220328767E-2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EB-46DA-B558-0727889045F9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Statistical_variance</c:v>
                </c:pt>
              </c:strCache>
            </c:strRef>
          </c:tx>
          <c:spPr>
            <a:pattFill prst="narHorz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</a:schemeClr>
              </a:innerShdw>
            </a:effectLst>
          </c:spPr>
          <c:invertIfNegative val="0"/>
          <c:cat>
            <c:strRef>
              <c:f>Sheet1!$B$1:$S$1</c:f>
              <c:strCache>
                <c:ptCount val="18"/>
                <c:pt idx="0">
                  <c:v>Lb</c:v>
                </c:pt>
                <c:pt idx="1">
                  <c:v>L avg.</c:v>
                </c:pt>
                <c:pt idx="2">
                  <c:v>Rb</c:v>
                </c:pt>
                <c:pt idx="3">
                  <c:v>Rl</c:v>
                </c:pt>
                <c:pt idx="4">
                  <c:v>A</c:v>
                </c:pt>
                <c:pt idx="5">
                  <c:v>Dd</c:v>
                </c:pt>
                <c:pt idx="6">
                  <c:v>Fs</c:v>
                </c:pt>
                <c:pt idx="7">
                  <c:v>Rt</c:v>
                </c:pt>
                <c:pt idx="8">
                  <c:v>Re</c:v>
                </c:pt>
                <c:pt idx="9">
                  <c:v>Ff</c:v>
                </c:pt>
                <c:pt idx="10">
                  <c:v>Rc</c:v>
                </c:pt>
                <c:pt idx="11">
                  <c:v>Lg</c:v>
                </c:pt>
                <c:pt idx="12">
                  <c:v>In</c:v>
                </c:pt>
                <c:pt idx="13">
                  <c:v>R</c:v>
                </c:pt>
                <c:pt idx="14">
                  <c:v>RR</c:v>
                </c:pt>
                <c:pt idx="15">
                  <c:v>Rn</c:v>
                </c:pt>
                <c:pt idx="16">
                  <c:v>HI</c:v>
                </c:pt>
                <c:pt idx="17">
                  <c:v>S</c:v>
                </c:pt>
              </c:strCache>
            </c:strRef>
          </c:cat>
          <c:val>
            <c:numRef>
              <c:f>Sheet1!$B$8:$S$8</c:f>
              <c:numCache>
                <c:formatCode>General</c:formatCode>
                <c:ptCount val="18"/>
                <c:pt idx="0">
                  <c:v>6.3619519485983642E-2</c:v>
                </c:pt>
                <c:pt idx="1">
                  <c:v>5.3715425263209188E-2</c:v>
                </c:pt>
                <c:pt idx="2">
                  <c:v>8.2723455977879376E-2</c:v>
                </c:pt>
                <c:pt idx="3">
                  <c:v>5.8541359177659312E-2</c:v>
                </c:pt>
                <c:pt idx="4">
                  <c:v>5.8111877170385927E-2</c:v>
                </c:pt>
                <c:pt idx="5">
                  <c:v>4.186962034902026E-2</c:v>
                </c:pt>
                <c:pt idx="6">
                  <c:v>4.782893228107464E-2</c:v>
                </c:pt>
                <c:pt idx="7">
                  <c:v>4.3149641188450459E-2</c:v>
                </c:pt>
                <c:pt idx="8">
                  <c:v>6.7181978113620325E-2</c:v>
                </c:pt>
                <c:pt idx="9">
                  <c:v>6.6201304539557471E-2</c:v>
                </c:pt>
                <c:pt idx="10">
                  <c:v>4.5042021378548569E-2</c:v>
                </c:pt>
                <c:pt idx="11">
                  <c:v>4.2193325409473688E-2</c:v>
                </c:pt>
                <c:pt idx="12">
                  <c:v>5.8760153497827851E-2</c:v>
                </c:pt>
                <c:pt idx="13">
                  <c:v>4.1661776972923573E-2</c:v>
                </c:pt>
                <c:pt idx="14">
                  <c:v>4.7931542056744353E-2</c:v>
                </c:pt>
                <c:pt idx="15">
                  <c:v>3.6130562045749347E-2</c:v>
                </c:pt>
                <c:pt idx="16">
                  <c:v>7.8184086381895612E-2</c:v>
                </c:pt>
                <c:pt idx="17">
                  <c:v>6.7153418709996485E-2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EB-46DA-B558-0727889045F9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CILOS</c:v>
                </c:pt>
              </c:strCache>
            </c:strRef>
          </c:tx>
          <c:spPr>
            <a:pattFill prst="narHorz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60000"/>
                </a:schemeClr>
              </a:innerShdw>
            </a:effectLst>
          </c:spPr>
          <c:invertIfNegative val="0"/>
          <c:cat>
            <c:strRef>
              <c:f>Sheet1!$B$1:$S$1</c:f>
              <c:strCache>
                <c:ptCount val="18"/>
                <c:pt idx="0">
                  <c:v>Lb</c:v>
                </c:pt>
                <c:pt idx="1">
                  <c:v>L avg.</c:v>
                </c:pt>
                <c:pt idx="2">
                  <c:v>Rb</c:v>
                </c:pt>
                <c:pt idx="3">
                  <c:v>Rl</c:v>
                </c:pt>
                <c:pt idx="4">
                  <c:v>A</c:v>
                </c:pt>
                <c:pt idx="5">
                  <c:v>Dd</c:v>
                </c:pt>
                <c:pt idx="6">
                  <c:v>Fs</c:v>
                </c:pt>
                <c:pt idx="7">
                  <c:v>Rt</c:v>
                </c:pt>
                <c:pt idx="8">
                  <c:v>Re</c:v>
                </c:pt>
                <c:pt idx="9">
                  <c:v>Ff</c:v>
                </c:pt>
                <c:pt idx="10">
                  <c:v>Rc</c:v>
                </c:pt>
                <c:pt idx="11">
                  <c:v>Lg</c:v>
                </c:pt>
                <c:pt idx="12">
                  <c:v>In</c:v>
                </c:pt>
                <c:pt idx="13">
                  <c:v>R</c:v>
                </c:pt>
                <c:pt idx="14">
                  <c:v>RR</c:v>
                </c:pt>
                <c:pt idx="15">
                  <c:v>Rn</c:v>
                </c:pt>
                <c:pt idx="16">
                  <c:v>HI</c:v>
                </c:pt>
                <c:pt idx="17">
                  <c:v>S</c:v>
                </c:pt>
              </c:strCache>
            </c:strRef>
          </c:cat>
          <c:val>
            <c:numRef>
              <c:f>Sheet1!$B$9:$S$9</c:f>
              <c:numCache>
                <c:formatCode>General</c:formatCode>
                <c:ptCount val="18"/>
                <c:pt idx="0">
                  <c:v>2.4880536735626398E-2</c:v>
                </c:pt>
                <c:pt idx="1">
                  <c:v>8.6620208492928299E-2</c:v>
                </c:pt>
                <c:pt idx="2">
                  <c:v>2.606106989268523E-2</c:v>
                </c:pt>
                <c:pt idx="3">
                  <c:v>3.1596683837398533E-2</c:v>
                </c:pt>
                <c:pt idx="4">
                  <c:v>2.47635773385468E-2</c:v>
                </c:pt>
                <c:pt idx="5">
                  <c:v>0.11081599345979951</c:v>
                </c:pt>
                <c:pt idx="6">
                  <c:v>0.194488593353141</c:v>
                </c:pt>
                <c:pt idx="7">
                  <c:v>2.3583320140037799E-2</c:v>
                </c:pt>
                <c:pt idx="8">
                  <c:v>4.4544963179287432E-2</c:v>
                </c:pt>
                <c:pt idx="9">
                  <c:v>2.512690939223005E-2</c:v>
                </c:pt>
                <c:pt idx="10">
                  <c:v>2.9833434333170299E-2</c:v>
                </c:pt>
                <c:pt idx="11">
                  <c:v>0.11105189326155521</c:v>
                </c:pt>
                <c:pt idx="12">
                  <c:v>0.110556433839574</c:v>
                </c:pt>
                <c:pt idx="13">
                  <c:v>3.0331633974809889E-2</c:v>
                </c:pt>
                <c:pt idx="14">
                  <c:v>1.843235852559276E-2</c:v>
                </c:pt>
                <c:pt idx="15">
                  <c:v>2.982476405496182E-2</c:v>
                </c:pt>
                <c:pt idx="16">
                  <c:v>3.4280397881579661E-2</c:v>
                </c:pt>
                <c:pt idx="17">
                  <c:v>4.3207228307075372E-2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EB-46DA-B558-0727889045F9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IDOCRIW</c:v>
                </c:pt>
              </c:strCache>
            </c:strRef>
          </c:tx>
          <c:spPr>
            <a:pattFill prst="narHorz">
              <a:fgClr>
                <a:schemeClr val="accent3">
                  <a:lumMod val="60000"/>
                </a:schemeClr>
              </a:fgClr>
              <a:bgClr>
                <a:schemeClr val="accent3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60000"/>
                </a:schemeClr>
              </a:innerShdw>
            </a:effectLst>
          </c:spPr>
          <c:invertIfNegative val="0"/>
          <c:cat>
            <c:strRef>
              <c:f>Sheet1!$B$1:$S$1</c:f>
              <c:strCache>
                <c:ptCount val="18"/>
                <c:pt idx="0">
                  <c:v>Lb</c:v>
                </c:pt>
                <c:pt idx="1">
                  <c:v>L avg.</c:v>
                </c:pt>
                <c:pt idx="2">
                  <c:v>Rb</c:v>
                </c:pt>
                <c:pt idx="3">
                  <c:v>Rl</c:v>
                </c:pt>
                <c:pt idx="4">
                  <c:v>A</c:v>
                </c:pt>
                <c:pt idx="5">
                  <c:v>Dd</c:v>
                </c:pt>
                <c:pt idx="6">
                  <c:v>Fs</c:v>
                </c:pt>
                <c:pt idx="7">
                  <c:v>Rt</c:v>
                </c:pt>
                <c:pt idx="8">
                  <c:v>Re</c:v>
                </c:pt>
                <c:pt idx="9">
                  <c:v>Ff</c:v>
                </c:pt>
                <c:pt idx="10">
                  <c:v>Rc</c:v>
                </c:pt>
                <c:pt idx="11">
                  <c:v>Lg</c:v>
                </c:pt>
                <c:pt idx="12">
                  <c:v>In</c:v>
                </c:pt>
                <c:pt idx="13">
                  <c:v>R</c:v>
                </c:pt>
                <c:pt idx="14">
                  <c:v>RR</c:v>
                </c:pt>
                <c:pt idx="15">
                  <c:v>Rn</c:v>
                </c:pt>
                <c:pt idx="16">
                  <c:v>HI</c:v>
                </c:pt>
                <c:pt idx="17">
                  <c:v>S</c:v>
                </c:pt>
              </c:strCache>
            </c:strRef>
          </c:cat>
          <c:val>
            <c:numRef>
              <c:f>Sheet1!$B$10:$S$10</c:f>
              <c:numCache>
                <c:formatCode>General</c:formatCode>
                <c:ptCount val="18"/>
                <c:pt idx="0">
                  <c:v>6.2097665718528303E-2</c:v>
                </c:pt>
                <c:pt idx="1">
                  <c:v>2.7862741623462379E-2</c:v>
                </c:pt>
                <c:pt idx="2">
                  <c:v>6.8348898423759463E-2</c:v>
                </c:pt>
                <c:pt idx="3">
                  <c:v>2.3479878029529749E-2</c:v>
                </c:pt>
                <c:pt idx="4">
                  <c:v>0.15486137387921811</c:v>
                </c:pt>
                <c:pt idx="5">
                  <c:v>1.327522252305006E-2</c:v>
                </c:pt>
                <c:pt idx="6">
                  <c:v>4.5300394195214297E-2</c:v>
                </c:pt>
                <c:pt idx="7">
                  <c:v>5.1775951085329383E-2</c:v>
                </c:pt>
                <c:pt idx="8">
                  <c:v>4.061730978055339E-2</c:v>
                </c:pt>
                <c:pt idx="9">
                  <c:v>8.698952374633924E-2</c:v>
                </c:pt>
                <c:pt idx="10">
                  <c:v>8.1294261862813619E-2</c:v>
                </c:pt>
                <c:pt idx="11">
                  <c:v>1.373533097757477E-2</c:v>
                </c:pt>
                <c:pt idx="12">
                  <c:v>4.6382910884874208E-2</c:v>
                </c:pt>
                <c:pt idx="13">
                  <c:v>5.4527188021338727E-2</c:v>
                </c:pt>
                <c:pt idx="14">
                  <c:v>4.9480830158826629E-2</c:v>
                </c:pt>
                <c:pt idx="15">
                  <c:v>5.1387602901006163E-2</c:v>
                </c:pt>
                <c:pt idx="16">
                  <c:v>6.3277709537045465E-2</c:v>
                </c:pt>
                <c:pt idx="17">
                  <c:v>6.5305206651536218E-2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EB-46DA-B558-0727889045F9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Angle</c:v>
                </c:pt>
              </c:strCache>
            </c:strRef>
          </c:tx>
          <c:spPr>
            <a:pattFill prst="narHorz">
              <a:fgClr>
                <a:schemeClr val="accent4">
                  <a:lumMod val="60000"/>
                </a:schemeClr>
              </a:fgClr>
              <a:bgClr>
                <a:schemeClr val="accent4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>
                  <a:lumMod val="60000"/>
                </a:schemeClr>
              </a:innerShdw>
            </a:effectLst>
          </c:spPr>
          <c:invertIfNegative val="0"/>
          <c:cat>
            <c:strRef>
              <c:f>Sheet1!$B$1:$S$1</c:f>
              <c:strCache>
                <c:ptCount val="18"/>
                <c:pt idx="0">
                  <c:v>Lb</c:v>
                </c:pt>
                <c:pt idx="1">
                  <c:v>L avg.</c:v>
                </c:pt>
                <c:pt idx="2">
                  <c:v>Rb</c:v>
                </c:pt>
                <c:pt idx="3">
                  <c:v>Rl</c:v>
                </c:pt>
                <c:pt idx="4">
                  <c:v>A</c:v>
                </c:pt>
                <c:pt idx="5">
                  <c:v>Dd</c:v>
                </c:pt>
                <c:pt idx="6">
                  <c:v>Fs</c:v>
                </c:pt>
                <c:pt idx="7">
                  <c:v>Rt</c:v>
                </c:pt>
                <c:pt idx="8">
                  <c:v>Re</c:v>
                </c:pt>
                <c:pt idx="9">
                  <c:v>Ff</c:v>
                </c:pt>
                <c:pt idx="10">
                  <c:v>Rc</c:v>
                </c:pt>
                <c:pt idx="11">
                  <c:v>Lg</c:v>
                </c:pt>
                <c:pt idx="12">
                  <c:v>In</c:v>
                </c:pt>
                <c:pt idx="13">
                  <c:v>R</c:v>
                </c:pt>
                <c:pt idx="14">
                  <c:v>RR</c:v>
                </c:pt>
                <c:pt idx="15">
                  <c:v>Rn</c:v>
                </c:pt>
                <c:pt idx="16">
                  <c:v>HI</c:v>
                </c:pt>
                <c:pt idx="17">
                  <c:v>S</c:v>
                </c:pt>
              </c:strCache>
            </c:strRef>
          </c:cat>
          <c:val>
            <c:numRef>
              <c:f>Sheet1!$B$11:$S$11</c:f>
              <c:numCache>
                <c:formatCode>General</c:formatCode>
                <c:ptCount val="18"/>
                <c:pt idx="0">
                  <c:v>7.5074848454063675E-2</c:v>
                </c:pt>
                <c:pt idx="1">
                  <c:v>2.7064531189985089E-2</c:v>
                </c:pt>
                <c:pt idx="2">
                  <c:v>7.3399968542487343E-2</c:v>
                </c:pt>
                <c:pt idx="3">
                  <c:v>4.0447825333622067E-2</c:v>
                </c:pt>
                <c:pt idx="4">
                  <c:v>0.1125117059465504</c:v>
                </c:pt>
                <c:pt idx="5">
                  <c:v>1.6201481748506871E-2</c:v>
                </c:pt>
                <c:pt idx="6">
                  <c:v>2.219508739665136E-2</c:v>
                </c:pt>
                <c:pt idx="7">
                  <c:v>6.756960564422701E-2</c:v>
                </c:pt>
                <c:pt idx="8">
                  <c:v>4.4347870906870097E-2</c:v>
                </c:pt>
                <c:pt idx="9">
                  <c:v>8.4592744698568714E-2</c:v>
                </c:pt>
                <c:pt idx="10">
                  <c:v>7.3964376723077846E-2</c:v>
                </c:pt>
                <c:pt idx="11">
                  <c:v>1.6115995402802879E-2</c:v>
                </c:pt>
                <c:pt idx="12">
                  <c:v>2.9710510771355361E-2</c:v>
                </c:pt>
                <c:pt idx="13">
                  <c:v>6.1231971764338783E-2</c:v>
                </c:pt>
                <c:pt idx="14">
                  <c:v>7.6229377778063004E-2</c:v>
                </c:pt>
                <c:pt idx="15">
                  <c:v>6.0174410534333943E-2</c:v>
                </c:pt>
                <c:pt idx="16">
                  <c:v>6.1945875945088859E-2</c:v>
                </c:pt>
                <c:pt idx="17">
                  <c:v>5.7221811219406851E-2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7EB-46DA-B558-0727889045F9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CoV</c:v>
                </c:pt>
              </c:strCache>
            </c:strRef>
          </c:tx>
          <c:spPr>
            <a:pattFill prst="narHorz">
              <a:fgClr>
                <a:schemeClr val="accent5">
                  <a:lumMod val="60000"/>
                </a:schemeClr>
              </a:fgClr>
              <a:bgClr>
                <a:schemeClr val="accent5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>
                  <a:lumMod val="60000"/>
                </a:schemeClr>
              </a:innerShdw>
            </a:effectLst>
          </c:spPr>
          <c:invertIfNegative val="0"/>
          <c:cat>
            <c:strRef>
              <c:f>Sheet1!$B$1:$S$1</c:f>
              <c:strCache>
                <c:ptCount val="18"/>
                <c:pt idx="0">
                  <c:v>Lb</c:v>
                </c:pt>
                <c:pt idx="1">
                  <c:v>L avg.</c:v>
                </c:pt>
                <c:pt idx="2">
                  <c:v>Rb</c:v>
                </c:pt>
                <c:pt idx="3">
                  <c:v>Rl</c:v>
                </c:pt>
                <c:pt idx="4">
                  <c:v>A</c:v>
                </c:pt>
                <c:pt idx="5">
                  <c:v>Dd</c:v>
                </c:pt>
                <c:pt idx="6">
                  <c:v>Fs</c:v>
                </c:pt>
                <c:pt idx="7">
                  <c:v>Rt</c:v>
                </c:pt>
                <c:pt idx="8">
                  <c:v>Re</c:v>
                </c:pt>
                <c:pt idx="9">
                  <c:v>Ff</c:v>
                </c:pt>
                <c:pt idx="10">
                  <c:v>Rc</c:v>
                </c:pt>
                <c:pt idx="11">
                  <c:v>Lg</c:v>
                </c:pt>
                <c:pt idx="12">
                  <c:v>In</c:v>
                </c:pt>
                <c:pt idx="13">
                  <c:v>R</c:v>
                </c:pt>
                <c:pt idx="14">
                  <c:v>RR</c:v>
                </c:pt>
                <c:pt idx="15">
                  <c:v>Rn</c:v>
                </c:pt>
                <c:pt idx="16">
                  <c:v>HI</c:v>
                </c:pt>
                <c:pt idx="17">
                  <c:v>S</c:v>
                </c:pt>
              </c:strCache>
            </c:strRef>
          </c:cat>
          <c:val>
            <c:numRef>
              <c:f>Sheet1!$B$12:$S$12</c:f>
              <c:numCache>
                <c:formatCode>General</c:formatCode>
                <c:ptCount val="18"/>
                <c:pt idx="0">
                  <c:v>7.5144299494484368E-2</c:v>
                </c:pt>
                <c:pt idx="1">
                  <c:v>2.6714239268875381E-2</c:v>
                </c:pt>
                <c:pt idx="2">
                  <c:v>7.3415424870325555E-2</c:v>
                </c:pt>
                <c:pt idx="3">
                  <c:v>4.0026267070478939E-2</c:v>
                </c:pt>
                <c:pt idx="4">
                  <c:v>0.11494422775278421</c:v>
                </c:pt>
                <c:pt idx="5">
                  <c:v>1.5970644518281649E-2</c:v>
                </c:pt>
                <c:pt idx="6">
                  <c:v>2.189302545377355E-2</c:v>
                </c:pt>
                <c:pt idx="7">
                  <c:v>6.7424851263178626E-2</c:v>
                </c:pt>
                <c:pt idx="8">
                  <c:v>4.3926750389047323E-2</c:v>
                </c:pt>
                <c:pt idx="9">
                  <c:v>8.5042631852591449E-2</c:v>
                </c:pt>
                <c:pt idx="10">
                  <c:v>7.3997617787495057E-2</c:v>
                </c:pt>
                <c:pt idx="11">
                  <c:v>1.6407252222761029E-2</c:v>
                </c:pt>
                <c:pt idx="12">
                  <c:v>2.933839169447016E-2</c:v>
                </c:pt>
                <c:pt idx="13">
                  <c:v>6.0958506808568881E-2</c:v>
                </c:pt>
                <c:pt idx="14">
                  <c:v>7.6338213275088454E-2</c:v>
                </c:pt>
                <c:pt idx="15">
                  <c:v>5.9883745878835229E-2</c:v>
                </c:pt>
                <c:pt idx="16">
                  <c:v>6.1684690987071328E-2</c:v>
                </c:pt>
                <c:pt idx="17">
                  <c:v>5.6889219411888903E-2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7EB-46DA-B558-072788904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3167296"/>
        <c:axId val="1963167712"/>
      </c:barChart>
      <c:catAx>
        <c:axId val="196316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167712"/>
        <c:crosses val="autoZero"/>
        <c:auto val="1"/>
        <c:lblAlgn val="ctr"/>
        <c:lblOffset val="100"/>
        <c:noMultiLvlLbl val="0"/>
      </c:catAx>
      <c:valAx>
        <c:axId val="196316771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16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12</xdr:row>
      <xdr:rowOff>185736</xdr:rowOff>
    </xdr:from>
    <xdr:to>
      <xdr:col>17</xdr:col>
      <xdr:colOff>85725</xdr:colOff>
      <xdr:row>38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BB844-B6CC-450A-B150-B864276DC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9B147-ABA6-4B71-9F9A-97D7E8ED312E}" name="Table1" displayName="Table1" ref="A1:T12" totalsRowShown="0" headerRowDxfId="0" headerRowBorderDxfId="22" tableBorderDxfId="23" totalsRowBorderDxfId="21">
  <autoFilter ref="A1:T12" xr:uid="{9F59B147-ABA6-4B71-9F9A-97D7E8ED312E}"/>
  <tableColumns count="20">
    <tableColumn id="1" xr3:uid="{A6D6DEA5-8337-47A7-B82F-151E1954D94A}" name="W_method" dataDxfId="20"/>
    <tableColumn id="2" xr3:uid="{733F98DC-4098-406C-964F-2F7B59F5C419}" name="Lb" dataDxfId="19"/>
    <tableColumn id="3" xr3:uid="{4447247D-1ACD-4370-8939-266FD93EED43}" name="L avg." dataDxfId="18"/>
    <tableColumn id="4" xr3:uid="{410398AC-C1A7-4346-8D70-651A6A19B8D5}" name="Rb" dataDxfId="17"/>
    <tableColumn id="5" xr3:uid="{88EF173F-6C6D-4997-A73A-F625625E4A7D}" name="Rl" dataDxfId="16"/>
    <tableColumn id="6" xr3:uid="{3E9F0561-D9C0-4075-934C-D7EC88367D1C}" name="A" dataDxfId="15"/>
    <tableColumn id="7" xr3:uid="{A953F77C-8971-4E4F-8B5C-3863942668A5}" name="Dd" dataDxfId="14"/>
    <tableColumn id="8" xr3:uid="{5C2E5770-449A-42A2-B988-B3F12FCAB603}" name="Fs" dataDxfId="13"/>
    <tableColumn id="9" xr3:uid="{16069328-FBF5-466F-9AE3-E096E7C7A450}" name="Rt" dataDxfId="12"/>
    <tableColumn id="10" xr3:uid="{EE9F2516-6F73-4B16-84EE-95BC868993B8}" name="Re" dataDxfId="11"/>
    <tableColumn id="11" xr3:uid="{11C662D9-A544-4369-B100-80B1E78A8FD7}" name="Ff" dataDxfId="10"/>
    <tableColumn id="12" xr3:uid="{F99626B7-CD6F-47D5-8300-A2349EA4AD2C}" name="Rc" dataDxfId="9"/>
    <tableColumn id="13" xr3:uid="{F4517C5B-462F-413D-98F1-0BC97E17E7D9}" name="Lg" dataDxfId="8"/>
    <tableColumn id="14" xr3:uid="{F3C33E85-6FC4-46EC-AD77-3E8C8A6B1E40}" name="In" dataDxfId="7"/>
    <tableColumn id="15" xr3:uid="{545019E8-4B50-4820-858E-4E082DEFE17D}" name="R" dataDxfId="6"/>
    <tableColumn id="16" xr3:uid="{DE60DCA5-39E2-42BE-8247-EE869EC2B2A3}" name="RR" dataDxfId="5"/>
    <tableColumn id="17" xr3:uid="{C18E7512-DB92-4E68-8EE1-4ED16E99E508}" name="Rn" dataDxfId="4"/>
    <tableColumn id="18" xr3:uid="{66B05820-0173-4F86-B855-669292A80272}" name="HI" dataDxfId="3"/>
    <tableColumn id="19" xr3:uid="{C2E06A0D-4328-4E95-A47F-9D40EA344F92}" name="S" dataDxfId="2"/>
    <tableColumn id="20" xr3:uid="{628F9828-0D7A-448B-B7D9-42277F3DB182}" name="Comments" dataDxfId="1" dataCellStyle="Neut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10" workbookViewId="0">
      <selection activeCell="W18" sqref="W18"/>
    </sheetView>
  </sheetViews>
  <sheetFormatPr defaultRowHeight="15" x14ac:dyDescent="0.25"/>
  <cols>
    <col min="1" max="1" width="18.28515625" bestFit="1" customWidth="1"/>
    <col min="20" max="20" width="40.42578125" bestFit="1" customWidth="1"/>
  </cols>
  <sheetData>
    <row r="1" spans="1:2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32</v>
      </c>
    </row>
    <row r="2" spans="1:20" x14ac:dyDescent="0.25">
      <c r="A2" s="6" t="s">
        <v>19</v>
      </c>
      <c r="B2" s="7">
        <v>7.7535683953552745E-2</v>
      </c>
      <c r="C2" s="7">
        <v>9.9928809838525298E-3</v>
      </c>
      <c r="D2" s="7">
        <v>8.1475187860703124E-2</v>
      </c>
      <c r="E2" s="7">
        <v>2.3085560535004618E-2</v>
      </c>
      <c r="F2" s="7">
        <v>0.19427450762881471</v>
      </c>
      <c r="G2" s="7">
        <v>3.7215637032770488E-3</v>
      </c>
      <c r="H2" s="7">
        <v>7.2359230196052506E-3</v>
      </c>
      <c r="I2" s="7">
        <v>6.8203903428394635E-2</v>
      </c>
      <c r="J2" s="7">
        <v>2.8326873491215071E-2</v>
      </c>
      <c r="K2" s="7">
        <v>0.10755088080948989</v>
      </c>
      <c r="L2" s="7">
        <v>8.4653073999433628E-2</v>
      </c>
      <c r="M2" s="7">
        <v>3.8423706299661772E-3</v>
      </c>
      <c r="N2" s="7">
        <v>1.303347043248885E-2</v>
      </c>
      <c r="O2" s="7">
        <v>5.5847455030681933E-2</v>
      </c>
      <c r="P2" s="7">
        <v>8.3395412296801405E-2</v>
      </c>
      <c r="Q2" s="7">
        <v>5.3526326001017407E-2</v>
      </c>
      <c r="R2" s="7">
        <v>5.7344396778586069E-2</v>
      </c>
      <c r="S2" s="7">
        <v>4.6954529417114858E-2</v>
      </c>
      <c r="T2" s="8"/>
    </row>
    <row r="3" spans="1:20" x14ac:dyDescent="0.25">
      <c r="A3" s="6" t="s">
        <v>20</v>
      </c>
      <c r="B3" s="7">
        <v>5.5555555555555552E-2</v>
      </c>
      <c r="C3" s="7">
        <v>5.5555555555555552E-2</v>
      </c>
      <c r="D3" s="7">
        <v>5.5555555555555552E-2</v>
      </c>
      <c r="E3" s="7">
        <v>5.5555555555555552E-2</v>
      </c>
      <c r="F3" s="7">
        <v>5.5555555555555552E-2</v>
      </c>
      <c r="G3" s="7">
        <v>5.5555555555555552E-2</v>
      </c>
      <c r="H3" s="7">
        <v>5.5555555555555552E-2</v>
      </c>
      <c r="I3" s="7">
        <v>5.5555555555555552E-2</v>
      </c>
      <c r="J3" s="7">
        <v>5.5555555555555552E-2</v>
      </c>
      <c r="K3" s="7">
        <v>5.5555555555555552E-2</v>
      </c>
      <c r="L3" s="7">
        <v>5.5555555555555552E-2</v>
      </c>
      <c r="M3" s="7">
        <v>5.5555555555555552E-2</v>
      </c>
      <c r="N3" s="7">
        <v>5.5555555555555552E-2</v>
      </c>
      <c r="O3" s="7">
        <v>5.5555555555555552E-2</v>
      </c>
      <c r="P3" s="7">
        <v>5.5555555555555552E-2</v>
      </c>
      <c r="Q3" s="7">
        <v>5.5555555555555552E-2</v>
      </c>
      <c r="R3" s="7">
        <v>5.5555555555555552E-2</v>
      </c>
      <c r="S3" s="7">
        <v>5.5555555555555552E-2</v>
      </c>
      <c r="T3" s="8"/>
    </row>
    <row r="4" spans="1:20" x14ac:dyDescent="0.25">
      <c r="A4" s="6" t="s">
        <v>21</v>
      </c>
      <c r="B4" s="7">
        <v>1.084836577567418E-2</v>
      </c>
      <c r="C4" s="7">
        <v>1.440135676955814E-4</v>
      </c>
      <c r="D4" s="7">
        <v>3.4111822203971211E-3</v>
      </c>
      <c r="E4" s="7">
        <v>1.049791388437162E-3</v>
      </c>
      <c r="F4" s="7">
        <v>4.3856263601232563E-2</v>
      </c>
      <c r="G4" s="7">
        <v>6.965400950356851E-4</v>
      </c>
      <c r="H4" s="7">
        <v>2.363368259231999E-3</v>
      </c>
      <c r="I4" s="7">
        <v>6.0384702350307299E-3</v>
      </c>
      <c r="J4" s="7">
        <v>3.2491550644346909E-4</v>
      </c>
      <c r="K4" s="7">
        <v>2.794379529075119E-4</v>
      </c>
      <c r="L4" s="7">
        <v>3.1191330476316201E-4</v>
      </c>
      <c r="M4" s="7">
        <v>3.3296546584145201E-5</v>
      </c>
      <c r="N4" s="7">
        <v>1.0399633232054079E-2</v>
      </c>
      <c r="O4" s="7">
        <v>0.88670876921062303</v>
      </c>
      <c r="P4" s="7">
        <v>1.052826401772744E-4</v>
      </c>
      <c r="Q4" s="7">
        <v>2.8531569337176981E-3</v>
      </c>
      <c r="R4" s="7">
        <v>3.172740390676837E-4</v>
      </c>
      <c r="S4" s="7">
        <v>3.025832549092685E-2</v>
      </c>
      <c r="T4" s="8" t="s">
        <v>33</v>
      </c>
    </row>
    <row r="5" spans="1:20" x14ac:dyDescent="0.25">
      <c r="A5" s="6" t="s">
        <v>22</v>
      </c>
      <c r="B5" s="7">
        <v>6.945502877019219E-2</v>
      </c>
      <c r="C5" s="7">
        <v>7.9098056549477061E-2</v>
      </c>
      <c r="D5" s="7">
        <v>6.9844998856259458E-2</v>
      </c>
      <c r="E5" s="7">
        <v>6.1985510407807469E-2</v>
      </c>
      <c r="F5" s="7">
        <v>5.5766423935495163E-2</v>
      </c>
      <c r="G5" s="7">
        <v>5.4822573816866012E-2</v>
      </c>
      <c r="H5" s="7">
        <v>4.3582413460909318E-2</v>
      </c>
      <c r="I5" s="7">
        <v>4.0000965264030748E-2</v>
      </c>
      <c r="J5" s="7">
        <v>5.4859953006497493E-2</v>
      </c>
      <c r="K5" s="7">
        <v>5.4802684596953352E-2</v>
      </c>
      <c r="L5" s="7">
        <v>4.9744580360552723E-2</v>
      </c>
      <c r="M5" s="7">
        <v>5.7617761197487911E-2</v>
      </c>
      <c r="N5" s="7">
        <v>5.2360163199104123E-2</v>
      </c>
      <c r="O5" s="7">
        <v>4.521912074169801E-2</v>
      </c>
      <c r="P5" s="7">
        <v>5.0024362129076343E-2</v>
      </c>
      <c r="Q5" s="7">
        <v>4.177453758294996E-2</v>
      </c>
      <c r="R5" s="7">
        <v>6.0511497187626558E-2</v>
      </c>
      <c r="S5" s="7">
        <v>5.8529368937016081E-2</v>
      </c>
      <c r="T5" s="8"/>
    </row>
    <row r="6" spans="1:20" x14ac:dyDescent="0.25">
      <c r="A6" s="6" t="s">
        <v>23</v>
      </c>
      <c r="B6" s="7">
        <v>7.1766002536528525E-2</v>
      </c>
      <c r="C6" s="7">
        <v>2.534249141242436E-2</v>
      </c>
      <c r="D6" s="7">
        <v>7.4886729459668983E-2</v>
      </c>
      <c r="E6" s="7">
        <v>4.099701627248898E-2</v>
      </c>
      <c r="F6" s="7">
        <v>0.1176170373485199</v>
      </c>
      <c r="G6" s="7">
        <v>1.5896423845623651E-2</v>
      </c>
      <c r="H6" s="7">
        <v>1.923117609337794E-2</v>
      </c>
      <c r="I6" s="7">
        <v>6.8336603188895631E-2</v>
      </c>
      <c r="J6" s="7">
        <v>4.5287823142742108E-2</v>
      </c>
      <c r="K6" s="7">
        <v>8.794956337620885E-2</v>
      </c>
      <c r="L6" s="7">
        <v>7.4533991292736398E-2</v>
      </c>
      <c r="M6" s="7">
        <v>1.6195223442576349E-2</v>
      </c>
      <c r="N6" s="7">
        <v>2.6221910016392031E-2</v>
      </c>
      <c r="O6" s="7">
        <v>6.0483858749069447E-2</v>
      </c>
      <c r="P6" s="7">
        <v>7.5581166561965757E-2</v>
      </c>
      <c r="Q6" s="7">
        <v>5.83711296728767E-2</v>
      </c>
      <c r="R6" s="7">
        <v>6.2235225043974822E-2</v>
      </c>
      <c r="S6" s="7">
        <v>5.9066628543929703E-2</v>
      </c>
      <c r="T6" s="8"/>
    </row>
    <row r="7" spans="1:20" x14ac:dyDescent="0.25">
      <c r="A7" s="9" t="s">
        <v>24</v>
      </c>
      <c r="B7" s="7">
        <v>5.2087437203737763E-2</v>
      </c>
      <c r="C7" s="7">
        <v>1.342621856315227E-2</v>
      </c>
      <c r="D7" s="7">
        <v>6.2371082634496602E-2</v>
      </c>
      <c r="E7" s="7">
        <v>3.5185277917284749E-2</v>
      </c>
      <c r="F7" s="7">
        <v>0.1154409644455316</v>
      </c>
      <c r="G7" s="7">
        <v>1.8391579421223721E-2</v>
      </c>
      <c r="H7" s="7">
        <v>3.293942255867352E-2</v>
      </c>
      <c r="I7" s="7">
        <v>8.5455082571240362E-2</v>
      </c>
      <c r="J7" s="7">
        <v>3.6376637419483451E-2</v>
      </c>
      <c r="K7" s="7">
        <v>7.3132337279117596E-2</v>
      </c>
      <c r="L7" s="7">
        <v>0.1081951953831251</v>
      </c>
      <c r="M7" s="7">
        <v>1.8201901594105931E-2</v>
      </c>
      <c r="N7" s="7">
        <v>3.6875439431268968E-2</v>
      </c>
      <c r="O7" s="7">
        <v>7.4497737111072396E-2</v>
      </c>
      <c r="P7" s="7">
        <v>6.0306175767832038E-2</v>
      </c>
      <c r="Q7" s="7">
        <v>7.8313667412458154E-2</v>
      </c>
      <c r="R7" s="7">
        <v>5.298654306586708E-2</v>
      </c>
      <c r="S7" s="7">
        <v>4.5817300220328767E-2</v>
      </c>
      <c r="T7" s="10" t="s">
        <v>34</v>
      </c>
    </row>
    <row r="8" spans="1:20" x14ac:dyDescent="0.25">
      <c r="A8" s="6" t="s">
        <v>25</v>
      </c>
      <c r="B8" s="7">
        <v>6.3619519485983642E-2</v>
      </c>
      <c r="C8" s="7">
        <v>5.3715425263209188E-2</v>
      </c>
      <c r="D8" s="7">
        <v>8.2723455977879376E-2</v>
      </c>
      <c r="E8" s="7">
        <v>5.8541359177659312E-2</v>
      </c>
      <c r="F8" s="7">
        <v>5.8111877170385927E-2</v>
      </c>
      <c r="G8" s="7">
        <v>4.186962034902026E-2</v>
      </c>
      <c r="H8" s="7">
        <v>4.782893228107464E-2</v>
      </c>
      <c r="I8" s="7">
        <v>4.3149641188450459E-2</v>
      </c>
      <c r="J8" s="7">
        <v>6.7181978113620325E-2</v>
      </c>
      <c r="K8" s="7">
        <v>6.6201304539557471E-2</v>
      </c>
      <c r="L8" s="7">
        <v>4.5042021378548569E-2</v>
      </c>
      <c r="M8" s="7">
        <v>4.2193325409473688E-2</v>
      </c>
      <c r="N8" s="7">
        <v>5.8760153497827851E-2</v>
      </c>
      <c r="O8" s="7">
        <v>4.1661776972923573E-2</v>
      </c>
      <c r="P8" s="7">
        <v>4.7931542056744353E-2</v>
      </c>
      <c r="Q8" s="7">
        <v>3.6130562045749347E-2</v>
      </c>
      <c r="R8" s="7">
        <v>7.8184086381895612E-2</v>
      </c>
      <c r="S8" s="7">
        <v>6.7153418709996485E-2</v>
      </c>
      <c r="T8" s="8"/>
    </row>
    <row r="9" spans="1:20" x14ac:dyDescent="0.25">
      <c r="A9" s="9" t="s">
        <v>26</v>
      </c>
      <c r="B9" s="7">
        <v>2.4880536735626398E-2</v>
      </c>
      <c r="C9" s="7">
        <v>8.6620208492928299E-2</v>
      </c>
      <c r="D9" s="7">
        <v>2.606106989268523E-2</v>
      </c>
      <c r="E9" s="7">
        <v>3.1596683837398533E-2</v>
      </c>
      <c r="F9" s="7">
        <v>2.47635773385468E-2</v>
      </c>
      <c r="G9" s="7">
        <v>0.11081599345979951</v>
      </c>
      <c r="H9" s="7">
        <v>0.194488593353141</v>
      </c>
      <c r="I9" s="7">
        <v>2.3583320140037799E-2</v>
      </c>
      <c r="J9" s="7">
        <v>4.4544963179287432E-2</v>
      </c>
      <c r="K9" s="7">
        <v>2.512690939223005E-2</v>
      </c>
      <c r="L9" s="7">
        <v>2.9833434333170299E-2</v>
      </c>
      <c r="M9" s="7">
        <v>0.11105189326155521</v>
      </c>
      <c r="N9" s="7">
        <v>0.110556433839574</v>
      </c>
      <c r="O9" s="7">
        <v>3.0331633974809889E-2</v>
      </c>
      <c r="P9" s="7">
        <v>1.843235852559276E-2</v>
      </c>
      <c r="Q9" s="7">
        <v>2.982476405496182E-2</v>
      </c>
      <c r="R9" s="7">
        <v>3.4280397881579661E-2</v>
      </c>
      <c r="S9" s="7">
        <v>4.3207228307075372E-2</v>
      </c>
      <c r="T9" s="10" t="s">
        <v>34</v>
      </c>
    </row>
    <row r="10" spans="1:20" x14ac:dyDescent="0.25">
      <c r="A10" s="9" t="s">
        <v>27</v>
      </c>
      <c r="B10" s="7">
        <v>6.2097665718528303E-2</v>
      </c>
      <c r="C10" s="7">
        <v>2.7862741623462379E-2</v>
      </c>
      <c r="D10" s="7">
        <v>6.8348898423759463E-2</v>
      </c>
      <c r="E10" s="7">
        <v>2.3479878029529749E-2</v>
      </c>
      <c r="F10" s="7">
        <v>0.15486137387921811</v>
      </c>
      <c r="G10" s="7">
        <v>1.327522252305006E-2</v>
      </c>
      <c r="H10" s="7">
        <v>4.5300394195214297E-2</v>
      </c>
      <c r="I10" s="7">
        <v>5.1775951085329383E-2</v>
      </c>
      <c r="J10" s="7">
        <v>4.061730978055339E-2</v>
      </c>
      <c r="K10" s="7">
        <v>8.698952374633924E-2</v>
      </c>
      <c r="L10" s="7">
        <v>8.1294261862813619E-2</v>
      </c>
      <c r="M10" s="7">
        <v>1.373533097757477E-2</v>
      </c>
      <c r="N10" s="7">
        <v>4.6382910884874208E-2</v>
      </c>
      <c r="O10" s="7">
        <v>5.4527188021338727E-2</v>
      </c>
      <c r="P10" s="7">
        <v>4.9480830158826629E-2</v>
      </c>
      <c r="Q10" s="7">
        <v>5.1387602901006163E-2</v>
      </c>
      <c r="R10" s="7">
        <v>6.3277709537045465E-2</v>
      </c>
      <c r="S10" s="7">
        <v>6.5305206651536218E-2</v>
      </c>
      <c r="T10" s="10" t="s">
        <v>34</v>
      </c>
    </row>
    <row r="11" spans="1:20" x14ac:dyDescent="0.25">
      <c r="A11" s="9" t="s">
        <v>28</v>
      </c>
      <c r="B11" s="7">
        <v>7.5074848454063675E-2</v>
      </c>
      <c r="C11" s="7">
        <v>2.7064531189985089E-2</v>
      </c>
      <c r="D11" s="7">
        <v>7.3399968542487343E-2</v>
      </c>
      <c r="E11" s="7">
        <v>4.0447825333622067E-2</v>
      </c>
      <c r="F11" s="7">
        <v>0.1125117059465504</v>
      </c>
      <c r="G11" s="7">
        <v>1.6201481748506871E-2</v>
      </c>
      <c r="H11" s="7">
        <v>2.219508739665136E-2</v>
      </c>
      <c r="I11" s="7">
        <v>6.756960564422701E-2</v>
      </c>
      <c r="J11" s="7">
        <v>4.4347870906870097E-2</v>
      </c>
      <c r="K11" s="7">
        <v>8.4592744698568714E-2</v>
      </c>
      <c r="L11" s="7">
        <v>7.3964376723077846E-2</v>
      </c>
      <c r="M11" s="7">
        <v>1.6115995402802879E-2</v>
      </c>
      <c r="N11" s="7">
        <v>2.9710510771355361E-2</v>
      </c>
      <c r="O11" s="7">
        <v>6.1231971764338783E-2</v>
      </c>
      <c r="P11" s="7">
        <v>7.6229377778063004E-2</v>
      </c>
      <c r="Q11" s="7">
        <v>6.0174410534333943E-2</v>
      </c>
      <c r="R11" s="7">
        <v>6.1945875945088859E-2</v>
      </c>
      <c r="S11" s="7">
        <v>5.7221811219406851E-2</v>
      </c>
      <c r="T11" s="10" t="s">
        <v>34</v>
      </c>
    </row>
    <row r="12" spans="1:20" x14ac:dyDescent="0.25">
      <c r="A12" s="11" t="s">
        <v>29</v>
      </c>
      <c r="B12" s="12">
        <v>7.5144299494484368E-2</v>
      </c>
      <c r="C12" s="12">
        <v>2.6714239268875381E-2</v>
      </c>
      <c r="D12" s="12">
        <v>7.3415424870325555E-2</v>
      </c>
      <c r="E12" s="12">
        <v>4.0026267070478939E-2</v>
      </c>
      <c r="F12" s="12">
        <v>0.11494422775278421</v>
      </c>
      <c r="G12" s="12">
        <v>1.5970644518281649E-2</v>
      </c>
      <c r="H12" s="12">
        <v>2.189302545377355E-2</v>
      </c>
      <c r="I12" s="12">
        <v>6.7424851263178626E-2</v>
      </c>
      <c r="J12" s="12">
        <v>4.3926750389047323E-2</v>
      </c>
      <c r="K12" s="12">
        <v>8.5042631852591449E-2</v>
      </c>
      <c r="L12" s="12">
        <v>7.3997617787495057E-2</v>
      </c>
      <c r="M12" s="12">
        <v>1.6407252222761029E-2</v>
      </c>
      <c r="N12" s="12">
        <v>2.933839169447016E-2</v>
      </c>
      <c r="O12" s="12">
        <v>6.0958506808568881E-2</v>
      </c>
      <c r="P12" s="12">
        <v>7.6338213275088454E-2</v>
      </c>
      <c r="Q12" s="12">
        <v>5.9883745878835229E-2</v>
      </c>
      <c r="R12" s="12">
        <v>6.1684690987071328E-2</v>
      </c>
      <c r="S12" s="12">
        <v>5.6889219411888903E-2</v>
      </c>
      <c r="T12" s="13"/>
    </row>
    <row r="14" spans="1:20" x14ac:dyDescent="0.25">
      <c r="A14" s="2" t="s">
        <v>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s="3" t="s">
        <v>31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 t="s">
        <v>35</v>
      </c>
    </row>
    <row r="15" spans="1:20" x14ac:dyDescent="0.25">
      <c r="M15" s="3"/>
    </row>
    <row r="16" spans="1:20" x14ac:dyDescent="0.25">
      <c r="M16" s="3"/>
    </row>
    <row r="17" spans="1:20" x14ac:dyDescent="0.25">
      <c r="A17" t="s">
        <v>39</v>
      </c>
      <c r="B17">
        <f>AVERAGE(Table1[Lb])</f>
        <v>5.8005903971266128E-2</v>
      </c>
      <c r="C17">
        <f>AVERAGE(Table1[L avg.])</f>
        <v>3.6866942042783429E-2</v>
      </c>
      <c r="D17">
        <f>AVERAGE(Table1[Rb])</f>
        <v>6.1044868572201615E-2</v>
      </c>
      <c r="E17">
        <f>AVERAGE(Table1[Rl])</f>
        <v>3.7450065956842471E-2</v>
      </c>
      <c r="F17">
        <f>AVERAGE(Table1[A])</f>
        <v>9.5245774054784973E-2</v>
      </c>
      <c r="G17">
        <f>AVERAGE(Table1[Dd])</f>
        <v>3.1565199912385461E-2</v>
      </c>
      <c r="H17">
        <f>AVERAGE(Table1[Fs])</f>
        <v>4.4783081057018947E-2</v>
      </c>
      <c r="I17">
        <f>AVERAGE(Table1[Rt])</f>
        <v>5.2463086324033716E-2</v>
      </c>
      <c r="J17">
        <f>AVERAGE(Table1[Re])</f>
        <v>4.1940966408301424E-2</v>
      </c>
      <c r="K17">
        <f>AVERAGE(Table1[Ff])</f>
        <v>6.6111233981774528E-2</v>
      </c>
      <c r="L17">
        <f>AVERAGE(Table1[Rc])</f>
        <v>6.1556911089206551E-2</v>
      </c>
      <c r="M17">
        <f>AVERAGE(Table1[Lg])</f>
        <v>3.1904536930949419E-2</v>
      </c>
      <c r="N17">
        <f>AVERAGE(Table1[In])</f>
        <v>4.2654052050451384E-2</v>
      </c>
      <c r="O17">
        <f>AVERAGE(Table1[R])</f>
        <v>0.1297294158127891</v>
      </c>
      <c r="P17">
        <f>AVERAGE(Table1[RR])</f>
        <v>5.3943661522338517E-2</v>
      </c>
      <c r="Q17">
        <f>AVERAGE(Table1[Rn])</f>
        <v>4.7981405324860178E-2</v>
      </c>
      <c r="R17">
        <f>AVERAGE(Table1[HI])</f>
        <v>5.3483932036668971E-2</v>
      </c>
      <c r="S17">
        <f>AVERAGE(Table1[S])</f>
        <v>5.3268962951343243E-2</v>
      </c>
      <c r="T17" t="s">
        <v>38</v>
      </c>
    </row>
    <row r="18" spans="1:20" x14ac:dyDescent="0.25">
      <c r="A18" t="s">
        <v>40</v>
      </c>
      <c r="B18">
        <f>SUM(B2:B3,B5:B12)</f>
        <v>0.62721657790825325</v>
      </c>
      <c r="C18">
        <f t="shared" ref="C18:S18" si="0">SUM(C2:C3,C5:C12)</f>
        <v>0.40539234890292214</v>
      </c>
      <c r="D18">
        <f t="shared" si="0"/>
        <v>0.66808237207382071</v>
      </c>
      <c r="E18">
        <f t="shared" si="0"/>
        <v>0.41090093413682999</v>
      </c>
      <c r="F18">
        <f t="shared" si="0"/>
        <v>1.0038472510014023</v>
      </c>
      <c r="G18">
        <f t="shared" si="0"/>
        <v>0.34652065894120437</v>
      </c>
      <c r="H18">
        <f t="shared" si="0"/>
        <v>0.49025052336797642</v>
      </c>
      <c r="I18">
        <f t="shared" si="0"/>
        <v>0.5710554793293402</v>
      </c>
      <c r="J18">
        <f t="shared" si="0"/>
        <v>0.46102571498487216</v>
      </c>
      <c r="K18">
        <f t="shared" si="0"/>
        <v>0.72694413584661222</v>
      </c>
      <c r="L18">
        <f t="shared" si="0"/>
        <v>0.67681410867650882</v>
      </c>
      <c r="M18">
        <f t="shared" si="0"/>
        <v>0.35091660969385946</v>
      </c>
      <c r="N18">
        <f t="shared" si="0"/>
        <v>0.45879493932291115</v>
      </c>
      <c r="O18">
        <f t="shared" si="0"/>
        <v>0.54031480473005711</v>
      </c>
      <c r="P18">
        <f t="shared" si="0"/>
        <v>0.5932749941055464</v>
      </c>
      <c r="Q18">
        <f t="shared" si="0"/>
        <v>0.5249423016397442</v>
      </c>
      <c r="R18">
        <f t="shared" si="0"/>
        <v>0.58800597836429103</v>
      </c>
      <c r="S18">
        <f t="shared" si="0"/>
        <v>0.55570026697384867</v>
      </c>
      <c r="T18" t="s">
        <v>41</v>
      </c>
    </row>
    <row r="19" spans="1:20" x14ac:dyDescent="0.25">
      <c r="M19" s="3"/>
    </row>
    <row r="20" spans="1:20" x14ac:dyDescent="0.25">
      <c r="M20" s="3"/>
    </row>
    <row r="21" spans="1:20" x14ac:dyDescent="0.25">
      <c r="M21" s="3"/>
    </row>
    <row r="22" spans="1:20" x14ac:dyDescent="0.25">
      <c r="M22" s="3"/>
    </row>
    <row r="23" spans="1:20" x14ac:dyDescent="0.25">
      <c r="M23" s="3"/>
    </row>
    <row r="24" spans="1:20" x14ac:dyDescent="0.25">
      <c r="M24" s="3"/>
    </row>
    <row r="25" spans="1:20" x14ac:dyDescent="0.25">
      <c r="M25" s="3"/>
    </row>
    <row r="26" spans="1:20" x14ac:dyDescent="0.25">
      <c r="M26" s="3"/>
    </row>
    <row r="27" spans="1:20" x14ac:dyDescent="0.25">
      <c r="M27" s="3"/>
    </row>
    <row r="28" spans="1:20" x14ac:dyDescent="0.25">
      <c r="M28" s="3"/>
    </row>
    <row r="30" spans="1:20" x14ac:dyDescent="0.25">
      <c r="A30" s="19" t="s">
        <v>37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2" spans="1:20" x14ac:dyDescent="0.25">
      <c r="A32" s="14" t="s">
        <v>19</v>
      </c>
      <c r="B32" s="15">
        <v>7.7535683953552745E-2</v>
      </c>
      <c r="C32" s="15">
        <v>9.9928809838525298E-3</v>
      </c>
      <c r="D32" s="15">
        <v>8.1475187860703124E-2</v>
      </c>
      <c r="E32" s="15">
        <v>2.3085560535004618E-2</v>
      </c>
      <c r="F32" s="15">
        <v>0.19427450762881471</v>
      </c>
      <c r="G32" s="15">
        <v>3.7215637032770488E-3</v>
      </c>
      <c r="H32" s="15">
        <v>7.2359230196052506E-3</v>
      </c>
      <c r="I32" s="15">
        <v>6.8203903428394635E-2</v>
      </c>
      <c r="J32" s="15">
        <v>2.8326873491215071E-2</v>
      </c>
      <c r="K32" s="15">
        <v>0.10755088080948989</v>
      </c>
      <c r="L32" s="15">
        <v>8.4653073999433628E-2</v>
      </c>
      <c r="M32" s="15">
        <v>3.8423706299661772E-3</v>
      </c>
      <c r="N32" s="15">
        <v>1.303347043248885E-2</v>
      </c>
      <c r="O32" s="15">
        <v>5.5847455030681933E-2</v>
      </c>
      <c r="P32" s="15">
        <v>8.3395412296801405E-2</v>
      </c>
      <c r="Q32" s="15">
        <v>5.3526326001017407E-2</v>
      </c>
      <c r="R32" s="15">
        <v>5.7344396778586069E-2</v>
      </c>
      <c r="S32" s="15">
        <v>4.6954529417114858E-2</v>
      </c>
    </row>
    <row r="33" spans="1:19" x14ac:dyDescent="0.25">
      <c r="A33" s="14" t="s">
        <v>20</v>
      </c>
      <c r="B33" s="15">
        <v>5.5555555555555552E-2</v>
      </c>
      <c r="C33" s="15">
        <v>5.5555555555555552E-2</v>
      </c>
      <c r="D33" s="15">
        <v>5.5555555555555552E-2</v>
      </c>
      <c r="E33" s="15">
        <v>5.5555555555555552E-2</v>
      </c>
      <c r="F33" s="15">
        <v>5.5555555555555552E-2</v>
      </c>
      <c r="G33" s="15">
        <v>5.5555555555555552E-2</v>
      </c>
      <c r="H33" s="15">
        <v>5.5555555555555552E-2</v>
      </c>
      <c r="I33" s="15">
        <v>5.5555555555555552E-2</v>
      </c>
      <c r="J33" s="15">
        <v>5.5555555555555552E-2</v>
      </c>
      <c r="K33" s="15">
        <v>5.5555555555555552E-2</v>
      </c>
      <c r="L33" s="15">
        <v>5.5555555555555552E-2</v>
      </c>
      <c r="M33" s="15">
        <v>5.5555555555555552E-2</v>
      </c>
      <c r="N33" s="15">
        <v>5.5555555555555552E-2</v>
      </c>
      <c r="O33" s="15">
        <v>5.5555555555555552E-2</v>
      </c>
      <c r="P33" s="15">
        <v>5.5555555555555552E-2</v>
      </c>
      <c r="Q33" s="15">
        <v>5.5555555555555552E-2</v>
      </c>
      <c r="R33" s="15">
        <v>5.5555555555555552E-2</v>
      </c>
      <c r="S33" s="15">
        <v>5.5555555555555552E-2</v>
      </c>
    </row>
    <row r="34" spans="1:19" x14ac:dyDescent="0.25">
      <c r="A34" s="14" t="s">
        <v>21</v>
      </c>
      <c r="B34" s="15">
        <v>1.084836577567418E-2</v>
      </c>
      <c r="C34" s="15">
        <v>1.440135676955814E-4</v>
      </c>
      <c r="D34" s="15">
        <v>3.4111822203971211E-3</v>
      </c>
      <c r="E34" s="15">
        <v>1.049791388437162E-3</v>
      </c>
      <c r="F34" s="15">
        <v>4.3856263601232563E-2</v>
      </c>
      <c r="G34" s="15">
        <v>6.965400950356851E-4</v>
      </c>
      <c r="H34" s="15">
        <v>2.363368259231999E-3</v>
      </c>
      <c r="I34" s="15">
        <v>6.0384702350307299E-3</v>
      </c>
      <c r="J34" s="15">
        <v>3.2491550644346909E-4</v>
      </c>
      <c r="K34" s="15">
        <v>2.794379529075119E-4</v>
      </c>
      <c r="L34" s="15">
        <v>3.1191330476316201E-4</v>
      </c>
      <c r="M34" s="15">
        <v>3.3296546584145201E-5</v>
      </c>
      <c r="N34" s="15">
        <v>1.0399633232054079E-2</v>
      </c>
      <c r="O34" s="15">
        <v>0.88670876921062303</v>
      </c>
      <c r="P34" s="15">
        <v>1.052826401772744E-4</v>
      </c>
      <c r="Q34" s="15">
        <v>2.8531569337176981E-3</v>
      </c>
      <c r="R34" s="15">
        <v>3.172740390676837E-4</v>
      </c>
      <c r="S34" s="15">
        <v>3.025832549092685E-2</v>
      </c>
    </row>
    <row r="35" spans="1:19" x14ac:dyDescent="0.25">
      <c r="A35" s="14" t="s">
        <v>22</v>
      </c>
      <c r="B35" s="15">
        <v>6.945502877019219E-2</v>
      </c>
      <c r="C35" s="15">
        <v>7.9098056549477061E-2</v>
      </c>
      <c r="D35" s="15">
        <v>6.9844998856259458E-2</v>
      </c>
      <c r="E35" s="15">
        <v>6.1985510407807469E-2</v>
      </c>
      <c r="F35" s="15">
        <v>5.5766423935495163E-2</v>
      </c>
      <c r="G35" s="15">
        <v>5.4822573816866012E-2</v>
      </c>
      <c r="H35" s="15">
        <v>4.3582413460909318E-2</v>
      </c>
      <c r="I35" s="15">
        <v>4.0000965264030748E-2</v>
      </c>
      <c r="J35" s="15">
        <v>5.4859953006497493E-2</v>
      </c>
      <c r="K35" s="15">
        <v>5.4802684596953352E-2</v>
      </c>
      <c r="L35" s="15">
        <v>4.9744580360552723E-2</v>
      </c>
      <c r="M35" s="15">
        <v>5.7617761197487911E-2</v>
      </c>
      <c r="N35" s="15">
        <v>5.2360163199104123E-2</v>
      </c>
      <c r="O35" s="15">
        <v>4.521912074169801E-2</v>
      </c>
      <c r="P35" s="15">
        <v>5.0024362129076343E-2</v>
      </c>
      <c r="Q35" s="15">
        <v>4.177453758294996E-2</v>
      </c>
      <c r="R35" s="15">
        <v>6.0511497187626558E-2</v>
      </c>
      <c r="S35" s="15">
        <v>5.8529368937016081E-2</v>
      </c>
    </row>
    <row r="36" spans="1:19" x14ac:dyDescent="0.25">
      <c r="A36" s="14" t="s">
        <v>23</v>
      </c>
      <c r="B36" s="15">
        <v>7.1766002536528525E-2</v>
      </c>
      <c r="C36" s="15">
        <v>2.534249141242436E-2</v>
      </c>
      <c r="D36" s="15">
        <v>7.4886729459668983E-2</v>
      </c>
      <c r="E36" s="15">
        <v>4.099701627248898E-2</v>
      </c>
      <c r="F36" s="15">
        <v>0.1176170373485199</v>
      </c>
      <c r="G36" s="15">
        <v>1.5896423845623651E-2</v>
      </c>
      <c r="H36" s="15">
        <v>1.923117609337794E-2</v>
      </c>
      <c r="I36" s="15">
        <v>6.8336603188895631E-2</v>
      </c>
      <c r="J36" s="15">
        <v>4.5287823142742108E-2</v>
      </c>
      <c r="K36" s="15">
        <v>8.794956337620885E-2</v>
      </c>
      <c r="L36" s="15">
        <v>7.4533991292736398E-2</v>
      </c>
      <c r="M36" s="15">
        <v>1.6195223442576349E-2</v>
      </c>
      <c r="N36" s="15">
        <v>2.6221910016392031E-2</v>
      </c>
      <c r="O36" s="15">
        <v>6.0483858749069447E-2</v>
      </c>
      <c r="P36" s="15">
        <v>7.5581166561965757E-2</v>
      </c>
      <c r="Q36" s="15">
        <v>5.83711296728767E-2</v>
      </c>
      <c r="R36" s="15">
        <v>6.2235225043974822E-2</v>
      </c>
      <c r="S36" s="15">
        <v>5.9066628543929703E-2</v>
      </c>
    </row>
    <row r="37" spans="1:19" x14ac:dyDescent="0.25">
      <c r="A37" s="16" t="s">
        <v>24</v>
      </c>
      <c r="B37" s="15">
        <v>5.2378983828913712E-2</v>
      </c>
      <c r="C37" s="15">
        <v>1.352254912092753E-2</v>
      </c>
      <c r="D37" s="15">
        <v>6.2758703338559027E-2</v>
      </c>
      <c r="E37" s="15">
        <v>3.5371413245587957E-2</v>
      </c>
      <c r="F37" s="15">
        <v>0.11609625361010301</v>
      </c>
      <c r="G37" s="15">
        <v>1.8526852759109869E-2</v>
      </c>
      <c r="H37" s="15">
        <v>3.3138906371154457E-2</v>
      </c>
      <c r="I37" s="15">
        <v>8.5956684741034406E-2</v>
      </c>
      <c r="J37" s="15">
        <v>3.6588382601742991E-2</v>
      </c>
      <c r="K37" s="15">
        <v>7.3558924822074864E-2</v>
      </c>
      <c r="L37" s="15">
        <v>0.10882749832995629</v>
      </c>
      <c r="M37" s="15">
        <v>1.256088021360678E-2</v>
      </c>
      <c r="N37" s="15">
        <v>3.7128060156166508E-2</v>
      </c>
      <c r="O37" s="15">
        <v>7.4901472861490653E-2</v>
      </c>
      <c r="P37" s="15">
        <v>6.0636483151263951E-2</v>
      </c>
      <c r="Q37" s="15">
        <v>7.8770550366476788E-2</v>
      </c>
      <c r="R37" s="15">
        <v>5.3270084532966139E-2</v>
      </c>
      <c r="S37" s="15">
        <v>4.6007315948865139E-2</v>
      </c>
    </row>
    <row r="38" spans="1:19" x14ac:dyDescent="0.25">
      <c r="A38" s="14" t="s">
        <v>25</v>
      </c>
      <c r="B38" s="15">
        <v>6.3619519485983642E-2</v>
      </c>
      <c r="C38" s="15">
        <v>5.3715425263209188E-2</v>
      </c>
      <c r="D38" s="15">
        <v>8.2723455977879376E-2</v>
      </c>
      <c r="E38" s="15">
        <v>5.8541359177659312E-2</v>
      </c>
      <c r="F38" s="15">
        <v>5.8111877170385927E-2</v>
      </c>
      <c r="G38" s="15">
        <v>4.186962034902026E-2</v>
      </c>
      <c r="H38" s="15">
        <v>4.782893228107464E-2</v>
      </c>
      <c r="I38" s="15">
        <v>4.3149641188450459E-2</v>
      </c>
      <c r="J38" s="15">
        <v>6.7181978113620325E-2</v>
      </c>
      <c r="K38" s="15">
        <v>6.6201304539557471E-2</v>
      </c>
      <c r="L38" s="15">
        <v>4.5042021378548569E-2</v>
      </c>
      <c r="M38" s="15">
        <v>4.2193325409473688E-2</v>
      </c>
      <c r="N38" s="15">
        <v>5.8760153497827851E-2</v>
      </c>
      <c r="O38" s="15">
        <v>4.1661776972923573E-2</v>
      </c>
      <c r="P38" s="15">
        <v>4.7931542056744353E-2</v>
      </c>
      <c r="Q38" s="15">
        <v>3.6130562045749347E-2</v>
      </c>
      <c r="R38" s="15">
        <v>7.8184086381895612E-2</v>
      </c>
      <c r="S38" s="15">
        <v>6.7153418709996485E-2</v>
      </c>
    </row>
    <row r="39" spans="1:19" x14ac:dyDescent="0.25">
      <c r="A39" s="16" t="s">
        <v>26</v>
      </c>
      <c r="B39" s="15">
        <v>2.7878843654666429E-2</v>
      </c>
      <c r="C39" s="15">
        <v>8.4949058785656284E-2</v>
      </c>
      <c r="D39" s="15">
        <v>2.591132173092708E-2</v>
      </c>
      <c r="E39" s="15">
        <v>3.3860337199024662E-2</v>
      </c>
      <c r="F39" s="15">
        <v>2.698850559079273E-2</v>
      </c>
      <c r="G39" s="15">
        <v>0.113394740858229</v>
      </c>
      <c r="H39" s="15">
        <v>0.1969427377908744</v>
      </c>
      <c r="I39" s="15">
        <v>2.4964331202796411E-2</v>
      </c>
      <c r="J39" s="15">
        <v>4.3983703494065093E-2</v>
      </c>
      <c r="K39" s="15">
        <v>2.4799214745754038E-2</v>
      </c>
      <c r="L39" s="15">
        <v>3.357065832246476E-2</v>
      </c>
      <c r="M39" s="15">
        <v>9.0034050170124003E-2</v>
      </c>
      <c r="N39" s="15">
        <v>0.10409609646107849</v>
      </c>
      <c r="O39" s="15">
        <v>3.4114388849363263E-2</v>
      </c>
      <c r="P39" s="15">
        <v>2.089629624873646E-2</v>
      </c>
      <c r="Q39" s="15">
        <v>3.2526316522166691E-2</v>
      </c>
      <c r="R39" s="15">
        <v>3.7512144887577398E-2</v>
      </c>
      <c r="S39" s="15">
        <v>4.3577253485702662E-2</v>
      </c>
    </row>
    <row r="40" spans="1:19" x14ac:dyDescent="0.25">
      <c r="A40" s="16" t="s">
        <v>27</v>
      </c>
      <c r="B40" s="15">
        <v>6.602340332112501E-2</v>
      </c>
      <c r="C40" s="15">
        <v>2.5928107281525462E-2</v>
      </c>
      <c r="D40" s="15">
        <v>6.4481698112411653E-2</v>
      </c>
      <c r="E40" s="15">
        <v>2.3875541566208049E-2</v>
      </c>
      <c r="F40" s="15">
        <v>0.16014603222874951</v>
      </c>
      <c r="G40" s="15">
        <v>1.288961361356048E-2</v>
      </c>
      <c r="H40" s="15">
        <v>4.352666947174362E-2</v>
      </c>
      <c r="I40" s="15">
        <v>5.2005669924533607E-2</v>
      </c>
      <c r="J40" s="15">
        <v>3.8055021047205692E-2</v>
      </c>
      <c r="K40" s="15">
        <v>8.1465444123940134E-2</v>
      </c>
      <c r="L40" s="15">
        <v>8.6800878328133504E-2</v>
      </c>
      <c r="M40" s="15">
        <v>1.056641271756734E-2</v>
      </c>
      <c r="N40" s="15">
        <v>4.1439646667245963E-2</v>
      </c>
      <c r="O40" s="15">
        <v>5.8191896487634183E-2</v>
      </c>
      <c r="P40" s="15">
        <v>5.322712457912511E-2</v>
      </c>
      <c r="Q40" s="15">
        <v>5.3177001789521991E-2</v>
      </c>
      <c r="R40" s="15">
        <v>6.5702881174729985E-2</v>
      </c>
      <c r="S40" s="15">
        <v>6.2496957565038848E-2</v>
      </c>
    </row>
    <row r="41" spans="1:19" x14ac:dyDescent="0.25">
      <c r="A41" s="16" t="s">
        <v>28</v>
      </c>
      <c r="B41" s="15">
        <v>7.503525049451662E-2</v>
      </c>
      <c r="C41" s="15">
        <v>2.7050256100080959E-2</v>
      </c>
      <c r="D41" s="15">
        <v>7.3361253992342376E-2</v>
      </c>
      <c r="E41" s="15">
        <v>4.0426491273223571E-2</v>
      </c>
      <c r="F41" s="15">
        <v>0.1124523620507932</v>
      </c>
      <c r="G41" s="15">
        <v>1.619293633506827E-2</v>
      </c>
      <c r="H41" s="15">
        <v>2.2183380677410849E-2</v>
      </c>
      <c r="I41" s="15">
        <v>6.7533966298081033E-2</v>
      </c>
      <c r="J41" s="15">
        <v>4.4324479781422239E-2</v>
      </c>
      <c r="K41" s="15">
        <v>8.4548126558785214E-2</v>
      </c>
      <c r="L41" s="15">
        <v>7.3925364477862382E-2</v>
      </c>
      <c r="M41" s="15">
        <v>1.6634941492143E-2</v>
      </c>
      <c r="N41" s="15">
        <v>2.9694840069011331E-2</v>
      </c>
      <c r="O41" s="15">
        <v>6.1199675180451642E-2</v>
      </c>
      <c r="P41" s="15">
        <v>7.6189170866164932E-2</v>
      </c>
      <c r="Q41" s="15">
        <v>6.014267175732442E-2</v>
      </c>
      <c r="R41" s="15">
        <v>6.1913202815002129E-2</v>
      </c>
      <c r="S41" s="15">
        <v>5.7191629780315938E-2</v>
      </c>
    </row>
    <row r="42" spans="1:19" x14ac:dyDescent="0.25">
      <c r="A42" s="17" t="s">
        <v>29</v>
      </c>
      <c r="B42" s="18">
        <v>7.5144299494484368E-2</v>
      </c>
      <c r="C42" s="18">
        <v>2.6714239268875381E-2</v>
      </c>
      <c r="D42" s="18">
        <v>7.3415424870325555E-2</v>
      </c>
      <c r="E42" s="18">
        <v>4.0026267070478939E-2</v>
      </c>
      <c r="F42" s="18">
        <v>0.11494422775278421</v>
      </c>
      <c r="G42" s="18">
        <v>1.5970644518281649E-2</v>
      </c>
      <c r="H42" s="18">
        <v>2.189302545377355E-2</v>
      </c>
      <c r="I42" s="18">
        <v>6.7424851263178626E-2</v>
      </c>
      <c r="J42" s="18">
        <v>4.3926750389047323E-2</v>
      </c>
      <c r="K42" s="18">
        <v>8.5042631852591449E-2</v>
      </c>
      <c r="L42" s="18">
        <v>7.3997617787495057E-2</v>
      </c>
      <c r="M42" s="18">
        <v>1.6407252222761029E-2</v>
      </c>
      <c r="N42" s="18">
        <v>2.933839169447016E-2</v>
      </c>
      <c r="O42" s="18">
        <v>6.0958506808568881E-2</v>
      </c>
      <c r="P42" s="18">
        <v>7.6338213275088454E-2</v>
      </c>
      <c r="Q42" s="18">
        <v>5.9883745878835229E-2</v>
      </c>
      <c r="R42" s="18">
        <v>6.1684690987071328E-2</v>
      </c>
      <c r="S42" s="18">
        <v>5.6889219411888903E-2</v>
      </c>
    </row>
    <row r="44" spans="1:19" x14ac:dyDescent="0.25">
      <c r="B44" t="s">
        <v>36</v>
      </c>
    </row>
    <row r="46" spans="1:19" x14ac:dyDescent="0.25">
      <c r="A46" s="14" t="s">
        <v>19</v>
      </c>
      <c r="B46">
        <f>B2-B32</f>
        <v>0</v>
      </c>
      <c r="C46">
        <f t="shared" ref="C46:S46" si="1">C2-C32</f>
        <v>0</v>
      </c>
      <c r="D46">
        <f t="shared" si="1"/>
        <v>0</v>
      </c>
      <c r="E46">
        <f t="shared" si="1"/>
        <v>0</v>
      </c>
      <c r="F46">
        <f t="shared" si="1"/>
        <v>0</v>
      </c>
      <c r="G46">
        <f t="shared" si="1"/>
        <v>0</v>
      </c>
      <c r="H46">
        <f t="shared" si="1"/>
        <v>0</v>
      </c>
      <c r="I46">
        <f t="shared" si="1"/>
        <v>0</v>
      </c>
      <c r="J46">
        <f t="shared" si="1"/>
        <v>0</v>
      </c>
      <c r="K46">
        <f t="shared" si="1"/>
        <v>0</v>
      </c>
      <c r="L46">
        <f t="shared" si="1"/>
        <v>0</v>
      </c>
      <c r="M46">
        <f t="shared" si="1"/>
        <v>0</v>
      </c>
      <c r="N46">
        <f t="shared" si="1"/>
        <v>0</v>
      </c>
      <c r="O46">
        <f t="shared" si="1"/>
        <v>0</v>
      </c>
      <c r="P46">
        <f t="shared" si="1"/>
        <v>0</v>
      </c>
      <c r="Q46">
        <f t="shared" si="1"/>
        <v>0</v>
      </c>
      <c r="R46">
        <f t="shared" si="1"/>
        <v>0</v>
      </c>
      <c r="S46">
        <f t="shared" si="1"/>
        <v>0</v>
      </c>
    </row>
    <row r="47" spans="1:19" x14ac:dyDescent="0.25">
      <c r="A47" s="14" t="s">
        <v>20</v>
      </c>
      <c r="B47">
        <f t="shared" ref="B47:S47" si="2">B3-B33</f>
        <v>0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  <c r="H47">
        <f t="shared" si="2"/>
        <v>0</v>
      </c>
      <c r="I47">
        <f t="shared" si="2"/>
        <v>0</v>
      </c>
      <c r="J47">
        <f t="shared" si="2"/>
        <v>0</v>
      </c>
      <c r="K47">
        <f t="shared" si="2"/>
        <v>0</v>
      </c>
      <c r="L47">
        <f t="shared" si="2"/>
        <v>0</v>
      </c>
      <c r="M47">
        <f t="shared" si="2"/>
        <v>0</v>
      </c>
      <c r="N47">
        <f t="shared" si="2"/>
        <v>0</v>
      </c>
      <c r="O47">
        <f t="shared" si="2"/>
        <v>0</v>
      </c>
      <c r="P47">
        <f t="shared" si="2"/>
        <v>0</v>
      </c>
      <c r="Q47">
        <f t="shared" si="2"/>
        <v>0</v>
      </c>
      <c r="R47">
        <f t="shared" si="2"/>
        <v>0</v>
      </c>
      <c r="S47">
        <f t="shared" si="2"/>
        <v>0</v>
      </c>
    </row>
    <row r="48" spans="1:19" x14ac:dyDescent="0.25">
      <c r="A48" s="14" t="s">
        <v>21</v>
      </c>
      <c r="B48">
        <f t="shared" ref="B48:S48" si="3">B4-B34</f>
        <v>0</v>
      </c>
      <c r="C48">
        <f t="shared" si="3"/>
        <v>0</v>
      </c>
      <c r="D48">
        <f t="shared" si="3"/>
        <v>0</v>
      </c>
      <c r="E48">
        <f t="shared" si="3"/>
        <v>0</v>
      </c>
      <c r="F48">
        <f t="shared" si="3"/>
        <v>0</v>
      </c>
      <c r="G48">
        <f t="shared" si="3"/>
        <v>0</v>
      </c>
      <c r="H48">
        <f t="shared" si="3"/>
        <v>0</v>
      </c>
      <c r="I48">
        <f t="shared" si="3"/>
        <v>0</v>
      </c>
      <c r="J48">
        <f t="shared" si="3"/>
        <v>0</v>
      </c>
      <c r="K48">
        <f t="shared" si="3"/>
        <v>0</v>
      </c>
      <c r="L48">
        <f t="shared" si="3"/>
        <v>0</v>
      </c>
      <c r="M48">
        <f t="shared" si="3"/>
        <v>0</v>
      </c>
      <c r="N48">
        <f t="shared" si="3"/>
        <v>0</v>
      </c>
      <c r="O48">
        <f t="shared" si="3"/>
        <v>0</v>
      </c>
      <c r="P48">
        <f t="shared" si="3"/>
        <v>0</v>
      </c>
      <c r="Q48">
        <f t="shared" si="3"/>
        <v>0</v>
      </c>
      <c r="R48">
        <f t="shared" si="3"/>
        <v>0</v>
      </c>
      <c r="S48">
        <f t="shared" si="3"/>
        <v>0</v>
      </c>
    </row>
    <row r="49" spans="1:19" x14ac:dyDescent="0.25">
      <c r="A49" s="14" t="s">
        <v>22</v>
      </c>
      <c r="B49">
        <f t="shared" ref="B49:S49" si="4">B5-B35</f>
        <v>0</v>
      </c>
      <c r="C49">
        <f t="shared" si="4"/>
        <v>0</v>
      </c>
      <c r="D49">
        <f t="shared" si="4"/>
        <v>0</v>
      </c>
      <c r="E49">
        <f t="shared" si="4"/>
        <v>0</v>
      </c>
      <c r="F49">
        <f t="shared" si="4"/>
        <v>0</v>
      </c>
      <c r="G49">
        <f t="shared" si="4"/>
        <v>0</v>
      </c>
      <c r="H49">
        <f t="shared" si="4"/>
        <v>0</v>
      </c>
      <c r="I49">
        <f t="shared" si="4"/>
        <v>0</v>
      </c>
      <c r="J49">
        <f t="shared" si="4"/>
        <v>0</v>
      </c>
      <c r="K49">
        <f t="shared" si="4"/>
        <v>0</v>
      </c>
      <c r="L49">
        <f t="shared" si="4"/>
        <v>0</v>
      </c>
      <c r="M49">
        <f t="shared" si="4"/>
        <v>0</v>
      </c>
      <c r="N49">
        <f t="shared" si="4"/>
        <v>0</v>
      </c>
      <c r="O49">
        <f t="shared" si="4"/>
        <v>0</v>
      </c>
      <c r="P49">
        <f t="shared" si="4"/>
        <v>0</v>
      </c>
      <c r="Q49">
        <f t="shared" si="4"/>
        <v>0</v>
      </c>
      <c r="R49">
        <f t="shared" si="4"/>
        <v>0</v>
      </c>
      <c r="S49">
        <f t="shared" si="4"/>
        <v>0</v>
      </c>
    </row>
    <row r="50" spans="1:19" x14ac:dyDescent="0.25">
      <c r="A50" s="14" t="s">
        <v>23</v>
      </c>
      <c r="B50">
        <f t="shared" ref="B50:S50" si="5">B6-B36</f>
        <v>0</v>
      </c>
      <c r="C50">
        <f t="shared" si="5"/>
        <v>0</v>
      </c>
      <c r="D50">
        <f t="shared" si="5"/>
        <v>0</v>
      </c>
      <c r="E50">
        <f t="shared" si="5"/>
        <v>0</v>
      </c>
      <c r="F50">
        <f t="shared" si="5"/>
        <v>0</v>
      </c>
      <c r="G50">
        <f t="shared" si="5"/>
        <v>0</v>
      </c>
      <c r="H50">
        <f t="shared" si="5"/>
        <v>0</v>
      </c>
      <c r="I50">
        <f t="shared" si="5"/>
        <v>0</v>
      </c>
      <c r="J50">
        <f t="shared" si="5"/>
        <v>0</v>
      </c>
      <c r="K50">
        <f t="shared" si="5"/>
        <v>0</v>
      </c>
      <c r="L50">
        <f t="shared" si="5"/>
        <v>0</v>
      </c>
      <c r="M50">
        <f t="shared" si="5"/>
        <v>0</v>
      </c>
      <c r="N50">
        <f t="shared" si="5"/>
        <v>0</v>
      </c>
      <c r="O50">
        <f t="shared" si="5"/>
        <v>0</v>
      </c>
      <c r="P50">
        <f t="shared" si="5"/>
        <v>0</v>
      </c>
      <c r="Q50">
        <f t="shared" si="5"/>
        <v>0</v>
      </c>
      <c r="R50">
        <f t="shared" si="5"/>
        <v>0</v>
      </c>
      <c r="S50">
        <f t="shared" si="5"/>
        <v>0</v>
      </c>
    </row>
    <row r="51" spans="1:19" x14ac:dyDescent="0.25">
      <c r="A51" s="16" t="s">
        <v>24</v>
      </c>
      <c r="B51">
        <f t="shared" ref="B51:S51" si="6">B7-B37</f>
        <v>-2.9154662517594937E-4</v>
      </c>
      <c r="C51">
        <f t="shared" si="6"/>
        <v>-9.6330557775260381E-5</v>
      </c>
      <c r="D51">
        <f t="shared" si="6"/>
        <v>-3.8762070406242466E-4</v>
      </c>
      <c r="E51">
        <f t="shared" si="6"/>
        <v>-1.86135328303208E-4</v>
      </c>
      <c r="F51">
        <f t="shared" si="6"/>
        <v>-6.5528916457140152E-4</v>
      </c>
      <c r="G51">
        <f t="shared" si="6"/>
        <v>-1.3527333788614787E-4</v>
      </c>
      <c r="H51">
        <f t="shared" si="6"/>
        <v>-1.99483812480937E-4</v>
      </c>
      <c r="I51">
        <f t="shared" si="6"/>
        <v>-5.0160216979404371E-4</v>
      </c>
      <c r="J51">
        <f t="shared" si="6"/>
        <v>-2.1174518225954009E-4</v>
      </c>
      <c r="K51">
        <f t="shared" si="6"/>
        <v>-4.2658754295726853E-4</v>
      </c>
      <c r="L51">
        <f t="shared" si="6"/>
        <v>-6.3230294683119803E-4</v>
      </c>
      <c r="M51">
        <f t="shared" si="6"/>
        <v>5.6410213804991508E-3</v>
      </c>
      <c r="N51">
        <f t="shared" si="6"/>
        <v>-2.5262072489753984E-4</v>
      </c>
      <c r="O51">
        <f t="shared" si="6"/>
        <v>-4.037357504182576E-4</v>
      </c>
      <c r="P51">
        <f t="shared" si="6"/>
        <v>-3.3030738343191313E-4</v>
      </c>
      <c r="Q51">
        <f t="shared" si="6"/>
        <v>-4.5688295401863366E-4</v>
      </c>
      <c r="R51">
        <f t="shared" si="6"/>
        <v>-2.8354146709905909E-4</v>
      </c>
      <c r="S51">
        <f t="shared" si="6"/>
        <v>-1.9001572853637183E-4</v>
      </c>
    </row>
    <row r="52" spans="1:19" x14ac:dyDescent="0.25">
      <c r="A52" s="14" t="s">
        <v>25</v>
      </c>
      <c r="B52">
        <f t="shared" ref="B52:S52" si="7">B8-B38</f>
        <v>0</v>
      </c>
      <c r="C52">
        <f t="shared" si="7"/>
        <v>0</v>
      </c>
      <c r="D52">
        <f t="shared" si="7"/>
        <v>0</v>
      </c>
      <c r="E52">
        <f t="shared" si="7"/>
        <v>0</v>
      </c>
      <c r="F52">
        <f t="shared" si="7"/>
        <v>0</v>
      </c>
      <c r="G52">
        <f t="shared" si="7"/>
        <v>0</v>
      </c>
      <c r="H52">
        <f t="shared" si="7"/>
        <v>0</v>
      </c>
      <c r="I52">
        <f t="shared" si="7"/>
        <v>0</v>
      </c>
      <c r="J52">
        <f t="shared" si="7"/>
        <v>0</v>
      </c>
      <c r="K52">
        <f t="shared" si="7"/>
        <v>0</v>
      </c>
      <c r="L52">
        <f t="shared" si="7"/>
        <v>0</v>
      </c>
      <c r="M52">
        <f t="shared" si="7"/>
        <v>0</v>
      </c>
      <c r="N52">
        <f t="shared" si="7"/>
        <v>0</v>
      </c>
      <c r="O52">
        <f t="shared" si="7"/>
        <v>0</v>
      </c>
      <c r="P52">
        <f t="shared" si="7"/>
        <v>0</v>
      </c>
      <c r="Q52">
        <f t="shared" si="7"/>
        <v>0</v>
      </c>
      <c r="R52">
        <f t="shared" si="7"/>
        <v>0</v>
      </c>
      <c r="S52">
        <f t="shared" si="7"/>
        <v>0</v>
      </c>
    </row>
    <row r="53" spans="1:19" x14ac:dyDescent="0.25">
      <c r="A53" s="16" t="s">
        <v>26</v>
      </c>
      <c r="B53">
        <f t="shared" ref="B53:S53" si="8">B9-B39</f>
        <v>-2.9983069190400308E-3</v>
      </c>
      <c r="C53">
        <f t="shared" si="8"/>
        <v>1.6711497072720155E-3</v>
      </c>
      <c r="D53">
        <f t="shared" si="8"/>
        <v>1.4974816175815017E-4</v>
      </c>
      <c r="E53">
        <f t="shared" si="8"/>
        <v>-2.2636533616261292E-3</v>
      </c>
      <c r="F53">
        <f t="shared" si="8"/>
        <v>-2.22492825224593E-3</v>
      </c>
      <c r="G53">
        <f t="shared" si="8"/>
        <v>-2.5787473984294901E-3</v>
      </c>
      <c r="H53">
        <f t="shared" si="8"/>
        <v>-2.4541444377333965E-3</v>
      </c>
      <c r="I53">
        <f t="shared" si="8"/>
        <v>-1.3810110627586122E-3</v>
      </c>
      <c r="J53">
        <f t="shared" si="8"/>
        <v>5.6125968522233866E-4</v>
      </c>
      <c r="K53">
        <f t="shared" si="8"/>
        <v>3.2769464647601151E-4</v>
      </c>
      <c r="L53">
        <f t="shared" si="8"/>
        <v>-3.7372239892944602E-3</v>
      </c>
      <c r="M53">
        <f t="shared" si="8"/>
        <v>2.1017843091431204E-2</v>
      </c>
      <c r="N53">
        <f t="shared" si="8"/>
        <v>6.4603373784955093E-3</v>
      </c>
      <c r="O53">
        <f t="shared" si="8"/>
        <v>-3.7827548745533734E-3</v>
      </c>
      <c r="P53">
        <f t="shared" si="8"/>
        <v>-2.4639377231437005E-3</v>
      </c>
      <c r="Q53">
        <f t="shared" si="8"/>
        <v>-2.7015524672048714E-3</v>
      </c>
      <c r="R53">
        <f t="shared" si="8"/>
        <v>-3.2317470059977371E-3</v>
      </c>
      <c r="S53">
        <f t="shared" si="8"/>
        <v>-3.7002517862728956E-4</v>
      </c>
    </row>
    <row r="54" spans="1:19" x14ac:dyDescent="0.25">
      <c r="A54" s="16" t="s">
        <v>27</v>
      </c>
      <c r="B54">
        <f t="shared" ref="B54:S54" si="9">B10-B40</f>
        <v>-3.9257376025967072E-3</v>
      </c>
      <c r="C54">
        <f t="shared" si="9"/>
        <v>1.9346343419369173E-3</v>
      </c>
      <c r="D54">
        <f t="shared" si="9"/>
        <v>3.8672003113478098E-3</v>
      </c>
      <c r="E54">
        <f t="shared" si="9"/>
        <v>-3.9566353667829998E-4</v>
      </c>
      <c r="F54">
        <f t="shared" si="9"/>
        <v>-5.2846583495314015E-3</v>
      </c>
      <c r="G54">
        <f t="shared" si="9"/>
        <v>3.8560890948957996E-4</v>
      </c>
      <c r="H54">
        <f t="shared" si="9"/>
        <v>1.7737247234706766E-3</v>
      </c>
      <c r="I54">
        <f t="shared" si="9"/>
        <v>-2.2971883920422376E-4</v>
      </c>
      <c r="J54">
        <f t="shared" si="9"/>
        <v>2.5622887333476979E-3</v>
      </c>
      <c r="K54">
        <f t="shared" si="9"/>
        <v>5.5240796223991057E-3</v>
      </c>
      <c r="L54">
        <f t="shared" si="9"/>
        <v>-5.5066164653198857E-3</v>
      </c>
      <c r="M54">
        <f t="shared" si="9"/>
        <v>3.1689182600074303E-3</v>
      </c>
      <c r="N54">
        <f t="shared" si="9"/>
        <v>4.9432642176282446E-3</v>
      </c>
      <c r="O54">
        <f t="shared" si="9"/>
        <v>-3.6647084662954563E-3</v>
      </c>
      <c r="P54">
        <f t="shared" si="9"/>
        <v>-3.7462944202984808E-3</v>
      </c>
      <c r="Q54">
        <f t="shared" si="9"/>
        <v>-1.789398888515828E-3</v>
      </c>
      <c r="R54">
        <f t="shared" si="9"/>
        <v>-2.42517163768452E-3</v>
      </c>
      <c r="S54">
        <f t="shared" si="9"/>
        <v>2.8082490864973705E-3</v>
      </c>
    </row>
    <row r="55" spans="1:19" x14ac:dyDescent="0.25">
      <c r="A55" s="16" t="s">
        <v>28</v>
      </c>
      <c r="B55">
        <f t="shared" ref="B55:S55" si="10">B11-B41</f>
        <v>3.959795954705525E-5</v>
      </c>
      <c r="C55">
        <f t="shared" si="10"/>
        <v>1.4275089904130372E-5</v>
      </c>
      <c r="D55">
        <f t="shared" si="10"/>
        <v>3.8714550144966497E-5</v>
      </c>
      <c r="E55">
        <f t="shared" si="10"/>
        <v>2.1334060398496557E-5</v>
      </c>
      <c r="F55">
        <f t="shared" si="10"/>
        <v>5.934389575719401E-5</v>
      </c>
      <c r="G55">
        <f t="shared" si="10"/>
        <v>8.5454134386014902E-6</v>
      </c>
      <c r="H55">
        <f t="shared" si="10"/>
        <v>1.1706719240511115E-5</v>
      </c>
      <c r="I55">
        <f t="shared" si="10"/>
        <v>3.5639346145976969E-5</v>
      </c>
      <c r="J55">
        <f t="shared" si="10"/>
        <v>2.3391125447858041E-5</v>
      </c>
      <c r="K55">
        <f t="shared" si="10"/>
        <v>4.4618139783500488E-5</v>
      </c>
      <c r="L55">
        <f t="shared" si="10"/>
        <v>3.9012245215463981E-5</v>
      </c>
      <c r="M55">
        <f t="shared" si="10"/>
        <v>-5.189460893401214E-4</v>
      </c>
      <c r="N55">
        <f t="shared" si="10"/>
        <v>1.5670702344029036E-5</v>
      </c>
      <c r="O55">
        <f t="shared" si="10"/>
        <v>3.2296583887141128E-5</v>
      </c>
      <c r="P55">
        <f t="shared" si="10"/>
        <v>4.0206911898071906E-5</v>
      </c>
      <c r="Q55">
        <f t="shared" si="10"/>
        <v>3.1738777009522601E-5</v>
      </c>
      <c r="R55">
        <f t="shared" si="10"/>
        <v>3.2673130086730007E-5</v>
      </c>
      <c r="S55">
        <f t="shared" si="10"/>
        <v>3.0181439090913587E-5</v>
      </c>
    </row>
    <row r="56" spans="1:19" x14ac:dyDescent="0.25">
      <c r="A56" s="17" t="s">
        <v>29</v>
      </c>
      <c r="B56">
        <f t="shared" ref="B56:S56" si="11">B12-B42</f>
        <v>0</v>
      </c>
      <c r="C56">
        <f t="shared" si="11"/>
        <v>0</v>
      </c>
      <c r="D56">
        <f t="shared" si="11"/>
        <v>0</v>
      </c>
      <c r="E56">
        <f t="shared" si="11"/>
        <v>0</v>
      </c>
      <c r="F56">
        <f t="shared" si="11"/>
        <v>0</v>
      </c>
      <c r="G56">
        <f t="shared" si="11"/>
        <v>0</v>
      </c>
      <c r="H56">
        <f t="shared" si="11"/>
        <v>0</v>
      </c>
      <c r="I56">
        <f t="shared" si="11"/>
        <v>0</v>
      </c>
      <c r="J56">
        <f t="shared" si="11"/>
        <v>0</v>
      </c>
      <c r="K56">
        <f t="shared" si="11"/>
        <v>0</v>
      </c>
      <c r="L56">
        <f t="shared" si="11"/>
        <v>0</v>
      </c>
      <c r="M56">
        <f t="shared" si="11"/>
        <v>0</v>
      </c>
      <c r="N56">
        <f t="shared" si="11"/>
        <v>0</v>
      </c>
      <c r="O56">
        <f t="shared" si="11"/>
        <v>0</v>
      </c>
      <c r="P56">
        <f t="shared" si="11"/>
        <v>0</v>
      </c>
      <c r="Q56">
        <f t="shared" si="11"/>
        <v>0</v>
      </c>
      <c r="R56">
        <f t="shared" si="11"/>
        <v>0</v>
      </c>
      <c r="S56">
        <f t="shared" si="11"/>
        <v>0</v>
      </c>
    </row>
  </sheetData>
  <mergeCells count="1">
    <mergeCell ref="A30:T30"/>
  </mergeCells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Yashendu Joshi</cp:lastModifiedBy>
  <dcterms:created xsi:type="dcterms:W3CDTF">2024-01-02T10:00:08Z</dcterms:created>
  <dcterms:modified xsi:type="dcterms:W3CDTF">2024-01-02T10:20:08Z</dcterms:modified>
</cp:coreProperties>
</file>