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shg\OneDrive\Desktop\CMU\Fall 2020\Energy Transport and Storage\Project\"/>
    </mc:Choice>
  </mc:AlternateContent>
  <bookViews>
    <workbookView xWindow="0" yWindow="0" windowWidth="19200" windowHeight="64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G8" i="1" s="1"/>
  <c r="F3" i="1"/>
  <c r="K3" i="1" s="1"/>
  <c r="F4" i="1"/>
  <c r="K4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3" i="1"/>
  <c r="K23" i="1" s="1"/>
  <c r="F24" i="1"/>
  <c r="K24" i="1" s="1"/>
  <c r="F25" i="1"/>
  <c r="K25" i="1" s="1"/>
  <c r="F26" i="1"/>
  <c r="K26" i="1" s="1"/>
  <c r="F27" i="1"/>
  <c r="K27" i="1" s="1"/>
  <c r="F28" i="1"/>
  <c r="K28" i="1" s="1"/>
  <c r="F29" i="1"/>
  <c r="K29" i="1" s="1"/>
  <c r="F30" i="1"/>
  <c r="K30" i="1" s="1"/>
  <c r="F31" i="1"/>
  <c r="K31" i="1" s="1"/>
  <c r="F32" i="1"/>
  <c r="K32" i="1" s="1"/>
  <c r="F2" i="1"/>
  <c r="K2" i="1" s="1"/>
  <c r="B5" i="1"/>
  <c r="B4" i="1"/>
  <c r="B9" i="1" s="1"/>
  <c r="G30" i="1" l="1"/>
  <c r="H30" i="1" s="1"/>
  <c r="L30" i="1" s="1"/>
  <c r="G6" i="1"/>
  <c r="H6" i="1" s="1"/>
  <c r="L6" i="1" s="1"/>
  <c r="G31" i="1"/>
  <c r="H31" i="1" s="1"/>
  <c r="L31" i="1" s="1"/>
  <c r="G23" i="1"/>
  <c r="H23" i="1" s="1"/>
  <c r="L23" i="1" s="1"/>
  <c r="G15" i="1"/>
  <c r="H15" i="1" s="1"/>
  <c r="L15" i="1" s="1"/>
  <c r="G14" i="1"/>
  <c r="H14" i="1" s="1"/>
  <c r="L14" i="1" s="1"/>
  <c r="G22" i="1"/>
  <c r="H22" i="1" s="1"/>
  <c r="L22" i="1" s="1"/>
  <c r="B10" i="1"/>
  <c r="J24" i="1" s="1"/>
  <c r="G7" i="1"/>
  <c r="H7" i="1" s="1"/>
  <c r="L7" i="1" s="1"/>
  <c r="G29" i="1"/>
  <c r="I29" i="1" s="1"/>
  <c r="G21" i="1"/>
  <c r="I21" i="1" s="1"/>
  <c r="G13" i="1"/>
  <c r="I13" i="1" s="1"/>
  <c r="G5" i="1"/>
  <c r="I5" i="1" s="1"/>
  <c r="G28" i="1"/>
  <c r="I28" i="1" s="1"/>
  <c r="G20" i="1"/>
  <c r="I20" i="1" s="1"/>
  <c r="G12" i="1"/>
  <c r="I12" i="1" s="1"/>
  <c r="G4" i="1"/>
  <c r="I4" i="1" s="1"/>
  <c r="G27" i="1"/>
  <c r="I27" i="1" s="1"/>
  <c r="G19" i="1"/>
  <c r="I19" i="1" s="1"/>
  <c r="G11" i="1"/>
  <c r="I11" i="1" s="1"/>
  <c r="G3" i="1"/>
  <c r="I3" i="1" s="1"/>
  <c r="G26" i="1"/>
  <c r="I26" i="1" s="1"/>
  <c r="G18" i="1"/>
  <c r="I18" i="1" s="1"/>
  <c r="G10" i="1"/>
  <c r="I10" i="1" s="1"/>
  <c r="I8" i="1"/>
  <c r="G2" i="1"/>
  <c r="H2" i="1" s="1"/>
  <c r="L2" i="1" s="1"/>
  <c r="G25" i="1"/>
  <c r="H25" i="1" s="1"/>
  <c r="L25" i="1" s="1"/>
  <c r="G17" i="1"/>
  <c r="H17" i="1" s="1"/>
  <c r="L17" i="1" s="1"/>
  <c r="G9" i="1"/>
  <c r="I9" i="1" s="1"/>
  <c r="I31" i="1"/>
  <c r="G32" i="1"/>
  <c r="I32" i="1" s="1"/>
  <c r="G24" i="1"/>
  <c r="I24" i="1" s="1"/>
  <c r="G16" i="1"/>
  <c r="I16" i="1" s="1"/>
  <c r="H8" i="1"/>
  <c r="L8" i="1" s="1"/>
  <c r="M19" i="1" l="1"/>
  <c r="I15" i="1"/>
  <c r="I7" i="1"/>
  <c r="M7" i="1" s="1"/>
  <c r="H21" i="1"/>
  <c r="L21" i="1" s="1"/>
  <c r="J25" i="1"/>
  <c r="H4" i="1"/>
  <c r="L4" i="1" s="1"/>
  <c r="J26" i="1"/>
  <c r="M16" i="1"/>
  <c r="J2" i="1"/>
  <c r="H29" i="1"/>
  <c r="L29" i="1" s="1"/>
  <c r="J32" i="1"/>
  <c r="M5" i="1"/>
  <c r="J16" i="1"/>
  <c r="J6" i="1"/>
  <c r="J15" i="1"/>
  <c r="M12" i="1"/>
  <c r="J23" i="1"/>
  <c r="J13" i="1"/>
  <c r="M10" i="1"/>
  <c r="J18" i="1"/>
  <c r="M24" i="1"/>
  <c r="J31" i="1"/>
  <c r="N31" i="1" s="1"/>
  <c r="M3" i="1"/>
  <c r="M32" i="1"/>
  <c r="M9" i="1"/>
  <c r="M8" i="1"/>
  <c r="M11" i="1"/>
  <c r="M4" i="1"/>
  <c r="J21" i="1"/>
  <c r="M18" i="1"/>
  <c r="M20" i="1"/>
  <c r="M13" i="1"/>
  <c r="M26" i="1"/>
  <c r="J9" i="1"/>
  <c r="M28" i="1"/>
  <c r="M21" i="1"/>
  <c r="J14" i="1"/>
  <c r="M27" i="1"/>
  <c r="J29" i="1"/>
  <c r="J22" i="1"/>
  <c r="I30" i="1"/>
  <c r="J30" i="1"/>
  <c r="J7" i="1"/>
  <c r="J8" i="1"/>
  <c r="N8" i="1" s="1"/>
  <c r="J17" i="1"/>
  <c r="J10" i="1"/>
  <c r="M29" i="1"/>
  <c r="H27" i="1"/>
  <c r="L27" i="1" s="1"/>
  <c r="M31" i="1"/>
  <c r="I17" i="1"/>
  <c r="M17" i="1" s="1"/>
  <c r="H18" i="1"/>
  <c r="L18" i="1" s="1"/>
  <c r="H3" i="1"/>
  <c r="L3" i="1" s="1"/>
  <c r="H16" i="1"/>
  <c r="L16" i="1" s="1"/>
  <c r="H11" i="1"/>
  <c r="L11" i="1" s="1"/>
  <c r="I23" i="1"/>
  <c r="H12" i="1"/>
  <c r="L12" i="1" s="1"/>
  <c r="I14" i="1"/>
  <c r="H20" i="1"/>
  <c r="L20" i="1" s="1"/>
  <c r="H5" i="1"/>
  <c r="L5" i="1" s="1"/>
  <c r="I22" i="1"/>
  <c r="H13" i="1"/>
  <c r="L13" i="1" s="1"/>
  <c r="J5" i="1"/>
  <c r="J4" i="1"/>
  <c r="J12" i="1"/>
  <c r="J11" i="1"/>
  <c r="J19" i="1"/>
  <c r="J20" i="1"/>
  <c r="J27" i="1"/>
  <c r="J28" i="1"/>
  <c r="J3" i="1"/>
  <c r="I6" i="1"/>
  <c r="M6" i="1" s="1"/>
  <c r="H32" i="1"/>
  <c r="L32" i="1" s="1"/>
  <c r="I25" i="1"/>
  <c r="H9" i="1"/>
  <c r="L9" i="1" s="1"/>
  <c r="H10" i="1"/>
  <c r="L10" i="1" s="1"/>
  <c r="H19" i="1"/>
  <c r="L19" i="1" s="1"/>
  <c r="H28" i="1"/>
  <c r="L28" i="1" s="1"/>
  <c r="H26" i="1"/>
  <c r="L26" i="1" s="1"/>
  <c r="H24" i="1"/>
  <c r="L24" i="1" s="1"/>
  <c r="I2" i="1"/>
  <c r="N15" i="1" l="1"/>
  <c r="N4" i="1"/>
  <c r="N12" i="1"/>
  <c r="M15" i="1"/>
  <c r="N29" i="1"/>
  <c r="N7" i="1"/>
  <c r="N3" i="1"/>
  <c r="N21" i="1"/>
  <c r="N30" i="1"/>
  <c r="N18" i="1"/>
  <c r="N27" i="1"/>
  <c r="M30" i="1"/>
  <c r="N20" i="1"/>
  <c r="N6" i="1"/>
  <c r="N28" i="1"/>
  <c r="N2" i="1"/>
  <c r="M2" i="1"/>
  <c r="N22" i="1"/>
  <c r="M22" i="1"/>
  <c r="N10" i="1"/>
  <c r="N19" i="1"/>
  <c r="N25" i="1"/>
  <c r="M25" i="1"/>
  <c r="N11" i="1"/>
  <c r="N24" i="1"/>
  <c r="N32" i="1"/>
  <c r="N14" i="1"/>
  <c r="M14" i="1"/>
  <c r="N13" i="1"/>
  <c r="N9" i="1"/>
  <c r="N26" i="1"/>
  <c r="N23" i="1"/>
  <c r="M23" i="1"/>
  <c r="N5" i="1"/>
  <c r="N17" i="1"/>
  <c r="N16" i="1"/>
</calcChain>
</file>

<file path=xl/sharedStrings.xml><?xml version="1.0" encoding="utf-8"?>
<sst xmlns="http://schemas.openxmlformats.org/spreadsheetml/2006/main" count="24" uniqueCount="24">
  <si>
    <t>Electricity price ($/kWh)</t>
  </si>
  <si>
    <t>Demand (in kWh/yr)</t>
  </si>
  <si>
    <t>Supply (in kWh/yr)</t>
  </si>
  <si>
    <t>Ref Supply</t>
  </si>
  <si>
    <t>Ref Price</t>
  </si>
  <si>
    <t>Breakeven model</t>
  </si>
  <si>
    <t>Expected revenue ($/yr)</t>
  </si>
  <si>
    <t>Demand (MW)</t>
  </si>
  <si>
    <t>Supply (MW)</t>
  </si>
  <si>
    <t>Supply cost ($/yr)</t>
  </si>
  <si>
    <t>Year</t>
  </si>
  <si>
    <t>N_Year</t>
  </si>
  <si>
    <t>Demand in 2018 Jan</t>
  </si>
  <si>
    <t>Demand in 2019 Nov</t>
  </si>
  <si>
    <t>%increase/yr</t>
  </si>
  <si>
    <t>Net increase</t>
  </si>
  <si>
    <t>Demand (kWh/yr)</t>
  </si>
  <si>
    <t>Supply (kWh/yr)</t>
  </si>
  <si>
    <t>Supplyc (I)</t>
  </si>
  <si>
    <t>Investment (mil)</t>
  </si>
  <si>
    <t>Revenue (mil $)</t>
  </si>
  <si>
    <t>Cost (mil $)</t>
  </si>
  <si>
    <t>% price reduction</t>
  </si>
  <si>
    <t>Price 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</si>
</sst>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0" fillId="2" borderId="0" xfId="0" applyFill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Demand-Supply Curves till</a:t>
            </a:r>
            <a:r>
              <a:rPr lang="en-US" baseline="0"/>
              <a:t> 2050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Sheet1!$H$2:$H$32</c:f>
              <c:numCache>
                <c:formatCode>General</c:formatCode>
                <c:ptCount val="31"/>
                <c:pt idx="0">
                  <c:v>16749120000</c:v>
                </c:pt>
                <c:pt idx="1">
                  <c:v>17420977355.932205</c:v>
                </c:pt>
                <c:pt idx="2">
                  <c:v>18119784922.187111</c:v>
                </c:pt>
                <c:pt idx="3">
                  <c:v>18846623752.399136</c:v>
                </c:pt>
                <c:pt idx="4">
                  <c:v>19602618264.501019</c:v>
                </c:pt>
                <c:pt idx="5">
                  <c:v>20388937980.195694</c:v>
                </c:pt>
                <c:pt idx="6">
                  <c:v>21206799334.203541</c:v>
                </c:pt>
                <c:pt idx="7">
                  <c:v>22057467556.084023</c:v>
                </c:pt>
                <c:pt idx="8">
                  <c:v>22942258627.542759</c:v>
                </c:pt>
                <c:pt idx="9">
                  <c:v>23862541318.252102</c:v>
                </c:pt>
                <c:pt idx="10">
                  <c:v>24819739303.334526</c:v>
                </c:pt>
                <c:pt idx="11">
                  <c:v>25815333365.784668</c:v>
                </c:pt>
                <c:pt idx="12">
                  <c:v>26850863687.237045</c:v>
                </c:pt>
                <c:pt idx="13">
                  <c:v>27927932230.623394</c:v>
                </c:pt>
                <c:pt idx="14">
                  <c:v>29048205218.405457</c:v>
                </c:pt>
                <c:pt idx="15">
                  <c:v>30213415710.217205</c:v>
                </c:pt>
                <c:pt idx="16">
                  <c:v>31425366283.903877</c:v>
                </c:pt>
                <c:pt idx="17">
                  <c:v>32685931824.105671</c:v>
                </c:pt>
                <c:pt idx="18">
                  <c:v>33997062422.699738</c:v>
                </c:pt>
                <c:pt idx="19">
                  <c:v>35360786395.587692</c:v>
                </c:pt>
                <c:pt idx="20">
                  <c:v>36779213420.495445</c:v>
                </c:pt>
                <c:pt idx="21">
                  <c:v>38254537800.639618</c:v>
                </c:pt>
                <c:pt idx="22">
                  <c:v>39789041859.309334</c:v>
                </c:pt>
                <c:pt idx="23">
                  <c:v>41385099470.614967</c:v>
                </c:pt>
                <c:pt idx="24">
                  <c:v>43045179731.865616</c:v>
                </c:pt>
                <c:pt idx="25">
                  <c:v>44771850783.256844</c:v>
                </c:pt>
                <c:pt idx="26">
                  <c:v>46567783780.777298</c:v>
                </c:pt>
                <c:pt idx="27">
                  <c:v>48435757028.480797</c:v>
                </c:pt>
                <c:pt idx="28">
                  <c:v>50378660276.515907</c:v>
                </c:pt>
                <c:pt idx="29">
                  <c:v>52399499191.562592</c:v>
                </c:pt>
                <c:pt idx="30">
                  <c:v>54501400006.591362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D-4186-9AF6-B8F679144967}"/>
            </c:ext>
          </c:extLst>
        </c:ser>
        <c:ser>
          <c:idx val="1"/>
          <c:order val="1"/>
          <c:tx>
            <c:v>Supply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Sheet1!$I$2:$I$32</c:f>
              <c:numCache>
                <c:formatCode>General</c:formatCode>
                <c:ptCount val="31"/>
                <c:pt idx="0">
                  <c:v>23222760000</c:v>
                </c:pt>
                <c:pt idx="1">
                  <c:v>24154294440.677967</c:v>
                </c:pt>
                <c:pt idx="2">
                  <c:v>25123195517.111938</c:v>
                </c:pt>
                <c:pt idx="3">
                  <c:v>26130962116.950893</c:v>
                </c:pt>
                <c:pt idx="4">
                  <c:v>27179153252.715588</c:v>
                </c:pt>
                <c:pt idx="5">
                  <c:v>28269390473.587231</c:v>
                </c:pt>
                <c:pt idx="6">
                  <c:v>29403360373.940159</c:v>
                </c:pt>
                <c:pt idx="7">
                  <c:v>30582817202.499344</c:v>
                </c:pt>
                <c:pt idx="8">
                  <c:v>31809585576.158916</c:v>
                </c:pt>
                <c:pt idx="9">
                  <c:v>33085563302.66021</c:v>
                </c:pt>
                <c:pt idx="10">
                  <c:v>34412724316.495728</c:v>
                </c:pt>
                <c:pt idx="11">
                  <c:v>35793121732.581146</c:v>
                </c:pt>
                <c:pt idx="12">
                  <c:v>37228891022.419151</c:v>
                </c:pt>
                <c:pt idx="13">
                  <c:v>38722253317.668732</c:v>
                </c:pt>
                <c:pt idx="14">
                  <c:v>40275518846.230576</c:v>
                </c:pt>
                <c:pt idx="15">
                  <c:v>41891090506.164124</c:v>
                </c:pt>
                <c:pt idx="16">
                  <c:v>43571467582.96505</c:v>
                </c:pt>
                <c:pt idx="17">
                  <c:v>45319249615.954048</c:v>
                </c:pt>
                <c:pt idx="18">
                  <c:v>47137140419.757843</c:v>
                </c:pt>
                <c:pt idx="19">
                  <c:v>49027952267.104073</c:v>
                </c:pt>
                <c:pt idx="20">
                  <c:v>50994610239.40033</c:v>
                </c:pt>
                <c:pt idx="21">
                  <c:v>53040156751.828255</c:v>
                </c:pt>
                <c:pt idx="22">
                  <c:v>55167756259.952431</c:v>
                </c:pt>
                <c:pt idx="23">
                  <c:v>57380700155.125671</c:v>
                </c:pt>
                <c:pt idx="24">
                  <c:v>59682411856.263466</c:v>
                </c:pt>
                <c:pt idx="25">
                  <c:v>62076452105.865005</c:v>
                </c:pt>
                <c:pt idx="26">
                  <c:v>64566524478.473129</c:v>
                </c:pt>
                <c:pt idx="27">
                  <c:v>67156481110.095505</c:v>
                </c:pt>
                <c:pt idx="28">
                  <c:v>69850328657.449615</c:v>
                </c:pt>
                <c:pt idx="29">
                  <c:v>72652234496.251282</c:v>
                </c:pt>
                <c:pt idx="30">
                  <c:v>75566533168.134781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D-4186-9AF6-B8F679144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60351"/>
        <c:axId val="592948287"/>
      </c:scatterChart>
      <c:valAx>
        <c:axId val="592960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48287"/>
        <c:crosses val="autoZero"/>
        <c:crossBetween val="midCat"/>
      </c:valAx>
      <c:valAx>
        <c:axId val="5929482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(in</a:t>
                </a:r>
                <a:r>
                  <a:rPr lang="en-US" baseline="0"/>
                  <a:t> kWh/yr)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6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curves till 2050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Investment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Sheet1!$N$2:$N$32</c:f>
              <c:numCache>
                <c:formatCode>General</c:formatCode>
                <c:ptCount val="31"/>
                <c:pt idx="0">
                  <c:v>0</c:v>
                </c:pt>
                <c:pt idx="1">
                  <c:v>35.36458403254175</c:v>
                </c:pt>
                <c:pt idx="2">
                  <c:v>73.198495150158408</c:v>
                </c:pt>
                <c:pt idx="3">
                  <c:v>113.63200513021135</c:v>
                </c:pt>
                <c:pt idx="4">
                  <c:v>156.80153893584776</c:v>
                </c:pt>
                <c:pt idx="5">
                  <c:v>202.84994909928179</c:v>
                </c:pt>
                <c:pt idx="6">
                  <c:v>251.926801930274</c:v>
                </c:pt>
                <c:pt idx="7">
                  <c:v>304.18867604851101</c:v>
                </c:pt>
                <c:pt idx="8">
                  <c:v>359.79947375925349</c:v>
                </c:pt>
                <c:pt idx="9">
                  <c:v>418.93074581327056</c:v>
                </c:pt>
                <c:pt idx="10">
                  <c:v>481.7620301144762</c:v>
                </c:pt>
                <c:pt idx="11">
                  <c:v>548.48120496211436</c:v>
                </c:pt>
                <c:pt idx="12">
                  <c:v>619.28485743870829</c:v>
                </c:pt>
                <c:pt idx="13">
                  <c:v>694.37866758026405</c:v>
                </c:pt>
                <c:pt idx="14">
                  <c:v>773.97780899173165</c:v>
                </c:pt>
                <c:pt idx="15">
                  <c:v>858.30736659809111</c:v>
                </c:pt>
                <c:pt idx="16">
                  <c:v>947.60277225011919</c:v>
                </c:pt>
                <c:pt idx="17">
                  <c:v>1042.1102589336376</c:v>
                </c:pt>
                <c:pt idx="18">
                  <c:v>1142.0873343620672</c:v>
                </c:pt>
                <c:pt idx="19">
                  <c:v>1247.8032747643795</c:v>
                </c:pt>
                <c:pt idx="20">
                  <c:v>1359.5396397141189</c:v>
                </c:pt>
                <c:pt idx="21">
                  <c:v>1477.5908088802444</c:v>
                </c:pt>
                <c:pt idx="22">
                  <c:v>1602.2645416167966</c:v>
                </c:pt>
                <c:pt idx="23">
                  <c:v>1733.8825603464545</c:v>
                </c:pt>
                <c:pt idx="24">
                  <c:v>1872.7811587324352</c:v>
                </c:pt>
                <c:pt idx="25">
                  <c:v>2019.3118356742773</c:v>
                </c:pt>
                <c:pt idx="26">
                  <c:v>2173.8419562058143</c:v>
                </c:pt>
                <c:pt idx="27">
                  <c:v>2336.7554404181869</c:v>
                </c:pt>
                <c:pt idx="28">
                  <c:v>2508.4534815770235</c:v>
                </c:pt>
                <c:pt idx="29">
                  <c:v>2689.3552946512291</c:v>
                </c:pt>
                <c:pt idx="30">
                  <c:v>2879.8988965209369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A-4FAE-9F7E-8964F2974EF5}"/>
            </c:ext>
          </c:extLst>
        </c:ser>
        <c:ser>
          <c:idx val="1"/>
          <c:order val="1"/>
          <c:tx>
            <c:v>Revenue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Sheet1!$L$2:$L$32</c:f>
              <c:numCache>
                <c:formatCode>General</c:formatCode>
                <c:ptCount val="31"/>
                <c:pt idx="0">
                  <c:v>3400.0713599999999</c:v>
                </c:pt>
                <c:pt idx="1">
                  <c:v>3501.0938192216954</c:v>
                </c:pt>
                <c:pt idx="2">
                  <c:v>3605.1178440538242</c:v>
                </c:pt>
                <c:pt idx="3">
                  <c:v>3712.2326166068128</c:v>
                </c:pt>
                <c:pt idx="4">
                  <c:v>3822.529968757859</c:v>
                </c:pt>
                <c:pt idx="5">
                  <c:v>3936.1044608804441</c:v>
                </c:pt>
                <c:pt idx="6">
                  <c:v>4053.0534629130439</c:v>
                </c:pt>
                <c:pt idx="7">
                  <c:v>4173.4772378365451</c:v>
                </c:pt>
                <c:pt idx="8">
                  <c:v>4297.4790276319254</c:v>
                </c:pt>
                <c:pt idx="9">
                  <c:v>4425.1651417919056</c:v>
                </c:pt>
                <c:pt idx="10">
                  <c:v>4556.6450484624329</c:v>
                </c:pt>
                <c:pt idx="11">
                  <c:v>4692.0314682921726</c:v>
                </c:pt>
                <c:pt idx="12">
                  <c:v>4831.440471070413</c:v>
                </c:pt>
                <c:pt idx="13">
                  <c:v>4974.991575236284</c:v>
                </c:pt>
                <c:pt idx="14">
                  <c:v>5122.8078503445749</c:v>
                </c:pt>
                <c:pt idx="15">
                  <c:v>5275.016022576001</c:v>
                </c:pt>
                <c:pt idx="16">
                  <c:v>5431.7465833823671</c:v>
                </c:pt>
                <c:pt idx="17">
                  <c:v>5593.1339013598135</c:v>
                </c:pt>
                <c:pt idx="18">
                  <c:v>5759.3163374459782</c:v>
                </c:pt>
                <c:pt idx="19">
                  <c:v>5930.4363635399231</c:v>
                </c:pt>
                <c:pt idx="20">
                  <c:v>6106.640684646457</c:v>
                </c:pt>
                <c:pt idx="21">
                  <c:v>6288.080364649597</c:v>
                </c:pt>
                <c:pt idx="22">
                  <c:v>6474.9109558229984</c:v>
                </c:pt>
                <c:pt idx="23">
                  <c:v>6667.2926321883842</c:v>
                </c:pt>
                <c:pt idx="24">
                  <c:v>6865.3903268362847</c:v>
                </c:pt>
                <c:pt idx="25">
                  <c:v>7069.373873326861</c:v>
                </c:pt>
                <c:pt idx="26">
                  <c:v>7279.4181512919768</c:v>
                </c:pt>
                <c:pt idx="27">
                  <c:v>7495.7032363634153</c:v>
                </c:pt>
                <c:pt idx="28">
                  <c:v>7718.4145545557049</c:v>
                </c:pt>
                <c:pt idx="29">
                  <c:v>7947.7430412359781</c:v>
                </c:pt>
                <c:pt idx="30">
                  <c:v>8183.8853048171086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DA-4FAE-9F7E-8964F2974EF5}"/>
            </c:ext>
          </c:extLst>
        </c:ser>
        <c:ser>
          <c:idx val="2"/>
          <c:order val="2"/>
          <c:tx>
            <c:v>Cost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Sheet1!$M$2:$M$32</c:f>
              <c:numCache>
                <c:formatCode>General</c:formatCode>
                <c:ptCount val="31"/>
                <c:pt idx="0">
                  <c:v>3400.0713599999999</c:v>
                </c:pt>
                <c:pt idx="1">
                  <c:v>3536.4584032542371</c:v>
                </c:pt>
                <c:pt idx="2">
                  <c:v>3678.3163392039828</c:v>
                </c:pt>
                <c:pt idx="3">
                  <c:v>3825.8646217370242</c:v>
                </c:pt>
                <c:pt idx="4">
                  <c:v>3979.331507693707</c:v>
                </c:pt>
                <c:pt idx="5">
                  <c:v>4138.9544099797258</c:v>
                </c:pt>
                <c:pt idx="6">
                  <c:v>4304.9802648433179</c:v>
                </c:pt>
                <c:pt idx="7">
                  <c:v>4477.6659138850564</c:v>
                </c:pt>
                <c:pt idx="8">
                  <c:v>4657.2785013911789</c:v>
                </c:pt>
                <c:pt idx="9">
                  <c:v>4844.0958876051764</c:v>
                </c:pt>
                <c:pt idx="10">
                  <c:v>5038.407078576909</c:v>
                </c:pt>
                <c:pt idx="11">
                  <c:v>5240.5126732542867</c:v>
                </c:pt>
                <c:pt idx="12">
                  <c:v>5450.725328509121</c:v>
                </c:pt>
                <c:pt idx="13">
                  <c:v>5669.3702428165479</c:v>
                </c:pt>
                <c:pt idx="14">
                  <c:v>5896.7856593363067</c:v>
                </c:pt>
                <c:pt idx="15">
                  <c:v>6133.323389174092</c:v>
                </c:pt>
                <c:pt idx="16">
                  <c:v>6379.3493556324865</c:v>
                </c:pt>
                <c:pt idx="17">
                  <c:v>6635.2441602934514</c:v>
                </c:pt>
                <c:pt idx="18">
                  <c:v>6901.4036718080451</c:v>
                </c:pt>
                <c:pt idx="19">
                  <c:v>7178.2396383043024</c:v>
                </c:pt>
                <c:pt idx="20">
                  <c:v>7466.1803243605755</c:v>
                </c:pt>
                <c:pt idx="21">
                  <c:v>7765.6711735298413</c:v>
                </c:pt>
                <c:pt idx="22">
                  <c:v>8077.1754974397945</c:v>
                </c:pt>
                <c:pt idx="23">
                  <c:v>8401.1751925348381</c:v>
                </c:pt>
                <c:pt idx="24">
                  <c:v>8738.1714855687205</c:v>
                </c:pt>
                <c:pt idx="25">
                  <c:v>9088.6857090011381</c:v>
                </c:pt>
                <c:pt idx="26">
                  <c:v>9453.260107497792</c:v>
                </c:pt>
                <c:pt idx="27">
                  <c:v>9832.4586767816036</c:v>
                </c:pt>
                <c:pt idx="28">
                  <c:v>10226.868036132728</c:v>
                </c:pt>
                <c:pt idx="29">
                  <c:v>10637.098335887207</c:v>
                </c:pt>
                <c:pt idx="30">
                  <c:v>11063.784201338045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DA-4FAE-9F7E-8964F2974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31151"/>
        <c:axId val="600834063"/>
      </c:scatterChart>
      <c:valAx>
        <c:axId val="60083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34063"/>
        <c:crosses val="autoZero"/>
        <c:crossBetween val="midCat"/>
      </c:valAx>
      <c:valAx>
        <c:axId val="600834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(mil. $/year)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3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581268</xdr:colOff>
      <xdr:row>1</xdr:row>
      <xdr:rowOff>103554</xdr:rowOff>
    </xdr:from>
    <xdr:to>
      <xdr:col>22</xdr:col>
      <xdr:colOff>307730</xdr:colOff>
      <xdr:row>16</xdr:row>
      <xdr:rowOff>62523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14653</xdr:colOff>
      <xdr:row>16</xdr:row>
      <xdr:rowOff>181708</xdr:rowOff>
    </xdr:from>
    <xdr:to>
      <xdr:col>22</xdr:col>
      <xdr:colOff>346807</xdr:colOff>
      <xdr:row>31</xdr:row>
      <xdr:rowOff>140677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87923</xdr:colOff>
      <xdr:row>15</xdr:row>
      <xdr:rowOff>97692</xdr:rowOff>
    </xdr:from>
    <xdr:to>
      <xdr:col>2</xdr:col>
      <xdr:colOff>136769</xdr:colOff>
      <xdr:row>28</xdr:row>
      <xdr:rowOff>107461</xdr:rowOff>
    </xdr:to>
    <xdr:sp macro="" textlink="">
      <xdr:nvSpPr>
        <xdr:cNvPr id="5" name="TextBox 4"/>
        <xdr:cNvSpPr txBox="1"/>
      </xdr:nvSpPr>
      <xdr:spPr>
        <a:xfrm>
          <a:off x="87923" y="2881923"/>
          <a:ext cx="2344615" cy="24227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Assumptions:</a:t>
          </a:r>
        </a:p>
        <a:p>
          <a:r>
            <a:rPr lang="en-US" sz="1100"/>
            <a:t>1. Demand-Supply</a:t>
          </a:r>
          <a:r>
            <a:rPr lang="en-US" sz="1100" baseline="0"/>
            <a:t> increases at a constant rate of 4% till 2050 (increase from 2018-2020)</a:t>
          </a:r>
        </a:p>
        <a:p>
          <a:r>
            <a:rPr lang="en-US" sz="1100"/>
            <a:t>2. Assume that it is currently breakeven with 0 investment in 2020</a:t>
          </a:r>
        </a:p>
        <a:p>
          <a:r>
            <a:rPr lang="en-US" sz="1100"/>
            <a:t>3. Supply costs remain</a:t>
          </a:r>
          <a:r>
            <a:rPr lang="en-US" sz="1100" baseline="0"/>
            <a:t> constant over the years</a:t>
          </a:r>
        </a:p>
        <a:p>
          <a:r>
            <a:rPr lang="en-US" sz="1100" baseline="0"/>
            <a:t>4. Kenya has a high price problem, thus a 1% decrease in cost of electricity is aimed at per year</a:t>
          </a:r>
        </a:p>
        <a:p>
          <a:r>
            <a:rPr lang="en-US" sz="1100" baseline="0"/>
            <a:t>5. Decrease in LCOE is compensated by investment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petrolprices.com/Kenya/electricity_prices/" TargetMode="External"/><Relationship Id="rId1" Type="http://schemas.openxmlformats.org/officeDocument/2006/relationships/hyperlink" Target="https://en.wikipedia.org/wiki/Energy_in_Kenya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="55" zoomScaleNormal="55" workbookViewId="0">
      <selection activeCell="AB8" sqref="AB8"/>
    </sheetView>
  </sheetViews>
  <sheetFormatPr defaultRowHeight="14.5" x14ac:dyDescent="0.35"/>
  <cols>
    <col min="1" max="1" width="20.90625" customWidth="1"/>
    <col min="2" max="2" width="11.81640625" bestFit="1" customWidth="1"/>
    <col min="7" max="7" width="11.54296875" customWidth="1"/>
    <col min="8" max="8" width="16.453125" customWidth="1"/>
    <col min="9" max="9" width="15.08984375" customWidth="1"/>
    <col min="10" max="10" width="9.54296875" customWidth="1"/>
    <col min="12" max="13" width="15.08984375" customWidth="1"/>
    <col min="14" max="14" width="18.1796875" customWidth="1"/>
  </cols>
  <sheetData>
    <row r="1" spans="1:14" x14ac:dyDescent="0.35">
      <c r="A1">
        <v>2020</v>
      </c>
      <c r="B1" s="1" t="s">
        <v>3</v>
      </c>
      <c r="C1" s="1" t="s">
        <v>4</v>
      </c>
      <c r="E1" t="s">
        <v>10</v>
      </c>
      <c r="F1" t="s">
        <v>11</v>
      </c>
      <c r="G1" t="s">
        <v>15</v>
      </c>
      <c r="H1" t="s">
        <v>16</v>
      </c>
      <c r="I1" t="s">
        <v>17</v>
      </c>
      <c r="J1" t="s">
        <v>18</v>
      </c>
      <c r="K1" t="s">
        <v>23</v>
      </c>
      <c r="L1" t="s">
        <v>20</v>
      </c>
      <c r="M1" t="s">
        <v>21</v>
      </c>
      <c r="N1" t="s">
        <v>19</v>
      </c>
    </row>
    <row r="2" spans="1:14" x14ac:dyDescent="0.35">
      <c r="A2" t="s">
        <v>7</v>
      </c>
      <c r="B2">
        <v>1912</v>
      </c>
      <c r="E2">
        <v>2020</v>
      </c>
      <c r="F2">
        <f>E2-2020</f>
        <v>0</v>
      </c>
      <c r="G2">
        <f>(1+$B$14)</f>
        <v>1.0401129943502825</v>
      </c>
      <c r="H2">
        <f>$B$4*(G2^F2)</f>
        <v>16749120000</v>
      </c>
      <c r="I2">
        <f>$B$5*(G2^F2)</f>
        <v>23222760000</v>
      </c>
      <c r="J2">
        <f>$B$10</f>
        <v>0.14641116559788758</v>
      </c>
      <c r="K2">
        <f>$B$6*(1-($B$7/100))^F2</f>
        <v>0.20300000000000001</v>
      </c>
      <c r="L2">
        <f>H2*K2/10^6</f>
        <v>3400.0713599999999</v>
      </c>
      <c r="M2">
        <f t="shared" ref="M2:M32" si="0">I2*$B$10/10^6</f>
        <v>3400.0713599999999</v>
      </c>
      <c r="N2">
        <f t="shared" ref="N2:N32" si="1">(I2*J2-H2*K2)/10^6</f>
        <v>0</v>
      </c>
    </row>
    <row r="3" spans="1:14" x14ac:dyDescent="0.35">
      <c r="A3" t="s">
        <v>8</v>
      </c>
      <c r="B3">
        <v>2651</v>
      </c>
      <c r="E3">
        <v>2021</v>
      </c>
      <c r="F3">
        <f t="shared" ref="F3:F32" si="2">E3-2020</f>
        <v>1</v>
      </c>
      <c r="G3">
        <f t="shared" ref="G3:G32" si="3">(1+$B$14)</f>
        <v>1.0401129943502825</v>
      </c>
      <c r="H3">
        <f t="shared" ref="H3:H32" si="4">$B$4*(G3^F3)</f>
        <v>17420977355.932205</v>
      </c>
      <c r="I3">
        <f t="shared" ref="I3:I32" si="5">$B$5*(G3^F3)</f>
        <v>24154294440.677967</v>
      </c>
      <c r="J3">
        <f t="shared" ref="J3:J32" si="6">$B$10</f>
        <v>0.14641116559788758</v>
      </c>
      <c r="K3">
        <f t="shared" ref="K3:K32" si="7">$B$6*(1-($B$7/100))^F3</f>
        <v>0.20097000000000001</v>
      </c>
      <c r="L3">
        <f t="shared" ref="L3:L32" si="8">H3*K3/10^6</f>
        <v>3501.0938192216954</v>
      </c>
      <c r="M3">
        <f t="shared" si="0"/>
        <v>3536.4584032542371</v>
      </c>
      <c r="N3">
        <f t="shared" si="1"/>
        <v>35.36458403254175</v>
      </c>
    </row>
    <row r="4" spans="1:14" x14ac:dyDescent="0.35">
      <c r="A4" t="s">
        <v>1</v>
      </c>
      <c r="B4">
        <f>B2*24*365*1000</f>
        <v>16749120000</v>
      </c>
      <c r="E4">
        <v>2022</v>
      </c>
      <c r="F4">
        <f t="shared" si="2"/>
        <v>2</v>
      </c>
      <c r="G4">
        <f t="shared" si="3"/>
        <v>1.0401129943502825</v>
      </c>
      <c r="H4">
        <f t="shared" si="4"/>
        <v>18119784922.187111</v>
      </c>
      <c r="I4">
        <f t="shared" si="5"/>
        <v>25123195517.111938</v>
      </c>
      <c r="J4">
        <f t="shared" si="6"/>
        <v>0.14641116559788758</v>
      </c>
      <c r="K4">
        <f t="shared" si="7"/>
        <v>0.19896030000000001</v>
      </c>
      <c r="L4">
        <f t="shared" si="8"/>
        <v>3605.1178440538242</v>
      </c>
      <c r="M4">
        <f t="shared" si="0"/>
        <v>3678.3163392039828</v>
      </c>
      <c r="N4">
        <f t="shared" si="1"/>
        <v>73.198495150158408</v>
      </c>
    </row>
    <row r="5" spans="1:14" x14ac:dyDescent="0.35">
      <c r="A5" t="s">
        <v>2</v>
      </c>
      <c r="B5">
        <f>B3*24*365*1000</f>
        <v>23222760000</v>
      </c>
      <c r="E5">
        <v>2023</v>
      </c>
      <c r="F5">
        <f t="shared" si="2"/>
        <v>3</v>
      </c>
      <c r="G5">
        <f t="shared" si="3"/>
        <v>1.0401129943502825</v>
      </c>
      <c r="H5">
        <f t="shared" si="4"/>
        <v>18846623752.399136</v>
      </c>
      <c r="I5">
        <f t="shared" si="5"/>
        <v>26130962116.950893</v>
      </c>
      <c r="J5">
        <f t="shared" si="6"/>
        <v>0.14641116559788758</v>
      </c>
      <c r="K5">
        <f t="shared" si="7"/>
        <v>0.196970697</v>
      </c>
      <c r="L5">
        <f t="shared" si="8"/>
        <v>3712.2326166068128</v>
      </c>
      <c r="M5">
        <f t="shared" si="0"/>
        <v>3825.8646217370242</v>
      </c>
      <c r="N5">
        <f t="shared" si="1"/>
        <v>113.63200513021135</v>
      </c>
    </row>
    <row r="6" spans="1:14" x14ac:dyDescent="0.35">
      <c r="A6" t="s">
        <v>0</v>
      </c>
      <c r="B6">
        <v>0.20300000000000001</v>
      </c>
      <c r="E6">
        <v>2024</v>
      </c>
      <c r="F6">
        <f t="shared" si="2"/>
        <v>4</v>
      </c>
      <c r="G6">
        <f t="shared" si="3"/>
        <v>1.0401129943502825</v>
      </c>
      <c r="H6">
        <f t="shared" si="4"/>
        <v>19602618264.501019</v>
      </c>
      <c r="I6">
        <f t="shared" si="5"/>
        <v>27179153252.715588</v>
      </c>
      <c r="J6">
        <f t="shared" si="6"/>
        <v>0.14641116559788758</v>
      </c>
      <c r="K6">
        <f t="shared" si="7"/>
        <v>0.19500099003000002</v>
      </c>
      <c r="L6">
        <f t="shared" si="8"/>
        <v>3822.529968757859</v>
      </c>
      <c r="M6">
        <f t="shared" si="0"/>
        <v>3979.331507693707</v>
      </c>
      <c r="N6">
        <f t="shared" si="1"/>
        <v>156.80153893584776</v>
      </c>
    </row>
    <row r="7" spans="1:14" x14ac:dyDescent="0.35">
      <c r="A7" t="s">
        <v>22</v>
      </c>
      <c r="B7">
        <v>1</v>
      </c>
      <c r="E7">
        <v>2025</v>
      </c>
      <c r="F7">
        <f t="shared" si="2"/>
        <v>5</v>
      </c>
      <c r="G7">
        <f t="shared" si="3"/>
        <v>1.0401129943502825</v>
      </c>
      <c r="H7">
        <f t="shared" si="4"/>
        <v>20388937980.195694</v>
      </c>
      <c r="I7">
        <f t="shared" si="5"/>
        <v>28269390473.587231</v>
      </c>
      <c r="J7">
        <f t="shared" si="6"/>
        <v>0.14641116559788758</v>
      </c>
      <c r="K7">
        <f t="shared" si="7"/>
        <v>0.19305098012969998</v>
      </c>
      <c r="L7">
        <f t="shared" si="8"/>
        <v>3936.1044608804441</v>
      </c>
      <c r="M7">
        <f t="shared" si="0"/>
        <v>4138.9544099797258</v>
      </c>
      <c r="N7">
        <f t="shared" si="1"/>
        <v>202.84994909928179</v>
      </c>
    </row>
    <row r="8" spans="1:14" x14ac:dyDescent="0.35">
      <c r="A8" s="3" t="s">
        <v>5</v>
      </c>
      <c r="E8">
        <v>2026</v>
      </c>
      <c r="F8">
        <f t="shared" si="2"/>
        <v>6</v>
      </c>
      <c r="G8">
        <f t="shared" si="3"/>
        <v>1.0401129943502825</v>
      </c>
      <c r="H8">
        <f t="shared" si="4"/>
        <v>21206799334.203541</v>
      </c>
      <c r="I8">
        <f t="shared" si="5"/>
        <v>29403360373.940159</v>
      </c>
      <c r="J8">
        <f t="shared" si="6"/>
        <v>0.14641116559788758</v>
      </c>
      <c r="K8">
        <f t="shared" si="7"/>
        <v>0.19112047032840299</v>
      </c>
      <c r="L8">
        <f t="shared" si="8"/>
        <v>4053.0534629130439</v>
      </c>
      <c r="M8">
        <f t="shared" si="0"/>
        <v>4304.9802648433179</v>
      </c>
      <c r="N8">
        <f t="shared" si="1"/>
        <v>251.926801930274</v>
      </c>
    </row>
    <row r="9" spans="1:14" x14ac:dyDescent="0.35">
      <c r="A9" t="s">
        <v>6</v>
      </c>
      <c r="B9">
        <f>B4*B6</f>
        <v>3400071360</v>
      </c>
      <c r="E9">
        <v>2027</v>
      </c>
      <c r="F9">
        <f t="shared" si="2"/>
        <v>7</v>
      </c>
      <c r="G9">
        <f t="shared" si="3"/>
        <v>1.0401129943502825</v>
      </c>
      <c r="H9">
        <f t="shared" si="4"/>
        <v>22057467556.084023</v>
      </c>
      <c r="I9">
        <f t="shared" si="5"/>
        <v>30582817202.499344</v>
      </c>
      <c r="J9">
        <f t="shared" si="6"/>
        <v>0.14641116559788758</v>
      </c>
      <c r="K9">
        <f t="shared" si="7"/>
        <v>0.18920926562511897</v>
      </c>
      <c r="L9">
        <f t="shared" si="8"/>
        <v>4173.4772378365451</v>
      </c>
      <c r="M9">
        <f t="shared" si="0"/>
        <v>4477.6659138850564</v>
      </c>
      <c r="N9">
        <f t="shared" si="1"/>
        <v>304.18867604851101</v>
      </c>
    </row>
    <row r="10" spans="1:14" x14ac:dyDescent="0.35">
      <c r="A10" s="2" t="s">
        <v>9</v>
      </c>
      <c r="B10" s="2">
        <f>B9/B5</f>
        <v>0.14641116559788758</v>
      </c>
      <c r="E10">
        <v>2028</v>
      </c>
      <c r="F10">
        <f t="shared" si="2"/>
        <v>8</v>
      </c>
      <c r="G10">
        <f t="shared" si="3"/>
        <v>1.0401129943502825</v>
      </c>
      <c r="H10">
        <f t="shared" si="4"/>
        <v>22942258627.542759</v>
      </c>
      <c r="I10">
        <f t="shared" si="5"/>
        <v>31809585576.158916</v>
      </c>
      <c r="J10">
        <f t="shared" si="6"/>
        <v>0.14641116559788758</v>
      </c>
      <c r="K10">
        <f t="shared" si="7"/>
        <v>0.18731717296886777</v>
      </c>
      <c r="L10">
        <f t="shared" si="8"/>
        <v>4297.4790276319254</v>
      </c>
      <c r="M10">
        <f t="shared" si="0"/>
        <v>4657.2785013911789</v>
      </c>
      <c r="N10">
        <f t="shared" si="1"/>
        <v>359.79947375925349</v>
      </c>
    </row>
    <row r="11" spans="1:14" x14ac:dyDescent="0.35">
      <c r="E11">
        <v>2029</v>
      </c>
      <c r="F11">
        <f t="shared" si="2"/>
        <v>9</v>
      </c>
      <c r="G11">
        <f t="shared" si="3"/>
        <v>1.0401129943502825</v>
      </c>
      <c r="H11">
        <f t="shared" si="4"/>
        <v>23862541318.252102</v>
      </c>
      <c r="I11">
        <f t="shared" si="5"/>
        <v>33085563302.66021</v>
      </c>
      <c r="J11">
        <f t="shared" si="6"/>
        <v>0.14641116559788758</v>
      </c>
      <c r="K11">
        <f t="shared" si="7"/>
        <v>0.18544400123917909</v>
      </c>
      <c r="L11">
        <f t="shared" si="8"/>
        <v>4425.1651417919056</v>
      </c>
      <c r="M11">
        <f t="shared" si="0"/>
        <v>4844.0958876051764</v>
      </c>
      <c r="N11">
        <f t="shared" si="1"/>
        <v>418.93074581327056</v>
      </c>
    </row>
    <row r="12" spans="1:14" x14ac:dyDescent="0.35">
      <c r="A12" t="s">
        <v>12</v>
      </c>
      <c r="B12">
        <v>1770</v>
      </c>
      <c r="E12">
        <v>2030</v>
      </c>
      <c r="F12">
        <f t="shared" si="2"/>
        <v>10</v>
      </c>
      <c r="G12">
        <f t="shared" si="3"/>
        <v>1.0401129943502825</v>
      </c>
      <c r="H12">
        <f t="shared" si="4"/>
        <v>24819739303.334526</v>
      </c>
      <c r="I12">
        <f t="shared" si="5"/>
        <v>34412724316.495728</v>
      </c>
      <c r="J12">
        <f t="shared" si="6"/>
        <v>0.14641116559788758</v>
      </c>
      <c r="K12">
        <f t="shared" si="7"/>
        <v>0.1835895612267873</v>
      </c>
      <c r="L12">
        <f t="shared" si="8"/>
        <v>4556.6450484624329</v>
      </c>
      <c r="M12">
        <f t="shared" si="0"/>
        <v>5038.407078576909</v>
      </c>
      <c r="N12">
        <f t="shared" si="1"/>
        <v>481.7620301144762</v>
      </c>
    </row>
    <row r="13" spans="1:14" x14ac:dyDescent="0.35">
      <c r="A13" t="s">
        <v>13</v>
      </c>
      <c r="B13">
        <v>1912</v>
      </c>
      <c r="E13">
        <v>2031</v>
      </c>
      <c r="F13">
        <f t="shared" si="2"/>
        <v>11</v>
      </c>
      <c r="G13">
        <f t="shared" si="3"/>
        <v>1.0401129943502825</v>
      </c>
      <c r="H13">
        <f t="shared" si="4"/>
        <v>25815333365.784668</v>
      </c>
      <c r="I13">
        <f t="shared" si="5"/>
        <v>35793121732.581146</v>
      </c>
      <c r="J13">
        <f t="shared" si="6"/>
        <v>0.14641116559788758</v>
      </c>
      <c r="K13">
        <f t="shared" si="7"/>
        <v>0.18175366561451942</v>
      </c>
      <c r="L13">
        <f t="shared" si="8"/>
        <v>4692.0314682921726</v>
      </c>
      <c r="M13">
        <f t="shared" si="0"/>
        <v>5240.5126732542867</v>
      </c>
      <c r="N13">
        <f t="shared" si="1"/>
        <v>548.48120496211436</v>
      </c>
    </row>
    <row r="14" spans="1:14" x14ac:dyDescent="0.35">
      <c r="A14" t="s">
        <v>14</v>
      </c>
      <c r="B14">
        <f>(B13-B12)/B12/2</f>
        <v>4.0112994350282483E-2</v>
      </c>
      <c r="E14">
        <v>2032</v>
      </c>
      <c r="F14">
        <f t="shared" si="2"/>
        <v>12</v>
      </c>
      <c r="G14">
        <f t="shared" si="3"/>
        <v>1.0401129943502825</v>
      </c>
      <c r="H14">
        <f t="shared" si="4"/>
        <v>26850863687.237045</v>
      </c>
      <c r="I14">
        <f t="shared" si="5"/>
        <v>37228891022.419151</v>
      </c>
      <c r="J14">
        <f t="shared" si="6"/>
        <v>0.14641116559788758</v>
      </c>
      <c r="K14">
        <f t="shared" si="7"/>
        <v>0.17993612895837421</v>
      </c>
      <c r="L14">
        <f t="shared" si="8"/>
        <v>4831.440471070413</v>
      </c>
      <c r="M14">
        <f t="shared" si="0"/>
        <v>5450.725328509121</v>
      </c>
      <c r="N14">
        <f t="shared" si="1"/>
        <v>619.28485743870829</v>
      </c>
    </row>
    <row r="15" spans="1:14" x14ac:dyDescent="0.35">
      <c r="E15">
        <v>2033</v>
      </c>
      <c r="F15">
        <f t="shared" si="2"/>
        <v>13</v>
      </c>
      <c r="G15">
        <f t="shared" si="3"/>
        <v>1.0401129943502825</v>
      </c>
      <c r="H15">
        <f t="shared" si="4"/>
        <v>27927932230.623394</v>
      </c>
      <c r="I15">
        <f t="shared" si="5"/>
        <v>38722253317.668732</v>
      </c>
      <c r="J15">
        <f t="shared" si="6"/>
        <v>0.14641116559788758</v>
      </c>
      <c r="K15">
        <f t="shared" si="7"/>
        <v>0.17813676766879047</v>
      </c>
      <c r="L15">
        <f t="shared" si="8"/>
        <v>4974.991575236284</v>
      </c>
      <c r="M15">
        <f t="shared" si="0"/>
        <v>5669.3702428165479</v>
      </c>
      <c r="N15">
        <f t="shared" si="1"/>
        <v>694.37866758026405</v>
      </c>
    </row>
    <row r="16" spans="1:14" x14ac:dyDescent="0.35">
      <c r="E16">
        <v>2034</v>
      </c>
      <c r="F16">
        <f t="shared" si="2"/>
        <v>14</v>
      </c>
      <c r="G16">
        <f t="shared" si="3"/>
        <v>1.0401129943502825</v>
      </c>
      <c r="H16">
        <f t="shared" si="4"/>
        <v>29048205218.405457</v>
      </c>
      <c r="I16">
        <f t="shared" si="5"/>
        <v>40275518846.230576</v>
      </c>
      <c r="J16">
        <f t="shared" si="6"/>
        <v>0.14641116559788758</v>
      </c>
      <c r="K16">
        <f t="shared" si="7"/>
        <v>0.17635539999210256</v>
      </c>
      <c r="L16">
        <f t="shared" si="8"/>
        <v>5122.8078503445749</v>
      </c>
      <c r="M16">
        <f t="shared" si="0"/>
        <v>5896.7856593363067</v>
      </c>
      <c r="N16">
        <f t="shared" si="1"/>
        <v>773.97780899173165</v>
      </c>
    </row>
    <row r="17" spans="5:14" x14ac:dyDescent="0.35">
      <c r="E17">
        <v>2035</v>
      </c>
      <c r="F17">
        <f t="shared" si="2"/>
        <v>15</v>
      </c>
      <c r="G17">
        <f t="shared" si="3"/>
        <v>1.0401129943502825</v>
      </c>
      <c r="H17">
        <f t="shared" si="4"/>
        <v>30213415710.217205</v>
      </c>
      <c r="I17">
        <f t="shared" si="5"/>
        <v>41891090506.164124</v>
      </c>
      <c r="J17">
        <f t="shared" si="6"/>
        <v>0.14641116559788758</v>
      </c>
      <c r="K17">
        <f t="shared" si="7"/>
        <v>0.17459184599218155</v>
      </c>
      <c r="L17">
        <f t="shared" si="8"/>
        <v>5275.016022576001</v>
      </c>
      <c r="M17">
        <f t="shared" si="0"/>
        <v>6133.323389174092</v>
      </c>
      <c r="N17">
        <f t="shared" si="1"/>
        <v>858.30736659809111</v>
      </c>
    </row>
    <row r="18" spans="5:14" x14ac:dyDescent="0.35">
      <c r="E18">
        <v>2036</v>
      </c>
      <c r="F18">
        <f t="shared" si="2"/>
        <v>16</v>
      </c>
      <c r="G18">
        <f t="shared" si="3"/>
        <v>1.0401129943502825</v>
      </c>
      <c r="H18">
        <f t="shared" si="4"/>
        <v>31425366283.903877</v>
      </c>
      <c r="I18">
        <f t="shared" si="5"/>
        <v>43571467582.96505</v>
      </c>
      <c r="J18">
        <f t="shared" si="6"/>
        <v>0.14641116559788758</v>
      </c>
      <c r="K18">
        <f t="shared" si="7"/>
        <v>0.17284592753225972</v>
      </c>
      <c r="L18">
        <f t="shared" si="8"/>
        <v>5431.7465833823671</v>
      </c>
      <c r="M18">
        <f t="shared" si="0"/>
        <v>6379.3493556324865</v>
      </c>
      <c r="N18">
        <f t="shared" si="1"/>
        <v>947.60277225011919</v>
      </c>
    </row>
    <row r="19" spans="5:14" x14ac:dyDescent="0.35">
      <c r="E19">
        <v>2037</v>
      </c>
      <c r="F19">
        <f t="shared" si="2"/>
        <v>17</v>
      </c>
      <c r="G19">
        <f t="shared" si="3"/>
        <v>1.0401129943502825</v>
      </c>
      <c r="H19">
        <f t="shared" si="4"/>
        <v>32685931824.105671</v>
      </c>
      <c r="I19">
        <f t="shared" si="5"/>
        <v>45319249615.954048</v>
      </c>
      <c r="J19">
        <f t="shared" si="6"/>
        <v>0.14641116559788758</v>
      </c>
      <c r="K19">
        <f t="shared" si="7"/>
        <v>0.17111746825693713</v>
      </c>
      <c r="L19">
        <f t="shared" si="8"/>
        <v>5593.1339013598135</v>
      </c>
      <c r="M19">
        <f t="shared" si="0"/>
        <v>6635.2441602934514</v>
      </c>
      <c r="N19">
        <f t="shared" si="1"/>
        <v>1042.1102589336376</v>
      </c>
    </row>
    <row r="20" spans="5:14" x14ac:dyDescent="0.35">
      <c r="E20">
        <v>2038</v>
      </c>
      <c r="F20">
        <f t="shared" si="2"/>
        <v>18</v>
      </c>
      <c r="G20">
        <f t="shared" si="3"/>
        <v>1.0401129943502825</v>
      </c>
      <c r="H20">
        <f t="shared" si="4"/>
        <v>33997062422.699738</v>
      </c>
      <c r="I20">
        <f t="shared" si="5"/>
        <v>47137140419.757843</v>
      </c>
      <c r="J20">
        <f t="shared" si="6"/>
        <v>0.14641116559788758</v>
      </c>
      <c r="K20">
        <f t="shared" si="7"/>
        <v>0.16940629357436776</v>
      </c>
      <c r="L20">
        <f t="shared" si="8"/>
        <v>5759.3163374459782</v>
      </c>
      <c r="M20">
        <f t="shared" si="0"/>
        <v>6901.4036718080451</v>
      </c>
      <c r="N20">
        <f t="shared" si="1"/>
        <v>1142.0873343620672</v>
      </c>
    </row>
    <row r="21" spans="5:14" x14ac:dyDescent="0.35">
      <c r="E21">
        <v>2039</v>
      </c>
      <c r="F21">
        <f t="shared" si="2"/>
        <v>19</v>
      </c>
      <c r="G21">
        <f t="shared" si="3"/>
        <v>1.0401129943502825</v>
      </c>
      <c r="H21">
        <f t="shared" si="4"/>
        <v>35360786395.587692</v>
      </c>
      <c r="I21">
        <f t="shared" si="5"/>
        <v>49027952267.104073</v>
      </c>
      <c r="J21">
        <f t="shared" si="6"/>
        <v>0.14641116559788758</v>
      </c>
      <c r="K21">
        <f t="shared" si="7"/>
        <v>0.16771223063862406</v>
      </c>
      <c r="L21">
        <f t="shared" si="8"/>
        <v>5930.4363635399231</v>
      </c>
      <c r="M21">
        <f t="shared" si="0"/>
        <v>7178.2396383043024</v>
      </c>
      <c r="N21">
        <f t="shared" si="1"/>
        <v>1247.8032747643795</v>
      </c>
    </row>
    <row r="22" spans="5:14" x14ac:dyDescent="0.35">
      <c r="E22">
        <v>2040</v>
      </c>
      <c r="F22">
        <f t="shared" si="2"/>
        <v>20</v>
      </c>
      <c r="G22">
        <f t="shared" si="3"/>
        <v>1.0401129943502825</v>
      </c>
      <c r="H22">
        <f t="shared" si="4"/>
        <v>36779213420.495445</v>
      </c>
      <c r="I22">
        <f t="shared" si="5"/>
        <v>50994610239.40033</v>
      </c>
      <c r="J22">
        <f t="shared" si="6"/>
        <v>0.14641116559788758</v>
      </c>
      <c r="K22">
        <f t="shared" si="7"/>
        <v>0.16603510833223784</v>
      </c>
      <c r="L22">
        <f t="shared" si="8"/>
        <v>6106.640684646457</v>
      </c>
      <c r="M22">
        <f t="shared" si="0"/>
        <v>7466.1803243605755</v>
      </c>
      <c r="N22">
        <f t="shared" si="1"/>
        <v>1359.5396397141189</v>
      </c>
    </row>
    <row r="23" spans="5:14" x14ac:dyDescent="0.35">
      <c r="E23">
        <v>2041</v>
      </c>
      <c r="F23">
        <f t="shared" si="2"/>
        <v>21</v>
      </c>
      <c r="G23">
        <f t="shared" si="3"/>
        <v>1.0401129943502825</v>
      </c>
      <c r="H23">
        <f t="shared" si="4"/>
        <v>38254537800.639618</v>
      </c>
      <c r="I23">
        <f t="shared" si="5"/>
        <v>53040156751.828255</v>
      </c>
      <c r="J23">
        <f t="shared" si="6"/>
        <v>0.14641116559788758</v>
      </c>
      <c r="K23">
        <f t="shared" si="7"/>
        <v>0.16437475724891545</v>
      </c>
      <c r="L23">
        <f t="shared" si="8"/>
        <v>6288.080364649597</v>
      </c>
      <c r="M23">
        <f t="shared" si="0"/>
        <v>7765.6711735298413</v>
      </c>
      <c r="N23">
        <f t="shared" si="1"/>
        <v>1477.5908088802444</v>
      </c>
    </row>
    <row r="24" spans="5:14" x14ac:dyDescent="0.35">
      <c r="E24">
        <v>2042</v>
      </c>
      <c r="F24">
        <f t="shared" si="2"/>
        <v>22</v>
      </c>
      <c r="G24">
        <f t="shared" si="3"/>
        <v>1.0401129943502825</v>
      </c>
      <c r="H24">
        <f t="shared" si="4"/>
        <v>39789041859.309334</v>
      </c>
      <c r="I24">
        <f t="shared" si="5"/>
        <v>55167756259.952431</v>
      </c>
      <c r="J24">
        <f t="shared" si="6"/>
        <v>0.14641116559788758</v>
      </c>
      <c r="K24">
        <f t="shared" si="7"/>
        <v>0.16273100967642629</v>
      </c>
      <c r="L24">
        <f t="shared" si="8"/>
        <v>6474.9109558229984</v>
      </c>
      <c r="M24">
        <f t="shared" si="0"/>
        <v>8077.1754974397945</v>
      </c>
      <c r="N24">
        <f t="shared" si="1"/>
        <v>1602.2645416167966</v>
      </c>
    </row>
    <row r="25" spans="5:14" x14ac:dyDescent="0.35">
      <c r="E25">
        <v>2043</v>
      </c>
      <c r="F25">
        <f t="shared" si="2"/>
        <v>23</v>
      </c>
      <c r="G25">
        <f t="shared" si="3"/>
        <v>1.0401129943502825</v>
      </c>
      <c r="H25">
        <f t="shared" si="4"/>
        <v>41385099470.614967</v>
      </c>
      <c r="I25">
        <f t="shared" si="5"/>
        <v>57380700155.125671</v>
      </c>
      <c r="J25">
        <f t="shared" si="6"/>
        <v>0.14641116559788758</v>
      </c>
      <c r="K25">
        <f t="shared" si="7"/>
        <v>0.16110369957966203</v>
      </c>
      <c r="L25">
        <f t="shared" si="8"/>
        <v>6667.2926321883842</v>
      </c>
      <c r="M25">
        <f t="shared" si="0"/>
        <v>8401.1751925348381</v>
      </c>
      <c r="N25">
        <f t="shared" si="1"/>
        <v>1733.8825603464545</v>
      </c>
    </row>
    <row r="26" spans="5:14" x14ac:dyDescent="0.35">
      <c r="E26">
        <v>2044</v>
      </c>
      <c r="F26">
        <f t="shared" si="2"/>
        <v>24</v>
      </c>
      <c r="G26">
        <f t="shared" si="3"/>
        <v>1.0401129943502825</v>
      </c>
      <c r="H26">
        <f t="shared" si="4"/>
        <v>43045179731.865616</v>
      </c>
      <c r="I26">
        <f t="shared" si="5"/>
        <v>59682411856.263466</v>
      </c>
      <c r="J26">
        <f t="shared" si="6"/>
        <v>0.14641116559788758</v>
      </c>
      <c r="K26">
        <f t="shared" si="7"/>
        <v>0.15949266258386541</v>
      </c>
      <c r="L26">
        <f t="shared" si="8"/>
        <v>6865.3903268362847</v>
      </c>
      <c r="M26">
        <f t="shared" si="0"/>
        <v>8738.1714855687205</v>
      </c>
      <c r="N26">
        <f t="shared" si="1"/>
        <v>1872.7811587324352</v>
      </c>
    </row>
    <row r="27" spans="5:14" x14ac:dyDescent="0.35">
      <c r="E27">
        <v>2045</v>
      </c>
      <c r="F27">
        <f t="shared" si="2"/>
        <v>25</v>
      </c>
      <c r="G27">
        <f t="shared" si="3"/>
        <v>1.0401129943502825</v>
      </c>
      <c r="H27">
        <f t="shared" si="4"/>
        <v>44771850783.256844</v>
      </c>
      <c r="I27">
        <f t="shared" si="5"/>
        <v>62076452105.865005</v>
      </c>
      <c r="J27">
        <f t="shared" si="6"/>
        <v>0.14641116559788758</v>
      </c>
      <c r="K27">
        <f t="shared" si="7"/>
        <v>0.15789773595802672</v>
      </c>
      <c r="L27">
        <f t="shared" si="8"/>
        <v>7069.373873326861</v>
      </c>
      <c r="M27">
        <f t="shared" si="0"/>
        <v>9088.6857090011381</v>
      </c>
      <c r="N27">
        <f t="shared" si="1"/>
        <v>2019.3118356742773</v>
      </c>
    </row>
    <row r="28" spans="5:14" x14ac:dyDescent="0.35">
      <c r="E28">
        <v>2046</v>
      </c>
      <c r="F28">
        <f t="shared" si="2"/>
        <v>26</v>
      </c>
      <c r="G28">
        <f t="shared" si="3"/>
        <v>1.0401129943502825</v>
      </c>
      <c r="H28">
        <f t="shared" si="4"/>
        <v>46567783780.777298</v>
      </c>
      <c r="I28">
        <f t="shared" si="5"/>
        <v>64566524478.473129</v>
      </c>
      <c r="J28">
        <f t="shared" si="6"/>
        <v>0.14641116559788758</v>
      </c>
      <c r="K28">
        <f t="shared" si="7"/>
        <v>0.15631875859844646</v>
      </c>
      <c r="L28">
        <f t="shared" si="8"/>
        <v>7279.4181512919768</v>
      </c>
      <c r="M28">
        <f t="shared" si="0"/>
        <v>9453.260107497792</v>
      </c>
      <c r="N28">
        <f t="shared" si="1"/>
        <v>2173.8419562058143</v>
      </c>
    </row>
    <row r="29" spans="5:14" x14ac:dyDescent="0.35">
      <c r="E29">
        <v>2047</v>
      </c>
      <c r="F29">
        <f t="shared" si="2"/>
        <v>27</v>
      </c>
      <c r="G29">
        <f t="shared" si="3"/>
        <v>1.0401129943502825</v>
      </c>
      <c r="H29">
        <f t="shared" si="4"/>
        <v>48435757028.480797</v>
      </c>
      <c r="I29">
        <f t="shared" si="5"/>
        <v>67156481110.095505</v>
      </c>
      <c r="J29">
        <f t="shared" si="6"/>
        <v>0.14641116559788758</v>
      </c>
      <c r="K29">
        <f t="shared" si="7"/>
        <v>0.15475557101246201</v>
      </c>
      <c r="L29">
        <f t="shared" si="8"/>
        <v>7495.7032363634153</v>
      </c>
      <c r="M29">
        <f t="shared" si="0"/>
        <v>9832.4586767816036</v>
      </c>
      <c r="N29">
        <f t="shared" si="1"/>
        <v>2336.7554404181869</v>
      </c>
    </row>
    <row r="30" spans="5:14" x14ac:dyDescent="0.35">
      <c r="E30">
        <v>2048</v>
      </c>
      <c r="F30">
        <f t="shared" si="2"/>
        <v>28</v>
      </c>
      <c r="G30">
        <f t="shared" si="3"/>
        <v>1.0401129943502825</v>
      </c>
      <c r="H30">
        <f t="shared" si="4"/>
        <v>50378660276.515907</v>
      </c>
      <c r="I30">
        <f t="shared" si="5"/>
        <v>69850328657.449615</v>
      </c>
      <c r="J30">
        <f t="shared" si="6"/>
        <v>0.14641116559788758</v>
      </c>
      <c r="K30">
        <f t="shared" si="7"/>
        <v>0.15320801530233738</v>
      </c>
      <c r="L30">
        <f t="shared" si="8"/>
        <v>7718.4145545557049</v>
      </c>
      <c r="M30">
        <f t="shared" si="0"/>
        <v>10226.868036132728</v>
      </c>
      <c r="N30">
        <f t="shared" si="1"/>
        <v>2508.4534815770235</v>
      </c>
    </row>
    <row r="31" spans="5:14" x14ac:dyDescent="0.35">
      <c r="E31">
        <v>2049</v>
      </c>
      <c r="F31">
        <f t="shared" si="2"/>
        <v>29</v>
      </c>
      <c r="G31">
        <f t="shared" si="3"/>
        <v>1.0401129943502825</v>
      </c>
      <c r="H31">
        <f t="shared" si="4"/>
        <v>52399499191.562592</v>
      </c>
      <c r="I31">
        <f t="shared" si="5"/>
        <v>72652234496.251282</v>
      </c>
      <c r="J31">
        <f t="shared" si="6"/>
        <v>0.14641116559788758</v>
      </c>
      <c r="K31">
        <f t="shared" si="7"/>
        <v>0.15167593514931399</v>
      </c>
      <c r="L31">
        <f t="shared" si="8"/>
        <v>7947.7430412359781</v>
      </c>
      <c r="M31">
        <f t="shared" si="0"/>
        <v>10637.098335887207</v>
      </c>
      <c r="N31">
        <f t="shared" si="1"/>
        <v>2689.3552946512291</v>
      </c>
    </row>
    <row r="32" spans="5:14" x14ac:dyDescent="0.35">
      <c r="E32">
        <v>2050</v>
      </c>
      <c r="F32">
        <f t="shared" si="2"/>
        <v>30</v>
      </c>
      <c r="G32">
        <f t="shared" si="3"/>
        <v>1.0401129943502825</v>
      </c>
      <c r="H32">
        <f t="shared" si="4"/>
        <v>54501400006.591362</v>
      </c>
      <c r="I32">
        <f t="shared" si="5"/>
        <v>75566533168.134781</v>
      </c>
      <c r="J32">
        <f t="shared" si="6"/>
        <v>0.14641116559788758</v>
      </c>
      <c r="K32">
        <f t="shared" si="7"/>
        <v>0.15015917579782087</v>
      </c>
      <c r="L32">
        <f t="shared" si="8"/>
        <v>8183.8853048171086</v>
      </c>
      <c r="M32">
        <f t="shared" si="0"/>
        <v>11063.784201338045</v>
      </c>
      <c r="N32">
        <f t="shared" si="1"/>
        <v>2879.8988965209369</v>
      </c>
    </row>
  </sheetData>
  <hyperlinks>
    <hyperlink ref="B1" r:id="rId1" location=":~:text=Kenya's%20current%20effective%20installed%20(grid,MW%2C%20as%20of%20November%202019.&amp;text=Electricity%20supply%20is%20mostly%20generated,from%20geothermal%20power%20and%20hydroelectricity." display="Ref"/>
    <hyperlink ref="C1" r:id="rId2" location=":~:text=Kenya%2C%20March%202020%3A%20The%20price,of%20power%2C%20distribution%20and%20taxes.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Carnegie Mellon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gokhale</dc:creator>
  <cp:lastModifiedBy>Yash gokhale</cp:lastModifiedBy>
  <dcterms:created xsi:type="dcterms:W3CDTF">2020-12-04T08:12:24Z</dcterms:created>
  <dcterms:modified xsi:type="dcterms:W3CDTF">2020-12-05T13:35:01Z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2e00bbe3-e52e-42ae-ae81-3a53161cf1f0</vt:lpwstr>
  </property>
</Properties>
</file>