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Yashitha\Documents\Free Lance Project\"/>
    </mc:Choice>
  </mc:AlternateContent>
  <xr:revisionPtr revIDLastSave="0" documentId="8_{0992FF59-1CB6-4D90-8E9B-CE83A11FFC7B}" xr6:coauthVersionLast="45" xr6:coauthVersionMax="45" xr10:uidLastSave="{00000000-0000-0000-0000-000000000000}"/>
  <bookViews>
    <workbookView xWindow="-120" yWindow="-120" windowWidth="20730" windowHeight="11160" activeTab="3" xr2:uid="{F44BE98C-9D60-4B06-913B-49E727A2BC0A}"/>
  </bookViews>
  <sheets>
    <sheet name="Transaction Tracker" sheetId="5" r:id="rId1"/>
    <sheet name="Month by Month" sheetId="8" r:id="rId2"/>
    <sheet name="Tentative Monthly Budget" sheetId="7" r:id="rId3"/>
    <sheet name="List" sheetId="4" r:id="rId4"/>
  </sheets>
  <externalReferences>
    <externalReference r:id="rId5"/>
  </externalReferences>
  <definedNames>
    <definedName name="_xlnm._FilterDatabase" localSheetId="1" hidden="1">'Month by Month'!$A$1:$C$1</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3" i="8" l="1"/>
  <c r="C4" i="8"/>
  <c r="C5" i="8"/>
  <c r="C6" i="8"/>
  <c r="C7" i="8"/>
  <c r="C8" i="8"/>
  <c r="C9" i="8"/>
  <c r="C10" i="8"/>
  <c r="C11" i="8"/>
  <c r="C12" i="8"/>
  <c r="C13" i="8"/>
  <c r="C14" i="8"/>
  <c r="C15" i="8"/>
  <c r="O17" i="5"/>
  <c r="O14" i="5"/>
  <c r="O13" i="5"/>
  <c r="O11" i="5" l="1"/>
  <c r="K3" i="5"/>
  <c r="K9" i="5"/>
  <c r="K20" i="5" l="1"/>
  <c r="O8" i="5" s="1"/>
  <c r="O19" i="5"/>
  <c r="K4" i="5"/>
  <c r="O3" i="5" s="1"/>
  <c r="K5" i="5"/>
  <c r="K6" i="5"/>
  <c r="K7" i="5"/>
  <c r="K8" i="5"/>
  <c r="K10" i="5"/>
  <c r="K11" i="5"/>
  <c r="O6" i="5" s="1"/>
  <c r="K12" i="5"/>
  <c r="K13" i="5"/>
  <c r="K14" i="5"/>
  <c r="K15" i="5"/>
  <c r="K16" i="5"/>
  <c r="K17" i="5"/>
  <c r="K18" i="5"/>
  <c r="K19" i="5"/>
  <c r="O4" i="5" l="1"/>
  <c r="O5" i="5"/>
  <c r="O7" i="5"/>
  <c r="H25" i="7"/>
  <c r="E16" i="7"/>
  <c r="B16" i="7"/>
  <c r="O18" i="5"/>
  <c r="O12" i="5"/>
  <c r="O15" i="5" l="1"/>
  <c r="O20" i="5"/>
  <c r="O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tc={31A0627B-92AD-4B7D-801B-3575AE63C076}</author>
  </authors>
  <commentList>
    <comment ref="O13" authorId="0" shapeId="0" xr:uid="{31A0627B-92AD-4B7D-801B-3575AE63C076}">
      <text>
        <t>[Threaded comment]
Your version of Excel allows you to read this threaded comment; however, any edits to it will get removed if the file is opened in a newer version of Excel. Learn more: https://go.microsoft.com/fwlink/?linkid=870924
Comment:
    Excluding Income summation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 authorId="0" shapeId="0" xr:uid="{F7BF868B-8C07-42E7-8E8F-C4434186C4D7}">
      <text>
        <r>
          <rPr>
            <b/>
            <sz val="10"/>
            <color indexed="81"/>
            <rFont val="Calibri"/>
            <family val="2"/>
          </rPr>
          <t>Incidentals are expenses that happen only on occasions for example car insurance (if yearly), vet bill, parking fine, dentist bill, etc.</t>
        </r>
      </text>
    </comment>
  </commentList>
</comments>
</file>

<file path=xl/sharedStrings.xml><?xml version="1.0" encoding="utf-8"?>
<sst xmlns="http://schemas.openxmlformats.org/spreadsheetml/2006/main" count="177" uniqueCount="62">
  <si>
    <t xml:space="preserve">TD Visa </t>
  </si>
  <si>
    <t>Cash</t>
  </si>
  <si>
    <t>Other</t>
  </si>
  <si>
    <t xml:space="preserve">Education </t>
  </si>
  <si>
    <t>Misc</t>
  </si>
  <si>
    <t>Discretionary</t>
  </si>
  <si>
    <t>Sum</t>
  </si>
  <si>
    <t>Amount</t>
  </si>
  <si>
    <t>Income</t>
  </si>
  <si>
    <t>Total</t>
  </si>
  <si>
    <t>Category</t>
  </si>
  <si>
    <t>Loans- Credit and fees</t>
  </si>
  <si>
    <t>Loan- Education</t>
  </si>
  <si>
    <t>Transport- Go Bus</t>
  </si>
  <si>
    <t>Transport- Brampton</t>
  </si>
  <si>
    <t>Transport- GRT</t>
  </si>
  <si>
    <t>Transport- Other</t>
  </si>
  <si>
    <t>Food- Restaurants</t>
  </si>
  <si>
    <t>Food- Grocery</t>
  </si>
  <si>
    <t>Personal- Clothes</t>
  </si>
  <si>
    <t>Personal- Salon</t>
  </si>
  <si>
    <t>Personal- Gym</t>
  </si>
  <si>
    <t>Personal- Cosmetics/ Skin care</t>
  </si>
  <si>
    <t xml:space="preserve">Personal- Recreational </t>
  </si>
  <si>
    <t>Personal- Vacation</t>
  </si>
  <si>
    <t>Personal- Gift</t>
  </si>
  <si>
    <t>Personal- Other</t>
  </si>
  <si>
    <t>Miscellaneous</t>
  </si>
  <si>
    <t>Accounts</t>
  </si>
  <si>
    <t>TD Chequing Account</t>
  </si>
  <si>
    <t>Transaction Type</t>
  </si>
  <si>
    <t>Recurring</t>
  </si>
  <si>
    <t>Incidental</t>
  </si>
  <si>
    <t>Date</t>
  </si>
  <si>
    <t>Type</t>
  </si>
  <si>
    <t xml:space="preserve">Description </t>
  </si>
  <si>
    <t>Overall Category</t>
  </si>
  <si>
    <t>Loans</t>
  </si>
  <si>
    <t>Transport</t>
  </si>
  <si>
    <t>Food</t>
  </si>
  <si>
    <t>Education</t>
  </si>
  <si>
    <t>Personal</t>
  </si>
  <si>
    <r>
      <rPr>
        <b/>
        <sz val="11"/>
        <color theme="1"/>
        <rFont val="Calibri"/>
        <family val="2"/>
        <scheme val="minor"/>
      </rPr>
      <t>Total Amoun</t>
    </r>
    <r>
      <rPr>
        <sz val="11"/>
        <color theme="1"/>
        <rFont val="Calibri"/>
        <family val="2"/>
        <scheme val="minor"/>
      </rPr>
      <t>t</t>
    </r>
  </si>
  <si>
    <t>Total Amount</t>
  </si>
  <si>
    <t xml:space="preserve">Account </t>
  </si>
  <si>
    <t>Recurring Expenses</t>
  </si>
  <si>
    <t>Est. Amount</t>
  </si>
  <si>
    <t>Incidental Expenses</t>
  </si>
  <si>
    <t>Discretionary Expenses</t>
  </si>
  <si>
    <t>Loan- Credit and fees</t>
  </si>
  <si>
    <t>Salary</t>
  </si>
  <si>
    <t>Loan- OSAP</t>
  </si>
  <si>
    <t>Dash boards</t>
  </si>
  <si>
    <t>Year</t>
  </si>
  <si>
    <t>Month</t>
  </si>
  <si>
    <t>Row Labels</t>
  </si>
  <si>
    <t>Grand Total</t>
  </si>
  <si>
    <t>Sum of all expenses</t>
  </si>
  <si>
    <t>Sum of Sum of all expenses</t>
  </si>
  <si>
    <t xml:space="preserve">  </t>
  </si>
  <si>
    <t>Expense Type</t>
  </si>
  <si>
    <t>Total Amount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</si>
</sst>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quot;$&quot;* #,##0.00_-;\-&quot;$&quot;* #,##0.00_-;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2"/>
      <color rgb="FF000000"/>
      <name val="Calibri"/>
      <family val="2"/>
    </font>
    <font>
      <sz val="12"/>
      <name val="Calibri"/>
      <family val="2"/>
    </font>
    <font>
      <i/>
      <sz val="12"/>
      <color theme="1"/>
      <name val="Calibri"/>
      <family val="2"/>
      <scheme val="minor"/>
    </font>
    <font>
      <b/>
      <sz val="10"/>
      <color indexed="81"/>
      <name val="Calibri"/>
      <family val="2"/>
    </font>
    <font>
      <b/>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theme="7"/>
        <bgColor indexed="64"/>
      </patternFill>
    </fill>
    <fill>
      <patternFill patternType="solid">
        <fgColor theme="7" tint="0.59999389629810485"/>
        <bgColor indexed="64"/>
      </patternFill>
    </fill>
    <fill>
      <patternFill patternType="solid">
        <fgColor theme="4" tint="0.79998168889431442"/>
        <bgColor theme="4" tint="0.79998168889431442"/>
      </patternFill>
    </fill>
  </fills>
  <borders count="1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65">
    <xf numFmtId="0" fontId="0" fillId="0" borderId="0" xfId="0"/>
    <xf numFmtId="0" fontId="2" fillId="0" borderId="0" xfId="0" applyFont="1"/>
    <xf numFmtId="0" fontId="2" fillId="3" borderId="0" xfId="0" applyFont="1" applyFill="1"/>
    <xf numFmtId="0" fontId="0" fillId="4" borderId="0" xfId="0" applyFill="1"/>
    <xf numFmtId="0" fontId="3" fillId="5" borderId="7" xfId="0" applyFont="1" applyFill="1" applyBorder="1"/>
    <xf numFmtId="0" fontId="3" fillId="5" borderId="8" xfId="0" applyFont="1" applyFill="1" applyBorder="1"/>
    <xf numFmtId="0" fontId="4" fillId="2" borderId="9" xfId="0" applyFont="1" applyFill="1" applyBorder="1"/>
    <xf numFmtId="164" fontId="4" fillId="0" borderId="10" xfId="1" applyFont="1" applyBorder="1"/>
    <xf numFmtId="164" fontId="4" fillId="0" borderId="10" xfId="1" applyFont="1" applyBorder="1" applyAlignment="1"/>
    <xf numFmtId="0" fontId="5" fillId="2" borderId="9" xfId="0" applyFont="1" applyFill="1" applyBorder="1" applyAlignment="1"/>
    <xf numFmtId="164" fontId="5" fillId="0" borderId="10" xfId="1" applyFont="1" applyBorder="1" applyAlignment="1"/>
    <xf numFmtId="0" fontId="0" fillId="2" borderId="9" xfId="0" applyFont="1" applyFill="1" applyBorder="1"/>
    <xf numFmtId="164" fontId="0" fillId="0" borderId="10" xfId="1" applyFont="1" applyBorder="1"/>
    <xf numFmtId="0" fontId="0" fillId="2" borderId="9" xfId="0" applyFill="1" applyBorder="1"/>
    <xf numFmtId="0" fontId="6" fillId="0" borderId="11" xfId="0" applyFont="1" applyBorder="1"/>
    <xf numFmtId="164" fontId="0" fillId="0" borderId="12" xfId="1" applyFont="1" applyBorder="1"/>
    <xf numFmtId="0" fontId="3" fillId="6" borderId="7" xfId="0" applyFont="1" applyFill="1" applyBorder="1"/>
    <xf numFmtId="0" fontId="3" fillId="6" borderId="8" xfId="0" applyFont="1" applyFill="1" applyBorder="1"/>
    <xf numFmtId="0" fontId="0" fillId="0" borderId="9" xfId="0" applyBorder="1"/>
    <xf numFmtId="6" fontId="0" fillId="0" borderId="10" xfId="1" applyNumberFormat="1" applyFont="1" applyBorder="1"/>
    <xf numFmtId="0" fontId="3" fillId="7" borderId="7" xfId="0" applyFont="1" applyFill="1" applyBorder="1"/>
    <xf numFmtId="0" fontId="3" fillId="7" borderId="8" xfId="0" applyFont="1" applyFill="1" applyBorder="1"/>
    <xf numFmtId="0" fontId="0" fillId="3" borderId="0" xfId="0" applyFill="1"/>
    <xf numFmtId="0" fontId="2" fillId="3" borderId="0" xfId="0" applyFont="1" applyFill="1" applyBorder="1"/>
    <xf numFmtId="164" fontId="2" fillId="3" borderId="0" xfId="1" applyFont="1" applyFill="1" applyBorder="1"/>
    <xf numFmtId="164" fontId="0" fillId="3" borderId="0" xfId="1" applyFont="1" applyFill="1"/>
    <xf numFmtId="0" fontId="0" fillId="3" borderId="3" xfId="0" applyFill="1" applyBorder="1"/>
    <xf numFmtId="164" fontId="0" fillId="3" borderId="4" xfId="1" applyFont="1" applyFill="1" applyBorder="1"/>
    <xf numFmtId="0" fontId="0" fillId="3" borderId="0" xfId="0" applyFill="1" applyBorder="1"/>
    <xf numFmtId="164" fontId="0" fillId="3" borderId="0" xfId="1" applyFont="1" applyFill="1" applyBorder="1"/>
    <xf numFmtId="0" fontId="0" fillId="3" borderId="5" xfId="0" applyFill="1" applyBorder="1"/>
    <xf numFmtId="164" fontId="0" fillId="3" borderId="6" xfId="1" applyFont="1" applyFill="1" applyBorder="1"/>
    <xf numFmtId="0" fontId="0" fillId="0" borderId="0" xfId="0" applyFill="1"/>
    <xf numFmtId="164" fontId="0" fillId="0" borderId="0" xfId="1" applyFont="1" applyFill="1"/>
    <xf numFmtId="164" fontId="2" fillId="3" borderId="0" xfId="1" applyFont="1" applyFill="1"/>
    <xf numFmtId="0" fontId="2" fillId="8" borderId="0" xfId="0" applyFont="1" applyFill="1" applyAlignment="1">
      <alignment horizontal="center" vertical="center" wrapText="1"/>
    </xf>
    <xf numFmtId="164" fontId="2" fillId="8" borderId="0" xfId="1" applyFont="1" applyFill="1" applyAlignment="1">
      <alignment horizontal="center" vertical="center" wrapText="1"/>
    </xf>
    <xf numFmtId="0" fontId="2" fillId="8" borderId="10" xfId="0" applyFont="1" applyFill="1" applyBorder="1" applyAlignment="1">
      <alignment horizontal="center" vertical="center" wrapText="1"/>
    </xf>
    <xf numFmtId="0" fontId="0" fillId="0" borderId="10" xfId="0" applyFill="1" applyBorder="1"/>
    <xf numFmtId="164" fontId="0" fillId="4" borderId="0" xfId="1" applyFont="1" applyFill="1"/>
    <xf numFmtId="0" fontId="0" fillId="9" borderId="1" xfId="0" applyFill="1" applyBorder="1"/>
    <xf numFmtId="0" fontId="0" fillId="9" borderId="2" xfId="0" applyFill="1" applyBorder="1"/>
    <xf numFmtId="0" fontId="2" fillId="9" borderId="1" xfId="0" applyFont="1" applyFill="1" applyBorder="1"/>
    <xf numFmtId="0" fontId="2" fillId="9" borderId="2" xfId="0" applyFont="1" applyFill="1" applyBorder="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 fontId="0" fillId="10" borderId="13" xfId="0" applyNumberFormat="1" applyFont="1" applyFill="1" applyBorder="1"/>
    <xf numFmtId="0" fontId="0" fillId="10" borderId="14" xfId="0" applyFont="1" applyFill="1" applyBorder="1"/>
    <xf numFmtId="164" fontId="0" fillId="10" borderId="14" xfId="1" applyNumberFormat="1" applyFont="1" applyFill="1" applyBorder="1"/>
    <xf numFmtId="0" fontId="0" fillId="10" borderId="15" xfId="0" applyFont="1" applyFill="1" applyBorder="1"/>
    <xf numFmtId="16" fontId="0" fillId="0" borderId="13" xfId="0" applyNumberFormat="1" applyFont="1" applyBorder="1"/>
    <xf numFmtId="0" fontId="0" fillId="0" borderId="14" xfId="0" applyFont="1" applyBorder="1"/>
    <xf numFmtId="164" fontId="0" fillId="0" borderId="14" xfId="1" applyNumberFormat="1" applyFont="1" applyBorder="1"/>
    <xf numFmtId="0" fontId="0" fillId="0" borderId="15" xfId="0" applyFont="1" applyBorder="1"/>
    <xf numFmtId="0" fontId="0" fillId="10" borderId="0" xfId="0" applyFont="1" applyFill="1" applyBorder="1"/>
    <xf numFmtId="16" fontId="0" fillId="0" borderId="16" xfId="0" applyNumberFormat="1" applyFont="1" applyBorder="1"/>
    <xf numFmtId="0" fontId="0" fillId="0" borderId="17" xfId="0" applyFont="1" applyBorder="1"/>
    <xf numFmtId="164" fontId="0" fillId="0" borderId="17" xfId="1" applyNumberFormat="1" applyFont="1" applyBorder="1"/>
    <xf numFmtId="0" fontId="0" fillId="0" borderId="18" xfId="0" applyFont="1" applyBorder="1"/>
    <xf numFmtId="0" fontId="2" fillId="9" borderId="1" xfId="0" applyFont="1" applyFill="1" applyBorder="1" applyAlignment="1">
      <alignment horizontal="center"/>
    </xf>
    <xf numFmtId="0" fontId="2" fillId="9" borderId="2" xfId="0" applyFont="1" applyFill="1" applyBorder="1" applyAlignment="1">
      <alignment horizontal="center" wrapText="1"/>
    </xf>
    <xf numFmtId="0" fontId="8" fillId="4" borderId="9" xfId="0" applyFont="1" applyFill="1" applyBorder="1" applyAlignment="1">
      <alignment horizontal="left" vertical="center" wrapText="1"/>
    </xf>
    <xf numFmtId="0" fontId="8" fillId="4" borderId="0" xfId="0" applyFont="1" applyFill="1" applyAlignment="1">
      <alignment horizontal="left" vertical="center" wrapText="1"/>
    </xf>
  </cellXfs>
  <cellStyles count="2">
    <cellStyle name="Currency" xfId="1" builtinId="4"/>
    <cellStyle name="Normal" xfId="0" builtinId="0"/>
  </cellStyles>
  <dxfs count="3">
    <dxf>
      <numFmt numFmtId="2" formatCode="0.0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'Transaction Tracker'!$J$2</c:f>
          <c:strCache>
            <c:ptCount val="1"/>
            <c:pt idx="0">
              <c:v>Category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'Transaction Tracker'!$K$2</c:f>
              <c:strCache>
                <c:ptCount val="1"/>
                <c:pt idx="0">
                  <c:v>Total Amount</c:v>
                </c:pt>
              </c:strCache>
            </c:strRef>
          </c:tx>
          <c:spPr>
            <a:solidFill>
              <a:schemeClr val="accent1"/>
            </a:solidFill>
            <a:ln>
              <a:noFill/>
            </a:ln>
            <a:effectLst/>
          </c:spPr>
          <c:invertIfNegative val="0"/>
          <c:cat>
            <c:strRef>
              <c:f>'Transaction Tracker'!$J$3:$J$20</c:f>
              <c:strCache>
                <c:ptCount val="18"/>
                <c:pt idx="0">
                  <c:v>Loans- Credit and fees</c:v>
                </c:pt>
                <c:pt idx="1">
                  <c:v>Loan- OSAP</c:v>
                </c:pt>
                <c:pt idx="2">
                  <c:v>Transport- Go Bus</c:v>
                </c:pt>
                <c:pt idx="3">
                  <c:v>Transport- Brampton</c:v>
                </c:pt>
                <c:pt idx="4">
                  <c:v>Transport- GRT</c:v>
                </c:pt>
                <c:pt idx="5">
                  <c:v>Transport- Other</c:v>
                </c:pt>
                <c:pt idx="6">
                  <c:v>Food- Restaurants</c:v>
                </c:pt>
                <c:pt idx="7">
                  <c:v>Food- Grocery</c:v>
                </c:pt>
                <c:pt idx="8">
                  <c:v>Education </c:v>
                </c:pt>
                <c:pt idx="9">
                  <c:v>Personal- Clothes</c:v>
                </c:pt>
                <c:pt idx="10">
                  <c:v>Personal- Salon</c:v>
                </c:pt>
                <c:pt idx="11">
                  <c:v>Personal- Gym</c:v>
                </c:pt>
                <c:pt idx="12">
                  <c:v>Personal- Cosmetics/ Skin care</c:v>
                </c:pt>
                <c:pt idx="13">
                  <c:v>Personal- Recreational </c:v>
                </c:pt>
                <c:pt idx="14">
                  <c:v>Personal- Vacation</c:v>
                </c:pt>
                <c:pt idx="15">
                  <c:v>Personal- Gift</c:v>
                </c:pt>
                <c:pt idx="16">
                  <c:v>Personal- Other</c:v>
                </c:pt>
                <c:pt idx="17">
                  <c:v>Miscellaneous</c:v>
                </c:pt>
              </c:strCache>
            </c:strRef>
          </c:cat>
          <c:val>
            <c:numRef>
              <c:f>'Transaction Tracker'!$K$3:$K$20</c:f>
              <c:numCache>
                <c:formatCode>_-"$"* #,##0.00_-;\-"$"* #,##0.00_-;_-"$"* "-"??_-;_-@_-</c:formatCode>
                <c:ptCount val="18"/>
                <c:pt idx="0">
                  <c:v>99.08</c:v>
                </c:pt>
                <c:pt idx="1">
                  <c:v>0</c:v>
                </c:pt>
                <c:pt idx="2">
                  <c:v>0</c:v>
                </c:pt>
                <c:pt idx="3">
                  <c:v>50</c:v>
                </c:pt>
                <c:pt idx="4">
                  <c:v>0</c:v>
                </c:pt>
                <c:pt idx="5">
                  <c:v>18.39</c:v>
                </c:pt>
                <c:pt idx="6">
                  <c:v>39.54</c:v>
                </c:pt>
                <c:pt idx="7">
                  <c:v>19.45</c:v>
                </c:pt>
                <c:pt idx="8">
                  <c:v>0</c:v>
                </c:pt>
                <c:pt idx="9">
                  <c:v>29.37</c:v>
                </c:pt>
                <c:pt idx="10">
                  <c:v>0</c:v>
                </c:pt>
                <c:pt idx="11">
                  <c:v>0</c:v>
                </c:pt>
                <c:pt idx="12">
                  <c:v>0</c:v>
                </c:pt>
                <c:pt idx="13">
                  <c:v>63.28</c:v>
                </c:pt>
                <c:pt idx="14">
                  <c:v>0</c:v>
                </c:pt>
                <c:pt idx="15">
                  <c:v>0</c:v>
                </c:pt>
                <c:pt idx="16">
                  <c:v>31.63</c:v>
                </c:pt>
                <c:pt idx="17">
                  <c:v>0</c:v>
                </c:pt>
              </c:numCache>
            </c:numRef>
          </c:val>
          <c:extLst>
            <c:ext xmlns:c16="http://schemas.microsoft.com/office/drawing/2014/chart" uri="{C3380CC4-5D6E-409C-BE32-E72D297353CC}">
              <c16:uniqueId val="{00000000-4523-4711-88E7-27CBB536CCFA}"/>
            </c:ext>
          </c:extLst>
        </c:ser>
        <c:dLbls>
          <c:showLegendKey val="0"/>
          <c:showVal val="0"/>
          <c:showCatName val="0"/>
          <c:showSerName val="0"/>
          <c:showPercent val="0"/>
          <c:showBubbleSize val="0"/>
        </c:dLbls>
        <c:gapWidth val="182"/>
        <c:axId val="1648342512"/>
        <c:axId val="1639705792"/>
      </c:barChart>
      <c:catAx>
        <c:axId val="164834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05792"/>
        <c:crosses val="autoZero"/>
        <c:auto val="1"/>
        <c:lblAlgn val="ctr"/>
        <c:lblOffset val="100"/>
        <c:noMultiLvlLbl val="0"/>
      </c:catAx>
      <c:valAx>
        <c:axId val="1639705792"/>
        <c:scaling>
          <c:orientation val="minMax"/>
        </c:scaling>
        <c:delete val="0"/>
        <c:axPos val="b"/>
        <c:majorGridlines>
          <c:spPr>
            <a:ln w="9525" cap="flat" cmpd="sng" algn="ctr">
              <a:no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4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'Transaction Tracker'!$N$2</c:f>
          <c:strCache>
            <c:ptCount val="1"/>
            <c:pt idx="0">
              <c:v>Overall Category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'Transaction Tracker'!$O$2</c:f>
              <c:strCache>
                <c:ptCount val="1"/>
                <c:pt idx="0">
                  <c:v>Total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E4-4E97-96A3-A041BEE3A7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E4-4E97-96A3-A041BEE3A7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E4-4E97-96A3-A041BEE3A7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E4-4E97-96A3-A041BEE3A7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E4-4E97-96A3-A041BEE3A7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E4-4E97-96A3-A041BEE3A79D}"/>
              </c:ext>
            </c:extLst>
          </c:dPt>
          <c:cat>
            <c:strRef>
              <c:f>'Transaction Tracker'!$N$3:$N$8</c:f>
              <c:strCache>
                <c:ptCount val="6"/>
                <c:pt idx="0">
                  <c:v>Loans</c:v>
                </c:pt>
                <c:pt idx="1">
                  <c:v>Transport</c:v>
                </c:pt>
                <c:pt idx="2">
                  <c:v>Food</c:v>
                </c:pt>
                <c:pt idx="3">
                  <c:v>Education</c:v>
                </c:pt>
                <c:pt idx="4">
                  <c:v>Personal</c:v>
                </c:pt>
                <c:pt idx="5">
                  <c:v>Misc</c:v>
                </c:pt>
              </c:strCache>
            </c:strRef>
          </c:cat>
          <c:val>
            <c:numRef>
              <c:f>'Transaction Tracker'!$O$3:$O$8</c:f>
              <c:numCache>
                <c:formatCode>_-"$"* #,##0.00_-;\-"$"* #,##0.00_-;_-"$"* "-"??_-;_-@_-</c:formatCode>
                <c:ptCount val="6"/>
                <c:pt idx="0">
                  <c:v>99.08</c:v>
                </c:pt>
                <c:pt idx="1">
                  <c:v>68.39</c:v>
                </c:pt>
                <c:pt idx="2">
                  <c:v>58.989999999999995</c:v>
                </c:pt>
                <c:pt idx="3">
                  <c:v>0</c:v>
                </c:pt>
                <c:pt idx="4">
                  <c:v>124.28</c:v>
                </c:pt>
                <c:pt idx="5">
                  <c:v>0</c:v>
                </c:pt>
              </c:numCache>
            </c:numRef>
          </c:val>
          <c:extLst>
            <c:ext xmlns:c16="http://schemas.microsoft.com/office/drawing/2014/chart" uri="{C3380CC4-5D6E-409C-BE32-E72D297353CC}">
              <c16:uniqueId val="{00000000-9C09-4CA2-908A-B33B82198B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'Transaction Tracker'!$N$16</c:f>
          <c:strCache>
            <c:ptCount val="1"/>
            <c:pt idx="0">
              <c:v>Expense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'Transaction Tracker'!$O$16</c:f>
              <c:strCache>
                <c:ptCount val="1"/>
                <c:pt idx="0">
                  <c:v>Total Amount</c:v>
                </c:pt>
              </c:strCache>
            </c:strRef>
          </c:tx>
          <c:spPr>
            <a:solidFill>
              <a:schemeClr val="accent4">
                <a:lumMod val="60000"/>
                <a:lumOff val="40000"/>
              </a:schemeClr>
            </a:solidFill>
            <a:ln>
              <a:solidFill>
                <a:schemeClr val="accent4">
                  <a:lumMod val="40000"/>
                  <a:lumOff val="60000"/>
                </a:schemeClr>
              </a:solidFill>
            </a:ln>
            <a:effectLst/>
          </c:spPr>
          <c:invertIfNegative val="0"/>
          <c:cat>
            <c:strRef>
              <c:f>'Transaction Tracker'!$N$17:$N$19</c:f>
              <c:strCache>
                <c:ptCount val="3"/>
                <c:pt idx="0">
                  <c:v>Recurring</c:v>
                </c:pt>
                <c:pt idx="1">
                  <c:v>Discretionary</c:v>
                </c:pt>
                <c:pt idx="2">
                  <c:v>Incidental</c:v>
                </c:pt>
              </c:strCache>
            </c:strRef>
          </c:cat>
          <c:val>
            <c:numRef>
              <c:f>'Transaction Tracker'!$O$17:$O$19</c:f>
              <c:numCache>
                <c:formatCode>_-"$"* #,##0.00_-;\-"$"* #,##0.00_-;_-"$"* "-"??_-;_-@_-</c:formatCode>
                <c:ptCount val="3"/>
                <c:pt idx="0">
                  <c:v>749.07999999999993</c:v>
                </c:pt>
                <c:pt idx="1">
                  <c:v>183.27</c:v>
                </c:pt>
                <c:pt idx="2">
                  <c:v>18.39</c:v>
                </c:pt>
              </c:numCache>
            </c:numRef>
          </c:val>
          <c:extLst>
            <c:ext xmlns:c16="http://schemas.microsoft.com/office/drawing/2014/chart" uri="{C3380CC4-5D6E-409C-BE32-E72D297353CC}">
              <c16:uniqueId val="{00000000-BEFB-47B6-8CA7-77E194439A4E}"/>
            </c:ext>
          </c:extLst>
        </c:ser>
        <c:dLbls>
          <c:showLegendKey val="0"/>
          <c:showVal val="0"/>
          <c:showCatName val="0"/>
          <c:showSerName val="0"/>
          <c:showPercent val="0"/>
          <c:showBubbleSize val="0"/>
        </c:dLbls>
        <c:gapWidth val="219"/>
        <c:overlap val="-27"/>
        <c:axId val="1509650704"/>
        <c:axId val="1791796416"/>
      </c:barChart>
      <c:catAx>
        <c:axId val="15096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96416"/>
        <c:crosses val="autoZero"/>
        <c:auto val="1"/>
        <c:lblAlgn val="ctr"/>
        <c:lblOffset val="100"/>
        <c:noMultiLvlLbl val="0"/>
      </c:catAx>
      <c:valAx>
        <c:axId val="1791796416"/>
        <c:scaling>
          <c:orientation val="minMax"/>
        </c:scaling>
        <c:delete val="0"/>
        <c:axPos val="l"/>
        <c:majorGridlines>
          <c:spPr>
            <a:ln w="9525" cap="flat" cmpd="sng" algn="ctr">
              <a:no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5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'Transaction Tracker'!$N$10</c:f>
          <c:strCache>
            <c:ptCount val="1"/>
            <c:pt idx="0">
              <c:v>Account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404504669474455"/>
          <c:y val="0.1755863622316555"/>
          <c:w val="0.62426759445766955"/>
          <c:h val="0.71486803413423528"/>
        </c:manualLayout>
      </c:layout>
      <c:barChart>
        <c:barDir val="bar"/>
        <c:grouping val="clustered"/>
        <c:varyColors val="0"/>
        <c:ser>
          <c:idx val="0"/>
          <c:order val="0"/>
          <c:tx>
            <c:strRef>
              <c:f>'Transaction Tracker'!$O$10</c:f>
              <c:strCache>
                <c:ptCount val="1"/>
                <c:pt idx="0">
                  <c:v>Total Amount of Expenses</c:v>
                </c:pt>
              </c:strCache>
            </c:strRef>
          </c:tx>
          <c:spPr>
            <a:solidFill>
              <a:schemeClr val="accent2">
                <a:lumMod val="60000"/>
                <a:lumOff val="40000"/>
              </a:schemeClr>
            </a:solidFill>
            <a:ln>
              <a:solidFill>
                <a:schemeClr val="accent2">
                  <a:lumMod val="60000"/>
                  <a:lumOff val="40000"/>
                </a:schemeClr>
              </a:solidFill>
            </a:ln>
            <a:effectLst/>
          </c:spPr>
          <c:invertIfNegative val="0"/>
          <c:cat>
            <c:strRef>
              <c:f>'Transaction Tracker'!$N$11:$N$14</c:f>
              <c:strCache>
                <c:ptCount val="4"/>
                <c:pt idx="0">
                  <c:v>Cash</c:v>
                </c:pt>
                <c:pt idx="1">
                  <c:v>Other</c:v>
                </c:pt>
                <c:pt idx="2">
                  <c:v>TD Chequing Account</c:v>
                </c:pt>
                <c:pt idx="3">
                  <c:v>TD Visa </c:v>
                </c:pt>
              </c:strCache>
            </c:strRef>
          </c:cat>
          <c:val>
            <c:numRef>
              <c:f>'Transaction Tracker'!$O$11:$O$14</c:f>
              <c:numCache>
                <c:formatCode>_-"$"* #,##0.00_-;\-"$"* #,##0.00_-;_-"$"* "-"??_-;_-@_-</c:formatCode>
                <c:ptCount val="4"/>
                <c:pt idx="0">
                  <c:v>0</c:v>
                </c:pt>
                <c:pt idx="1">
                  <c:v>0</c:v>
                </c:pt>
                <c:pt idx="2">
                  <c:v>710.63</c:v>
                </c:pt>
                <c:pt idx="3">
                  <c:v>240.10999999999999</c:v>
                </c:pt>
              </c:numCache>
            </c:numRef>
          </c:val>
          <c:extLst>
            <c:ext xmlns:c16="http://schemas.microsoft.com/office/drawing/2014/chart" uri="{C3380CC4-5D6E-409C-BE32-E72D297353CC}">
              <c16:uniqueId val="{00000000-CCAD-42D7-8F12-0D4B875ABE0E}"/>
            </c:ext>
          </c:extLst>
        </c:ser>
        <c:dLbls>
          <c:showLegendKey val="0"/>
          <c:showVal val="0"/>
          <c:showCatName val="0"/>
          <c:showSerName val="0"/>
          <c:showPercent val="0"/>
          <c:showBubbleSize val="0"/>
        </c:dLbls>
        <c:gapWidth val="182"/>
        <c:axId val="1792801216"/>
        <c:axId val="1791793920"/>
      </c:barChart>
      <c:catAx>
        <c:axId val="17928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93920"/>
        <c:crosses val="autoZero"/>
        <c:auto val="1"/>
        <c:lblAlgn val="ctr"/>
        <c:lblOffset val="100"/>
        <c:noMultiLvlLbl val="0"/>
      </c:catAx>
      <c:valAx>
        <c:axId val="1791793920"/>
        <c:scaling>
          <c:orientation val="minMax"/>
        </c:scaling>
        <c:delete val="0"/>
        <c:axPos val="b"/>
        <c:majorGridlines>
          <c:spPr>
            <a:ln w="9525" cap="flat" cmpd="sng" algn="ctr">
              <a:no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801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Budget_2019.xlsx]Month by Month!PivotTable16</c:name>
    <c:fmtId val="0"/>
  </c:pivotSource>
  <c:chart>
    <c:title>
      <c:tx>
        <c:strRef>
          <c:f>Table9[[#Headers],[Sum of all expenses]]</c:f>
          <c:strCache>
            <c:ptCount val="1"/>
            <c:pt idx="0">
              <c:v>Sum of all expenses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Table9[[#Headers],[Month]]</c:f>
              <c:strCache>
                <c:ptCount val="1"/>
                <c:pt idx="0">
                  <c:v>Total</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Table9[[#Headers],[Month]]</c:f>
              <c:strCache>
                <c:ptCount val="2"/>
                <c:pt idx="0">
                  <c:v>11</c:v>
                </c:pt>
                <c:pt idx="1">
                  <c:v>12</c:v>
                </c:pt>
              </c:strCache>
            </c:strRef>
          </c:cat>
          <c:val>
            <c:numRef>
              <c:f>Table9[[#Headers],[Month]]</c:f>
              <c:numCache>
                <c:formatCode>General</c:formatCode>
                <c:ptCount val="2"/>
                <c:pt idx="0">
                  <c:v>1421.9900000000002</c:v>
                </c:pt>
                <c:pt idx="1">
                  <c:v>0</c:v>
                </c:pt>
              </c:numCache>
            </c:numRef>
          </c:val>
          <c:extLst>
            <c:ext xmlns:c16="http://schemas.microsoft.com/office/drawing/2014/chart" uri="{C3380CC4-5D6E-409C-BE32-E72D297353CC}">
              <c16:uniqueId val="{00000000-79CA-467E-A2FC-651F49A62249}"/>
            </c:ext>
          </c:extLst>
        </c:ser>
        <c:dLbls>
          <c:dLblPos val="outEnd"/>
          <c:showLegendKey val="0"/>
          <c:showVal val="1"/>
          <c:showCatName val="0"/>
          <c:showSerName val="0"/>
          <c:showPercent val="0"/>
          <c:showBubbleSize val="0"/>
        </c:dLbls>
        <c:gapWidth val="219"/>
        <c:overlap val="-27"/>
        <c:axId val="1792828016"/>
        <c:axId val="1791817632"/>
      </c:barChart>
      <c:catAx>
        <c:axId val="1792828016"/>
        <c:scaling>
          <c:orientation val="minMax"/>
        </c:scaling>
        <c:delete val="0"/>
        <c:axPos val="b"/>
        <c:title>
          <c:tx>
            <c:strRef>
              <c:f>Table9[[#Headers],[Month]]</c:f>
              <c:strCache>
                <c:ptCount val="1"/>
                <c:pt idx="0">
                  <c:v>Month</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17632"/>
        <c:crosses val="autoZero"/>
        <c:auto val="1"/>
        <c:lblAlgn val="ctr"/>
        <c:lblOffset val="100"/>
        <c:noMultiLvlLbl val="0"/>
      </c:catAx>
      <c:valAx>
        <c:axId val="17918176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82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180975</xdr:colOff>
      <xdr:row>21</xdr:row>
      <xdr:rowOff>100012</xdr:rowOff>
    </xdr:from>
    <xdr:to>
      <xdr:col>15</xdr:col>
      <xdr:colOff>9525</xdr:colOff>
      <xdr:row>43</xdr:row>
      <xdr:rowOff>161925</xdr:rowOff>
    </xdr:to>
    <xdr:graphicFrame macro="">
      <xdr:nvGraphicFramePr>
        <xdr:cNvPr id="2" name="Chart 1">
          <a:extLst>
            <a:ext uri="{FF2B5EF4-FFF2-40B4-BE49-F238E27FC236}">
              <a16:creationId xmlns:a16="http://schemas.microsoft.com/office/drawing/2014/main" id="{B15012C8-27EB-4337-B54D-610ED655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381000</xdr:colOff>
      <xdr:row>2</xdr:row>
      <xdr:rowOff>0</xdr:rowOff>
    </xdr:from>
    <xdr:to>
      <xdr:col>20</xdr:col>
      <xdr:colOff>180975</xdr:colOff>
      <xdr:row>11</xdr:row>
      <xdr:rowOff>76200</xdr:rowOff>
    </xdr:to>
    <xdr:graphicFrame macro="">
      <xdr:nvGraphicFramePr>
        <xdr:cNvPr id="3" name="Chart 2">
          <a:extLst>
            <a:ext uri="{FF2B5EF4-FFF2-40B4-BE49-F238E27FC236}">
              <a16:creationId xmlns:a16="http://schemas.microsoft.com/office/drawing/2014/main" id="{02EAB97A-1FD1-439F-ADD3-F422B0C90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390525</xdr:colOff>
      <xdr:row>11</xdr:row>
      <xdr:rowOff>157162</xdr:rowOff>
    </xdr:from>
    <xdr:to>
      <xdr:col>20</xdr:col>
      <xdr:colOff>190500</xdr:colOff>
      <xdr:row>21</xdr:row>
      <xdr:rowOff>171450</xdr:rowOff>
    </xdr:to>
    <xdr:graphicFrame macro="">
      <xdr:nvGraphicFramePr>
        <xdr:cNvPr id="4" name="Chart 3">
          <a:extLst>
            <a:ext uri="{FF2B5EF4-FFF2-40B4-BE49-F238E27FC236}">
              <a16:creationId xmlns:a16="http://schemas.microsoft.com/office/drawing/2014/main" id="{46E80C21-EC34-4962-B86A-C9D24BE4A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228601</xdr:colOff>
      <xdr:row>23</xdr:row>
      <xdr:rowOff>23812</xdr:rowOff>
    </xdr:from>
    <xdr:to>
      <xdr:col>21</xdr:col>
      <xdr:colOff>66676</xdr:colOff>
      <xdr:row>34</xdr:row>
      <xdr:rowOff>38100</xdr:rowOff>
    </xdr:to>
    <xdr:graphicFrame macro="">
      <xdr:nvGraphicFramePr>
        <xdr:cNvPr id="5" name="Chart 4">
          <a:extLst>
            <a:ext uri="{FF2B5EF4-FFF2-40B4-BE49-F238E27FC236}">
              <a16:creationId xmlns:a16="http://schemas.microsoft.com/office/drawing/2014/main" id="{CC87235E-4AEE-41CA-9E84-93194C57F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0</xdr:row>
      <xdr:rowOff>19050</xdr:rowOff>
    </xdr:from>
    <xdr:to>
      <xdr:col>13</xdr:col>
      <xdr:colOff>352425</xdr:colOff>
      <xdr:row>20</xdr:row>
      <xdr:rowOff>157163</xdr:rowOff>
    </xdr:to>
    <xdr:graphicFrame macro="">
      <xdr:nvGraphicFramePr>
        <xdr:cNvPr id="3" name="Chart 2">
          <a:extLst>
            <a:ext uri="{FF2B5EF4-FFF2-40B4-BE49-F238E27FC236}">
              <a16:creationId xmlns:a16="http://schemas.microsoft.com/office/drawing/2014/main" id="{23E90712-2E05-4C6D-838A-7D39CE58B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180976</xdr:rowOff>
    </xdr:from>
    <xdr:to>
      <xdr:col>3</xdr:col>
      <xdr:colOff>9525</xdr:colOff>
      <xdr:row>20</xdr:row>
      <xdr:rowOff>57150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E4482FF4-CC57-4274-A349-CF740FA36F1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3038476"/>
              <a:ext cx="2638425" cy="8286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nthly%20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yashitha bhuvanagiri" id="{AB77E46B-4967-4392-8E01-7874D9DFA5F1}" userId="a2f1f7ca38ce8b7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tha bhuvanagiri" refreshedDate="43788.835595833334" createdVersion="6" refreshedVersion="6" minRefreshableVersion="3" recordCount="14" xr:uid="{3184A780-7B26-4F93-9139-1560402A7696}">
  <cacheSource type="worksheet">
    <worksheetSource name="Table9"/>
  </cacheSource>
  <cacheFields count="3">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ount="12">
        <n v="11"/>
        <n v="12"/>
        <n v="1"/>
        <n v="2"/>
        <n v="3"/>
        <n v="4"/>
        <n v="5"/>
        <n v="6"/>
        <n v="7"/>
        <n v="8"/>
        <n v="9"/>
        <n v="10"/>
      </sharedItems>
    </cacheField>
    <cacheField name="Sum of all expenses" numFmtId="2">
      <sharedItems containsSemiMixedTypes="0" containsString="0" containsNumber="1" minValue="0" maxValue="1421.9900000000002"/>
    </cacheField>
  </cacheFields>
  <extLst>
    <ext xmlns:x14="http://schemas.microsoft.com/office/spreadsheetml/2009/9/main" uri="{725AE2AE-9491-48be-B2B4-4EB974FC3084}">
      <x14:pivotCacheDefinition pivotCacheId="934346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421.9900000000002"/>
  </r>
  <r>
    <x v="0"/>
    <x v="1"/>
    <n v="0"/>
  </r>
  <r>
    <x v="1"/>
    <x v="2"/>
    <n v="0"/>
  </r>
  <r>
    <x v="1"/>
    <x v="3"/>
    <n v="0"/>
  </r>
  <r>
    <x v="1"/>
    <x v="4"/>
    <n v="0"/>
  </r>
  <r>
    <x v="1"/>
    <x v="5"/>
    <n v="0"/>
  </r>
  <r>
    <x v="1"/>
    <x v="6"/>
    <n v="0"/>
  </r>
  <r>
    <x v="1"/>
    <x v="7"/>
    <n v="0"/>
  </r>
  <r>
    <x v="1"/>
    <x v="8"/>
    <n v="0"/>
  </r>
  <r>
    <x v="1"/>
    <x v="9"/>
    <n v="0"/>
  </r>
  <r>
    <x v="1"/>
    <x v="10"/>
    <n v="0"/>
  </r>
  <r>
    <x v="1"/>
    <x v="11"/>
    <n v="0"/>
  </r>
  <r>
    <x v="1"/>
    <x v="0"/>
    <n v="0"/>
  </r>
  <r>
    <x v="1"/>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3B6BB-FF24-4BF4-83AF-A01471655C71}"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F6" firstHeaderRow="1" firstDataRow="1" firstDataCol="1" rowPageCount="1" colPageCount="1"/>
  <pivotFields count="3">
    <pivotField axis="axisPage" showAll="0">
      <items count="3">
        <item x="0"/>
        <item x="1"/>
        <item t="default"/>
      </items>
    </pivotField>
    <pivotField axis="axisRow" showAll="0">
      <items count="13">
        <item x="2"/>
        <item x="3"/>
        <item x="4"/>
        <item x="5"/>
        <item x="6"/>
        <item x="7"/>
        <item x="8"/>
        <item x="9"/>
        <item x="10"/>
        <item x="11"/>
        <item x="0"/>
        <item x="1"/>
        <item t="default"/>
      </items>
    </pivotField>
    <pivotField dataField="1" numFmtId="2" showAll="0"/>
  </pivotFields>
  <rowFields count="1">
    <field x="1"/>
  </rowFields>
  <rowItems count="3">
    <i>
      <x v="10"/>
    </i>
    <i>
      <x v="11"/>
    </i>
    <i t="grand">
      <x/>
    </i>
  </rowItems>
  <colItems count="1">
    <i/>
  </colItems>
  <pageFields count="1">
    <pageField fld="0" item="0" hier="-1"/>
  </pageFields>
  <dataFields count="1">
    <dataField name="Sum of Sum of all expens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E370C3-D5F3-49B9-A1B7-FCEA8A4437C5}" sourceName="Year">
  <pivotTables>
    <pivotTable tabId="8" name="PivotTable16"/>
  </pivotTables>
  <data>
    <tabular pivotCacheId="93434683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53CC53-7DA2-4C93-AE0A-1DF0A13FF359}" cache="Slicer_Year" caption="Year"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43816F-AEC4-44E5-B4AF-57BD287145D7}" name="Table9" displayName="Table9" ref="A1:C15" totalsRowShown="0" headerRowDxfId="1">
  <autoFilter ref="A1:C15" xr:uid="{BF2906D0-86CE-44DC-9C38-CF3298AA9A90}"/>
  <tableColumns count="3">
    <tableColumn id="1" xr3:uid="{95AEB964-898C-4D1C-A72E-3D6958727FA0}" name="Year"/>
    <tableColumn id="2" xr3:uid="{0DCF80C5-5CD6-4D20-AA53-E4CFF9612D30}" name="Month"/>
    <tableColumn id="3" xr3:uid="{E4B3FEDB-3DBA-4870-9BB2-BCF820448AF8}" name="Sum of all expenses" dataDxfId="0">
      <calculatedColumnFormula>SUMPRODUCT((YEAR('Transaction Tracker'!A2:A750)='Month by Month'!$A2)*(MONTH('Transaction Tracker'!A2:A750)='Month by Month'!$B2)*('Transaction Tracker'!C2:C750))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3" dT="2019-11-20T00:32:13.41" personId="{AB77E46B-4967-4392-8E01-7874D9DFA5F1}" id="{31A0627B-92AD-4B7D-801B-3575AE63C076}">
    <text>Excluding Income summation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B527-880B-462C-941A-5B7160901E9B}">
  <dimension ref="A1:W23"/>
  <sheetViews>
    <sheetView zoomScale="80" zoomScaleNormal="80" workbookViewId="0">
      <selection activeCell="D15" sqref="D15"/>
    </sheetView>
  </sheetViews>
  <sheetFormatPr defaultRowHeight="15" x14ac:dyDescent="0.25"/>
  <cols>
    <col min="1" max="1" width="9.140625" style="32"/>
    <col min="2" max="2" width="20" style="32" bestFit="1" customWidth="1"/>
    <col min="3" max="3" width="9.5703125" style="33" bestFit="1" customWidth="1"/>
    <col min="4" max="4" width="12.7109375" style="32" bestFit="1" customWidth="1"/>
    <col min="5" max="5" width="28.5703125" style="32" bestFit="1" customWidth="1"/>
    <col min="6" max="6" width="12" style="38" customWidth="1"/>
    <col min="7" max="7" width="3" style="22" customWidth="1"/>
    <col min="8" max="8" width="3.5703125" style="22" customWidth="1"/>
    <col min="9" max="9" width="3.85546875" style="22" customWidth="1"/>
    <col min="10" max="10" width="28.5703125" style="22" bestFit="1" customWidth="1"/>
    <col min="11" max="11" width="13.140625" style="25" customWidth="1"/>
    <col min="12" max="13" width="9.140625" style="22"/>
    <col min="14" max="14" width="20" style="22" bestFit="1" customWidth="1"/>
    <col min="15" max="15" width="13.140625" style="25" bestFit="1" customWidth="1"/>
    <col min="16" max="16" width="9.140625" style="22"/>
    <col min="17" max="17" width="12.7109375" style="22" bestFit="1" customWidth="1"/>
    <col min="18" max="18" width="14.5703125" style="25" bestFit="1" customWidth="1"/>
    <col min="19" max="16384" width="9.140625" style="22"/>
  </cols>
  <sheetData>
    <row r="1" spans="1:23" ht="33" customHeight="1" thickBot="1" x14ac:dyDescent="0.3">
      <c r="A1" s="35" t="s">
        <v>33</v>
      </c>
      <c r="B1" s="35" t="s">
        <v>28</v>
      </c>
      <c r="C1" s="36" t="s">
        <v>7</v>
      </c>
      <c r="D1" s="35" t="s">
        <v>34</v>
      </c>
      <c r="E1" s="35" t="s">
        <v>10</v>
      </c>
      <c r="F1" s="37" t="s">
        <v>35</v>
      </c>
      <c r="G1" s="63" t="s">
        <v>52</v>
      </c>
      <c r="H1" s="64"/>
      <c r="I1" s="64"/>
      <c r="J1" s="64"/>
      <c r="K1" s="64"/>
      <c r="L1" s="3"/>
      <c r="M1" s="3"/>
      <c r="N1" s="3"/>
      <c r="O1" s="39"/>
      <c r="P1" s="3"/>
      <c r="Q1" s="3"/>
      <c r="R1" s="39"/>
      <c r="S1" s="3"/>
      <c r="T1" s="3"/>
      <c r="U1" s="3"/>
      <c r="V1" s="3"/>
      <c r="W1" s="3"/>
    </row>
    <row r="2" spans="1:23" ht="19.5" customHeight="1" x14ac:dyDescent="0.25">
      <c r="A2" s="48">
        <v>43773</v>
      </c>
      <c r="B2" s="49" t="s">
        <v>29</v>
      </c>
      <c r="C2" s="50">
        <v>99.08</v>
      </c>
      <c r="D2" s="49" t="s">
        <v>31</v>
      </c>
      <c r="E2" s="51" t="s">
        <v>11</v>
      </c>
      <c r="F2" t="s">
        <v>50</v>
      </c>
      <c r="J2" s="40" t="s">
        <v>10</v>
      </c>
      <c r="K2" s="41" t="s">
        <v>43</v>
      </c>
      <c r="N2" s="42" t="s">
        <v>36</v>
      </c>
      <c r="O2" s="41" t="s">
        <v>42</v>
      </c>
      <c r="Q2" s="23"/>
      <c r="R2" s="24"/>
    </row>
    <row r="3" spans="1:23" x14ac:dyDescent="0.25">
      <c r="A3" s="52">
        <v>43773</v>
      </c>
      <c r="B3" s="53" t="s">
        <v>29</v>
      </c>
      <c r="C3" s="54">
        <v>2.4</v>
      </c>
      <c r="D3" s="53" t="s">
        <v>5</v>
      </c>
      <c r="E3" s="55" t="s">
        <v>17</v>
      </c>
      <c r="F3"/>
      <c r="J3" s="26" t="s">
        <v>11</v>
      </c>
      <c r="K3" s="27">
        <f>SUMIF($E:$E,$J3,$C:$C)</f>
        <v>99.08</v>
      </c>
      <c r="N3" s="26" t="s">
        <v>37</v>
      </c>
      <c r="O3" s="27">
        <f>SUMIFS($K:$K,$J:$J,"*Loan*")</f>
        <v>99.08</v>
      </c>
      <c r="Q3" s="28"/>
      <c r="R3" s="29"/>
    </row>
    <row r="4" spans="1:23" x14ac:dyDescent="0.25">
      <c r="A4" s="48">
        <v>43775</v>
      </c>
      <c r="B4" s="49" t="s">
        <v>29</v>
      </c>
      <c r="C4" s="50">
        <v>2.1</v>
      </c>
      <c r="D4" s="49" t="s">
        <v>5</v>
      </c>
      <c r="E4" s="51" t="s">
        <v>17</v>
      </c>
      <c r="F4"/>
      <c r="J4" s="26" t="s">
        <v>51</v>
      </c>
      <c r="K4" s="27">
        <f t="shared" ref="K4:K20" si="0">SUMIF($E:$E,$J4,$C:$C)</f>
        <v>0</v>
      </c>
      <c r="N4" s="26" t="s">
        <v>38</v>
      </c>
      <c r="O4" s="27">
        <f>SUMIFS($K:$K,$J:$J,"*Transport*")</f>
        <v>68.39</v>
      </c>
      <c r="Q4" s="28"/>
      <c r="R4" s="29"/>
    </row>
    <row r="5" spans="1:23" x14ac:dyDescent="0.25">
      <c r="A5" s="52">
        <v>43777</v>
      </c>
      <c r="B5" s="53" t="s">
        <v>0</v>
      </c>
      <c r="C5" s="54">
        <v>3.55</v>
      </c>
      <c r="D5" s="53" t="s">
        <v>5</v>
      </c>
      <c r="E5" s="55" t="s">
        <v>17</v>
      </c>
      <c r="F5"/>
      <c r="J5" s="26" t="s">
        <v>13</v>
      </c>
      <c r="K5" s="27">
        <f t="shared" si="0"/>
        <v>0</v>
      </c>
      <c r="N5" s="26" t="s">
        <v>39</v>
      </c>
      <c r="O5" s="27">
        <f>SUMIFS($K:$K,$J:$J,"*Food*")</f>
        <v>58.989999999999995</v>
      </c>
    </row>
    <row r="6" spans="1:23" x14ac:dyDescent="0.25">
      <c r="A6" s="48">
        <v>43777</v>
      </c>
      <c r="B6" s="49" t="s">
        <v>0</v>
      </c>
      <c r="C6" s="50">
        <v>5.07</v>
      </c>
      <c r="D6" s="49" t="s">
        <v>5</v>
      </c>
      <c r="E6" s="51" t="s">
        <v>17</v>
      </c>
      <c r="F6"/>
      <c r="J6" s="26" t="s">
        <v>14</v>
      </c>
      <c r="K6" s="27">
        <f t="shared" si="0"/>
        <v>50</v>
      </c>
      <c r="N6" s="26" t="s">
        <v>40</v>
      </c>
      <c r="O6" s="27">
        <f>SUMIFS($K:$K,$J:$J,"*Education*")</f>
        <v>0</v>
      </c>
    </row>
    <row r="7" spans="1:23" x14ac:dyDescent="0.25">
      <c r="A7" s="52">
        <v>43777</v>
      </c>
      <c r="B7" s="53" t="s">
        <v>0</v>
      </c>
      <c r="C7" s="54">
        <v>1.85</v>
      </c>
      <c r="D7" s="53" t="s">
        <v>5</v>
      </c>
      <c r="E7" s="55" t="s">
        <v>18</v>
      </c>
      <c r="F7"/>
      <c r="J7" s="26" t="s">
        <v>15</v>
      </c>
      <c r="K7" s="27">
        <f t="shared" si="0"/>
        <v>0</v>
      </c>
      <c r="N7" s="26" t="s">
        <v>41</v>
      </c>
      <c r="O7" s="27">
        <f>SUMIFS($K:$K,$J:$J,"*Personal*")</f>
        <v>124.28</v>
      </c>
    </row>
    <row r="8" spans="1:23" ht="15.75" thickBot="1" x14ac:dyDescent="0.3">
      <c r="A8" s="48">
        <v>43780</v>
      </c>
      <c r="B8" s="49" t="s">
        <v>0</v>
      </c>
      <c r="C8" s="50">
        <v>3.86</v>
      </c>
      <c r="D8" s="49" t="s">
        <v>5</v>
      </c>
      <c r="E8" s="51" t="s">
        <v>17</v>
      </c>
      <c r="F8"/>
      <c r="J8" s="26" t="s">
        <v>16</v>
      </c>
      <c r="K8" s="27">
        <f t="shared" si="0"/>
        <v>18.39</v>
      </c>
      <c r="N8" s="30" t="s">
        <v>4</v>
      </c>
      <c r="O8" s="31">
        <f>SUMIFS($K:$K,$J:$J,"*Miscellaneous*")</f>
        <v>0</v>
      </c>
    </row>
    <row r="9" spans="1:23" ht="15.75" thickBot="1" x14ac:dyDescent="0.3">
      <c r="A9" s="52">
        <v>43780</v>
      </c>
      <c r="B9" s="53" t="s">
        <v>0</v>
      </c>
      <c r="C9" s="54">
        <v>50</v>
      </c>
      <c r="D9" s="53" t="s">
        <v>31</v>
      </c>
      <c r="E9" s="55" t="s">
        <v>14</v>
      </c>
      <c r="F9"/>
      <c r="J9" s="26" t="s">
        <v>17</v>
      </c>
      <c r="K9" s="27">
        <f>SUMIF($E:$E,$J9,$C:$C)</f>
        <v>39.54</v>
      </c>
      <c r="N9" s="2" t="s">
        <v>6</v>
      </c>
      <c r="O9" s="34">
        <f>SUM(O3:O8)</f>
        <v>350.74</v>
      </c>
    </row>
    <row r="10" spans="1:23" ht="15.75" customHeight="1" x14ac:dyDescent="0.25">
      <c r="A10" s="48">
        <v>43780</v>
      </c>
      <c r="B10" s="49" t="s">
        <v>29</v>
      </c>
      <c r="C10" s="50">
        <v>700</v>
      </c>
      <c r="D10" s="49" t="s">
        <v>31</v>
      </c>
      <c r="E10" s="51" t="s">
        <v>8</v>
      </c>
      <c r="F10"/>
      <c r="J10" s="26" t="s">
        <v>18</v>
      </c>
      <c r="K10" s="27">
        <f t="shared" si="0"/>
        <v>19.45</v>
      </c>
      <c r="N10" s="61" t="s">
        <v>44</v>
      </c>
      <c r="O10" s="62" t="s">
        <v>61</v>
      </c>
    </row>
    <row r="11" spans="1:23" x14ac:dyDescent="0.25">
      <c r="A11" s="52">
        <v>43781</v>
      </c>
      <c r="B11" s="53" t="s">
        <v>29</v>
      </c>
      <c r="C11" s="54">
        <v>600</v>
      </c>
      <c r="D11" s="53" t="s">
        <v>31</v>
      </c>
      <c r="E11" s="55" t="s">
        <v>8</v>
      </c>
      <c r="F11"/>
      <c r="J11" s="26" t="s">
        <v>3</v>
      </c>
      <c r="K11" s="27">
        <f t="shared" si="0"/>
        <v>0</v>
      </c>
      <c r="N11" s="26" t="s">
        <v>1</v>
      </c>
      <c r="O11" s="27">
        <f>SUMIF(B:B,"=Cash",C:C)</f>
        <v>0</v>
      </c>
    </row>
    <row r="12" spans="1:23" x14ac:dyDescent="0.25">
      <c r="A12" s="48">
        <v>43781</v>
      </c>
      <c r="B12" s="49" t="s">
        <v>29</v>
      </c>
      <c r="C12" s="50">
        <v>600</v>
      </c>
      <c r="D12" s="49" t="s">
        <v>31</v>
      </c>
      <c r="E12" s="51" t="s">
        <v>12</v>
      </c>
      <c r="F12"/>
      <c r="J12" s="26" t="s">
        <v>19</v>
      </c>
      <c r="K12" s="27">
        <f t="shared" si="0"/>
        <v>29.37</v>
      </c>
      <c r="N12" s="26" t="s">
        <v>2</v>
      </c>
      <c r="O12" s="27">
        <f>SUMIF(B:B,"=Other",C:C)</f>
        <v>0</v>
      </c>
    </row>
    <row r="13" spans="1:23" x14ac:dyDescent="0.25">
      <c r="A13" s="52">
        <v>43781</v>
      </c>
      <c r="B13" s="53" t="s">
        <v>29</v>
      </c>
      <c r="C13" s="54">
        <v>1.41</v>
      </c>
      <c r="D13" s="53" t="s">
        <v>5</v>
      </c>
      <c r="E13" s="55" t="s">
        <v>18</v>
      </c>
      <c r="F13"/>
      <c r="J13" s="26" t="s">
        <v>20</v>
      </c>
      <c r="K13" s="27">
        <f t="shared" si="0"/>
        <v>0</v>
      </c>
      <c r="N13" s="26" t="s">
        <v>29</v>
      </c>
      <c r="O13" s="27">
        <f>SUMIFS(C:C,E:E,"&lt;&gt;Income",B:B,"*TD Chequing Account*")</f>
        <v>710.63</v>
      </c>
    </row>
    <row r="14" spans="1:23" ht="15.75" thickBot="1" x14ac:dyDescent="0.3">
      <c r="A14" s="48">
        <v>43781</v>
      </c>
      <c r="B14" s="49" t="s">
        <v>0</v>
      </c>
      <c r="C14" s="50">
        <v>18.39</v>
      </c>
      <c r="D14" s="49" t="s">
        <v>32</v>
      </c>
      <c r="E14" s="51" t="s">
        <v>16</v>
      </c>
      <c r="F14"/>
      <c r="J14" s="26" t="s">
        <v>21</v>
      </c>
      <c r="K14" s="27">
        <f t="shared" si="0"/>
        <v>0</v>
      </c>
      <c r="N14" s="30" t="s">
        <v>0</v>
      </c>
      <c r="O14" s="31">
        <f>SUMIF(B:B,"*TD Visa*",C:C)</f>
        <v>240.10999999999999</v>
      </c>
    </row>
    <row r="15" spans="1:23" ht="15.75" thickBot="1" x14ac:dyDescent="0.3">
      <c r="A15" s="52">
        <v>43781</v>
      </c>
      <c r="B15" s="53" t="s">
        <v>29</v>
      </c>
      <c r="C15" s="54">
        <v>5.64</v>
      </c>
      <c r="D15" s="53" t="s">
        <v>5</v>
      </c>
      <c r="E15" s="55" t="s">
        <v>17</v>
      </c>
      <c r="F15"/>
      <c r="J15" s="26" t="s">
        <v>22</v>
      </c>
      <c r="K15" s="27">
        <f t="shared" si="0"/>
        <v>0</v>
      </c>
      <c r="N15" s="2" t="s">
        <v>6</v>
      </c>
      <c r="O15" s="34">
        <f>SUM(O11:O14)</f>
        <v>950.74</v>
      </c>
    </row>
    <row r="16" spans="1:23" x14ac:dyDescent="0.25">
      <c r="A16" s="48">
        <v>43782</v>
      </c>
      <c r="B16" s="49" t="s">
        <v>0</v>
      </c>
      <c r="C16" s="50">
        <v>5.64</v>
      </c>
      <c r="D16" s="49" t="s">
        <v>5</v>
      </c>
      <c r="E16" s="51" t="s">
        <v>17</v>
      </c>
      <c r="F16"/>
      <c r="J16" s="26" t="s">
        <v>23</v>
      </c>
      <c r="K16" s="27">
        <f t="shared" si="0"/>
        <v>63.28</v>
      </c>
      <c r="N16" s="42" t="s">
        <v>60</v>
      </c>
      <c r="O16" s="43" t="s">
        <v>43</v>
      </c>
    </row>
    <row r="17" spans="1:15" x14ac:dyDescent="0.25">
      <c r="A17" s="52">
        <v>43782</v>
      </c>
      <c r="B17" s="53" t="s">
        <v>0</v>
      </c>
      <c r="C17" s="54">
        <v>3.19</v>
      </c>
      <c r="D17" s="53" t="s">
        <v>5</v>
      </c>
      <c r="E17" s="55" t="s">
        <v>18</v>
      </c>
      <c r="F17"/>
      <c r="J17" s="26" t="s">
        <v>24</v>
      </c>
      <c r="K17" s="27">
        <f t="shared" si="0"/>
        <v>0</v>
      </c>
      <c r="N17" s="26" t="s">
        <v>31</v>
      </c>
      <c r="O17" s="27">
        <f>SUMIFS(C:C,E:E,"&lt;&gt;Income",D:D,"Recurring")</f>
        <v>749.07999999999993</v>
      </c>
    </row>
    <row r="18" spans="1:15" x14ac:dyDescent="0.25">
      <c r="A18" s="48">
        <v>43783</v>
      </c>
      <c r="B18" s="49" t="s">
        <v>0</v>
      </c>
      <c r="C18" s="50">
        <v>13</v>
      </c>
      <c r="D18" s="49" t="s">
        <v>5</v>
      </c>
      <c r="E18" s="51" t="s">
        <v>18</v>
      </c>
      <c r="F18" s="56"/>
      <c r="J18" s="26" t="s">
        <v>25</v>
      </c>
      <c r="K18" s="27">
        <f t="shared" si="0"/>
        <v>0</v>
      </c>
      <c r="N18" s="26" t="s">
        <v>5</v>
      </c>
      <c r="O18" s="27">
        <f>SUMIF(D:D,"=Discretionary",C:C)</f>
        <v>183.27</v>
      </c>
    </row>
    <row r="19" spans="1:15" ht="15.75" thickBot="1" x14ac:dyDescent="0.3">
      <c r="A19" s="52">
        <v>43786</v>
      </c>
      <c r="B19" s="53" t="s">
        <v>0</v>
      </c>
      <c r="C19" s="54">
        <v>21.47</v>
      </c>
      <c r="D19" s="53" t="s">
        <v>5</v>
      </c>
      <c r="E19" s="55" t="s">
        <v>26</v>
      </c>
      <c r="F19"/>
      <c r="J19" s="26" t="s">
        <v>26</v>
      </c>
      <c r="K19" s="27">
        <f t="shared" si="0"/>
        <v>31.63</v>
      </c>
      <c r="N19" s="30" t="s">
        <v>32</v>
      </c>
      <c r="O19" s="31">
        <f>SUMIF(D:D,"=Incidental",C:C)</f>
        <v>18.39</v>
      </c>
    </row>
    <row r="20" spans="1:15" ht="15.75" thickBot="1" x14ac:dyDescent="0.3">
      <c r="A20" s="48">
        <v>43786</v>
      </c>
      <c r="B20" s="49" t="s">
        <v>0</v>
      </c>
      <c r="C20" s="50">
        <v>11.28</v>
      </c>
      <c r="D20" s="49" t="s">
        <v>5</v>
      </c>
      <c r="E20" s="51" t="s">
        <v>17</v>
      </c>
      <c r="F20" t="s">
        <v>59</v>
      </c>
      <c r="J20" s="30" t="s">
        <v>27</v>
      </c>
      <c r="K20" s="31">
        <f t="shared" si="0"/>
        <v>0</v>
      </c>
      <c r="N20" s="2" t="s">
        <v>6</v>
      </c>
      <c r="O20" s="34">
        <f>SUM(O17:O19)</f>
        <v>950.7399999999999</v>
      </c>
    </row>
    <row r="21" spans="1:15" x14ac:dyDescent="0.25">
      <c r="A21" s="52">
        <v>43786</v>
      </c>
      <c r="B21" s="53" t="s">
        <v>0</v>
      </c>
      <c r="C21" s="54">
        <v>10.16</v>
      </c>
      <c r="D21" s="53" t="s">
        <v>5</v>
      </c>
      <c r="E21" s="55" t="s">
        <v>26</v>
      </c>
      <c r="F21"/>
    </row>
    <row r="22" spans="1:15" x14ac:dyDescent="0.25">
      <c r="A22" s="48">
        <v>43786</v>
      </c>
      <c r="B22" s="49" t="s">
        <v>0</v>
      </c>
      <c r="C22" s="50">
        <v>29.37</v>
      </c>
      <c r="D22" s="49" t="s">
        <v>5</v>
      </c>
      <c r="E22" s="51" t="s">
        <v>19</v>
      </c>
      <c r="F22"/>
    </row>
    <row r="23" spans="1:15" x14ac:dyDescent="0.25">
      <c r="A23" s="57">
        <v>43787</v>
      </c>
      <c r="B23" s="58" t="s">
        <v>0</v>
      </c>
      <c r="C23" s="59">
        <v>63.28</v>
      </c>
      <c r="D23" s="58" t="s">
        <v>5</v>
      </c>
      <c r="E23" s="60" t="s">
        <v>23</v>
      </c>
      <c r="F23"/>
    </row>
  </sheetData>
  <mergeCells count="1">
    <mergeCell ref="G1:K1"/>
  </mergeCells>
  <conditionalFormatting sqref="K3:K20">
    <cfRule type="cellIs" dxfId="2" priority="2" operator="greaterThan">
      <formula>500</formula>
    </cfRule>
  </conditionalFormatting>
  <conditionalFormatting sqref="O3:O8">
    <cfRule type="dataBar" priority="4">
      <dataBar>
        <cfvo type="min"/>
        <cfvo type="max"/>
        <color rgb="FF638EC6"/>
      </dataBar>
      <extLst>
        <ext xmlns:x14="http://schemas.microsoft.com/office/spreadsheetml/2009/9/main" uri="{B025F937-C7B1-47D3-B67F-A62EFF666E3E}">
          <x14:id>{B4CBD1B0-4B53-41DB-BE7B-A305D03E2F8B}</x14:id>
        </ext>
      </extLst>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B4CBD1B0-4B53-41DB-BE7B-A305D03E2F8B}">
            <x14:dataBar minLength="0" maxLength="100" gradient="0">
              <x14:cfvo type="autoMin"/>
              <x14:cfvo type="autoMax"/>
              <x14:negativeFillColor rgb="FFFF0000"/>
              <x14:axisColor rgb="FF000000"/>
            </x14:dataBar>
          </x14:cfRule>
          <xm:sqref>O3:O8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13C162B3-9CCA-4322-A0F8-F6EF65F6984B}">
          <x14:formula1>
            <xm:f>List!$C$2:$C$5</xm:f>
          </x14:formula1>
          <xm:sqref>B1 B24:B1048576</xm:sqref>
        </x14:dataValidation>
        <x14:dataValidation type="list" allowBlank="1" showInputMessage="1" showErrorMessage="1" xr:uid="{9B9E7C9F-7E33-44E8-BF25-27DF3B13C200}">
          <x14:formula1>
            <xm:f>List!$E$2:$E$4</xm:f>
          </x14:formula1>
          <xm:sqref>D1 D24:D1048576</xm:sqref>
        </x14:dataValidation>
        <x14:dataValidation type="list" allowBlank="1" showInputMessage="1" showErrorMessage="1" xr:uid="{83ACFDA6-92D1-4EDA-943C-231FA1318612}">
          <x14:formula1>
            <xm:f>List!$A$2:$A$20</xm:f>
          </x14:formula1>
          <xm:sqref>E1 E24:E1048576</xm:sqref>
        </x14:dataValidation>
        <x14:dataValidation type="list" allowBlank="1" showInputMessage="1" showErrorMessage="1" xr:uid="{5A02C62A-CC89-4118-BBEF-726FBA9E094E}">
          <x14:formula1>
            <xm:f>'[Monthly Budget.xlsx]List'!#REF!</xm:f>
          </x14:formula1>
          <xm:sqref>B2:B23 D2:E23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E5E5-1DAD-498B-BC24-E4596615BA62}">
  <dimension ref="A1:F15"/>
  <sheetViews>
    <sheetView workbookViewId="0">
      <selection activeCell="D27" sqref="D27"/>
    </sheetView>
  </sheetViews>
  <sheetFormatPr defaultRowHeight="15" x14ac:dyDescent="0.25"/>
  <cols>
    <col min="3" max="3" width="21.140625" bestFit="1" customWidth="1"/>
    <col min="5" max="5" width="13.140625" bestFit="1" customWidth="1"/>
    <col min="6" max="6" width="25.7109375" bestFit="1" customWidth="1"/>
  </cols>
  <sheetData>
    <row r="1" spans="1:6" x14ac:dyDescent="0.25">
      <c r="A1" s="1" t="s">
        <v>53</v>
      </c>
      <c r="B1" s="1" t="s">
        <v>54</v>
      </c>
      <c r="C1" s="1" t="s">
        <v>57</v>
      </c>
      <c r="E1" s="45" t="s">
        <v>53</v>
      </c>
      <c r="F1" s="46">
        <v>2019</v>
      </c>
    </row>
    <row r="2" spans="1:6" x14ac:dyDescent="0.25">
      <c r="A2">
        <v>2019</v>
      </c>
      <c r="B2">
        <v>11</v>
      </c>
      <c r="C2" s="44">
        <f>SUMPRODUCT((YEAR('Transaction Tracker'!A2:A750)='Month by Month'!$A2)*(MONTH('Transaction Tracker'!A2:A750)='Month by Month'!$B2)*('Transaction Tracker'!C2:C750))</f>
        <v>2250.7399999999993</v>
      </c>
    </row>
    <row r="3" spans="1:6" x14ac:dyDescent="0.25">
      <c r="A3">
        <v>2019</v>
      </c>
      <c r="B3">
        <v>12</v>
      </c>
      <c r="C3" s="44">
        <f>SUMPRODUCT((YEAR('Transaction Tracker'!A3:A751)='Month by Month'!$A3)*(MONTH('Transaction Tracker'!A3:A751)='Month by Month'!$B3)*('Transaction Tracker'!C3:C751))</f>
        <v>0</v>
      </c>
      <c r="E3" s="45" t="s">
        <v>55</v>
      </c>
      <c r="F3" t="s">
        <v>58</v>
      </c>
    </row>
    <row r="4" spans="1:6" x14ac:dyDescent="0.25">
      <c r="A4">
        <v>2020</v>
      </c>
      <c r="B4">
        <v>1</v>
      </c>
      <c r="C4" s="44">
        <f>SUMPRODUCT((YEAR('Transaction Tracker'!A4:A752)='Month by Month'!$A4)*(MONTH('Transaction Tracker'!A4:A752)='Month by Month'!$B4)*('Transaction Tracker'!C4:C752))</f>
        <v>0</v>
      </c>
      <c r="E4" s="46">
        <v>11</v>
      </c>
      <c r="F4" s="47">
        <v>1421.9900000000002</v>
      </c>
    </row>
    <row r="5" spans="1:6" x14ac:dyDescent="0.25">
      <c r="A5">
        <v>2020</v>
      </c>
      <c r="B5">
        <v>2</v>
      </c>
      <c r="C5" s="44">
        <f>SUMPRODUCT((YEAR('Transaction Tracker'!A5:A753)='Month by Month'!$A5)*(MONTH('Transaction Tracker'!A5:A753)='Month by Month'!$B5)*('Transaction Tracker'!C5:C753))</f>
        <v>0</v>
      </c>
      <c r="E5" s="46">
        <v>12</v>
      </c>
      <c r="F5" s="47">
        <v>0</v>
      </c>
    </row>
    <row r="6" spans="1:6" x14ac:dyDescent="0.25">
      <c r="A6">
        <v>2020</v>
      </c>
      <c r="B6">
        <v>3</v>
      </c>
      <c r="C6" s="44">
        <f>SUMPRODUCT((YEAR('Transaction Tracker'!A6:A754)='Month by Month'!$A6)*(MONTH('Transaction Tracker'!A6:A754)='Month by Month'!$B6)*('Transaction Tracker'!C6:C754))</f>
        <v>0</v>
      </c>
      <c r="E6" s="46" t="s">
        <v>56</v>
      </c>
      <c r="F6" s="47">
        <v>1421.9900000000002</v>
      </c>
    </row>
    <row r="7" spans="1:6" x14ac:dyDescent="0.25">
      <c r="A7">
        <v>2020</v>
      </c>
      <c r="B7">
        <v>4</v>
      </c>
      <c r="C7" s="44">
        <f>SUMPRODUCT((YEAR('Transaction Tracker'!A7:A755)='Month by Month'!$A7)*(MONTH('Transaction Tracker'!A7:A755)='Month by Month'!$B7)*('Transaction Tracker'!C7:C755))</f>
        <v>0</v>
      </c>
    </row>
    <row r="8" spans="1:6" x14ac:dyDescent="0.25">
      <c r="A8">
        <v>2020</v>
      </c>
      <c r="B8">
        <v>5</v>
      </c>
      <c r="C8" s="44">
        <f>SUMPRODUCT((YEAR('Transaction Tracker'!A8:A756)='Month by Month'!$A8)*(MONTH('Transaction Tracker'!A8:A756)='Month by Month'!$B8)*('Transaction Tracker'!C8:C756))</f>
        <v>0</v>
      </c>
    </row>
    <row r="9" spans="1:6" x14ac:dyDescent="0.25">
      <c r="A9">
        <v>2020</v>
      </c>
      <c r="B9">
        <v>6</v>
      </c>
      <c r="C9" s="44">
        <f>SUMPRODUCT((YEAR('Transaction Tracker'!A9:A757)='Month by Month'!$A9)*(MONTH('Transaction Tracker'!A9:A757)='Month by Month'!$B9)*('Transaction Tracker'!C9:C757))</f>
        <v>0</v>
      </c>
    </row>
    <row r="10" spans="1:6" x14ac:dyDescent="0.25">
      <c r="A10">
        <v>2020</v>
      </c>
      <c r="B10">
        <v>7</v>
      </c>
      <c r="C10" s="44">
        <f>SUMPRODUCT((YEAR('Transaction Tracker'!A10:A758)='Month by Month'!$A10)*(MONTH('Transaction Tracker'!A10:A758)='Month by Month'!$B10)*('Transaction Tracker'!C10:C758))</f>
        <v>0</v>
      </c>
    </row>
    <row r="11" spans="1:6" x14ac:dyDescent="0.25">
      <c r="A11">
        <v>2020</v>
      </c>
      <c r="B11">
        <v>8</v>
      </c>
      <c r="C11" s="44">
        <f>SUMPRODUCT((YEAR('Transaction Tracker'!A11:A759)='Month by Month'!$A11)*(MONTH('Transaction Tracker'!A11:A759)='Month by Month'!$B11)*('Transaction Tracker'!C11:C759))</f>
        <v>0</v>
      </c>
    </row>
    <row r="12" spans="1:6" x14ac:dyDescent="0.25">
      <c r="A12">
        <v>2020</v>
      </c>
      <c r="B12">
        <v>9</v>
      </c>
      <c r="C12" s="44">
        <f>SUMPRODUCT((YEAR('Transaction Tracker'!A12:A760)='Month by Month'!$A12)*(MONTH('Transaction Tracker'!A12:A760)='Month by Month'!$B12)*('Transaction Tracker'!C12:C760))</f>
        <v>0</v>
      </c>
    </row>
    <row r="13" spans="1:6" x14ac:dyDescent="0.25">
      <c r="A13">
        <v>2020</v>
      </c>
      <c r="B13">
        <v>10</v>
      </c>
      <c r="C13" s="44">
        <f>SUMPRODUCT((YEAR('Transaction Tracker'!A13:A761)='Month by Month'!$A13)*(MONTH('Transaction Tracker'!A13:A761)='Month by Month'!$B13)*('Transaction Tracker'!C13:C761))</f>
        <v>0</v>
      </c>
    </row>
    <row r="14" spans="1:6" x14ac:dyDescent="0.25">
      <c r="A14">
        <v>2020</v>
      </c>
      <c r="B14">
        <v>11</v>
      </c>
      <c r="C14" s="44">
        <f>SUMPRODUCT((YEAR('Transaction Tracker'!A14:A762)='Month by Month'!$A14)*(MONTH('Transaction Tracker'!A14:A762)='Month by Month'!$B14)*('Transaction Tracker'!C14:C762))</f>
        <v>0</v>
      </c>
    </row>
    <row r="15" spans="1:6" x14ac:dyDescent="0.25">
      <c r="A15">
        <v>2020</v>
      </c>
      <c r="B15">
        <v>11</v>
      </c>
      <c r="C15" s="44">
        <f>SUMPRODUCT((YEAR('Transaction Tracker'!A15:A763)='Month by Month'!$A15)*(MONTH('Transaction Tracker'!A15:A763)='Month by Month'!$B15)*('Transaction Tracker'!C15:C763))</f>
        <v>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ED4B-198E-49EC-AA97-1DE9805B3418}">
  <dimension ref="A1:H25"/>
  <sheetViews>
    <sheetView workbookViewId="0">
      <selection activeCell="B3" sqref="B3"/>
    </sheetView>
  </sheetViews>
  <sheetFormatPr defaultRowHeight="15" x14ac:dyDescent="0.25"/>
  <cols>
    <col min="1" max="1" width="21.140625" bestFit="1" customWidth="1"/>
    <col min="2" max="2" width="13.140625" bestFit="1" customWidth="1"/>
    <col min="4" max="4" width="20.28515625" bestFit="1" customWidth="1"/>
    <col min="5" max="5" width="13.140625" bestFit="1" customWidth="1"/>
    <col min="7" max="7" width="28.5703125" bestFit="1" customWidth="1"/>
    <col min="8" max="8" width="13.140625" bestFit="1" customWidth="1"/>
  </cols>
  <sheetData>
    <row r="1" spans="1:8" ht="15.75" x14ac:dyDescent="0.25">
      <c r="A1" s="4" t="s">
        <v>45</v>
      </c>
      <c r="B1" s="5" t="s">
        <v>46</v>
      </c>
      <c r="D1" s="16" t="s">
        <v>47</v>
      </c>
      <c r="E1" s="17" t="s">
        <v>46</v>
      </c>
      <c r="G1" s="20" t="s">
        <v>48</v>
      </c>
      <c r="H1" s="21" t="s">
        <v>46</v>
      </c>
    </row>
    <row r="2" spans="1:8" ht="15.75" x14ac:dyDescent="0.25">
      <c r="A2" s="6" t="s">
        <v>13</v>
      </c>
      <c r="B2" s="7"/>
      <c r="D2" s="18"/>
      <c r="E2" s="12"/>
      <c r="G2" s="18" t="s">
        <v>17</v>
      </c>
      <c r="H2" s="12"/>
    </row>
    <row r="3" spans="1:8" ht="15.75" x14ac:dyDescent="0.25">
      <c r="A3" s="6" t="s">
        <v>14</v>
      </c>
      <c r="B3" s="7"/>
      <c r="D3" s="18"/>
      <c r="E3" s="19"/>
      <c r="G3" s="18" t="s">
        <v>18</v>
      </c>
      <c r="H3" s="12"/>
    </row>
    <row r="4" spans="1:8" ht="15.75" x14ac:dyDescent="0.25">
      <c r="A4" s="6" t="s">
        <v>15</v>
      </c>
      <c r="B4" s="7"/>
      <c r="D4" s="18"/>
      <c r="E4" s="12"/>
      <c r="G4" s="18" t="s">
        <v>3</v>
      </c>
      <c r="H4" s="12"/>
    </row>
    <row r="5" spans="1:8" ht="15.75" x14ac:dyDescent="0.25">
      <c r="A5" s="6" t="s">
        <v>49</v>
      </c>
      <c r="B5" s="7"/>
      <c r="D5" s="18"/>
      <c r="E5" s="12"/>
      <c r="G5" s="18" t="s">
        <v>19</v>
      </c>
      <c r="H5" s="12"/>
    </row>
    <row r="6" spans="1:8" ht="15.75" x14ac:dyDescent="0.25">
      <c r="A6" s="6"/>
      <c r="B6" s="8"/>
      <c r="D6" s="18"/>
      <c r="E6" s="12"/>
      <c r="G6" s="18" t="s">
        <v>20</v>
      </c>
      <c r="H6" s="8"/>
    </row>
    <row r="7" spans="1:8" ht="15.75" x14ac:dyDescent="0.25">
      <c r="A7" s="9"/>
      <c r="B7" s="10"/>
      <c r="D7" s="18"/>
      <c r="E7" s="12"/>
      <c r="G7" s="18" t="s">
        <v>21</v>
      </c>
      <c r="H7" s="12"/>
    </row>
    <row r="8" spans="1:8" ht="15.75" x14ac:dyDescent="0.25">
      <c r="A8" s="9"/>
      <c r="B8" s="10"/>
      <c r="D8" s="18"/>
      <c r="E8" s="12"/>
      <c r="G8" s="18" t="s">
        <v>22</v>
      </c>
      <c r="H8" s="12"/>
    </row>
    <row r="9" spans="1:8" ht="15.75" x14ac:dyDescent="0.25">
      <c r="A9" s="9"/>
      <c r="B9" s="10"/>
      <c r="D9" s="18"/>
      <c r="E9" s="12"/>
      <c r="G9" s="18" t="s">
        <v>23</v>
      </c>
      <c r="H9" s="12"/>
    </row>
    <row r="10" spans="1:8" ht="15.75" x14ac:dyDescent="0.25">
      <c r="A10" s="9"/>
      <c r="B10" s="10"/>
      <c r="D10" s="18"/>
      <c r="E10" s="12"/>
      <c r="G10" s="18" t="s">
        <v>24</v>
      </c>
      <c r="H10" s="12"/>
    </row>
    <row r="11" spans="1:8" ht="15.75" x14ac:dyDescent="0.25">
      <c r="A11" s="9"/>
      <c r="B11" s="10"/>
      <c r="D11" s="18"/>
      <c r="E11" s="12"/>
      <c r="G11" s="18" t="s">
        <v>25</v>
      </c>
      <c r="H11" s="12"/>
    </row>
    <row r="12" spans="1:8" x14ac:dyDescent="0.25">
      <c r="A12" s="11"/>
      <c r="B12" s="12"/>
      <c r="D12" s="18"/>
      <c r="E12" s="12"/>
      <c r="G12" s="18" t="s">
        <v>26</v>
      </c>
      <c r="H12" s="12"/>
    </row>
    <row r="13" spans="1:8" x14ac:dyDescent="0.25">
      <c r="A13" s="11"/>
      <c r="B13" s="12"/>
      <c r="D13" s="18"/>
      <c r="E13" s="12"/>
      <c r="G13" s="18"/>
      <c r="H13" s="12"/>
    </row>
    <row r="14" spans="1:8" x14ac:dyDescent="0.25">
      <c r="A14" s="11"/>
      <c r="B14" s="12"/>
      <c r="D14" s="18"/>
      <c r="E14" s="12"/>
      <c r="G14" s="18"/>
      <c r="H14" s="12"/>
    </row>
    <row r="15" spans="1:8" x14ac:dyDescent="0.25">
      <c r="A15" s="13"/>
      <c r="B15" s="12"/>
      <c r="D15" s="18"/>
      <c r="E15" s="12"/>
      <c r="G15" s="18"/>
      <c r="H15" s="12"/>
    </row>
    <row r="16" spans="1:8" ht="15.75" x14ac:dyDescent="0.25">
      <c r="A16" s="14" t="s">
        <v>9</v>
      </c>
      <c r="B16" s="15">
        <f>SUM(B2:B15)</f>
        <v>0</v>
      </c>
      <c r="D16" s="14" t="s">
        <v>9</v>
      </c>
      <c r="E16" s="15">
        <f>SUM(E2:E15)</f>
        <v>0</v>
      </c>
      <c r="G16" s="18"/>
      <c r="H16" s="12"/>
    </row>
    <row r="17" spans="7:8" x14ac:dyDescent="0.25">
      <c r="G17" s="18"/>
      <c r="H17" s="12"/>
    </row>
    <row r="18" spans="7:8" x14ac:dyDescent="0.25">
      <c r="G18" s="18"/>
      <c r="H18" s="12"/>
    </row>
    <row r="19" spans="7:8" x14ac:dyDescent="0.25">
      <c r="G19" s="18"/>
      <c r="H19" s="12"/>
    </row>
    <row r="20" spans="7:8" x14ac:dyDescent="0.25">
      <c r="G20" s="18"/>
      <c r="H20" s="12"/>
    </row>
    <row r="21" spans="7:8" x14ac:dyDescent="0.25">
      <c r="G21" s="18"/>
      <c r="H21" s="12"/>
    </row>
    <row r="22" spans="7:8" x14ac:dyDescent="0.25">
      <c r="G22" s="18"/>
      <c r="H22" s="12"/>
    </row>
    <row r="23" spans="7:8" x14ac:dyDescent="0.25">
      <c r="G23" s="18"/>
      <c r="H23" s="12"/>
    </row>
    <row r="24" spans="7:8" x14ac:dyDescent="0.25">
      <c r="G24" s="18"/>
      <c r="H24" s="12"/>
    </row>
    <row r="25" spans="7:8" ht="15.75" x14ac:dyDescent="0.25">
      <c r="G25" s="14" t="s">
        <v>9</v>
      </c>
      <c r="H25" s="15">
        <f>SUM(H2:H24)</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A7B1-AA85-481E-85B8-E9DFE46D13FF}">
  <dimension ref="A1:E20"/>
  <sheetViews>
    <sheetView tabSelected="1" workbookViewId="0">
      <selection activeCell="E18" sqref="E18"/>
    </sheetView>
  </sheetViews>
  <sheetFormatPr defaultRowHeight="15" x14ac:dyDescent="0.25"/>
  <cols>
    <col min="1" max="1" width="28.5703125" bestFit="1" customWidth="1"/>
    <col min="3" max="3" width="20" bestFit="1" customWidth="1"/>
    <col min="5" max="5" width="16" bestFit="1" customWidth="1"/>
  </cols>
  <sheetData>
    <row r="1" spans="1:5" x14ac:dyDescent="0.25">
      <c r="A1" s="1" t="s">
        <v>10</v>
      </c>
      <c r="B1" s="1"/>
      <c r="C1" s="1" t="s">
        <v>28</v>
      </c>
      <c r="E1" t="s">
        <v>30</v>
      </c>
    </row>
    <row r="2" spans="1:5" x14ac:dyDescent="0.25">
      <c r="A2" t="s">
        <v>8</v>
      </c>
      <c r="C2" t="s">
        <v>1</v>
      </c>
      <c r="E2" t="s">
        <v>31</v>
      </c>
    </row>
    <row r="3" spans="1:5" x14ac:dyDescent="0.25">
      <c r="A3" t="s">
        <v>11</v>
      </c>
      <c r="C3" t="s">
        <v>2</v>
      </c>
      <c r="E3" t="s">
        <v>5</v>
      </c>
    </row>
    <row r="4" spans="1:5" x14ac:dyDescent="0.25">
      <c r="A4" t="s">
        <v>12</v>
      </c>
      <c r="C4" t="s">
        <v>29</v>
      </c>
      <c r="E4" t="s">
        <v>32</v>
      </c>
    </row>
    <row r="5" spans="1:5" x14ac:dyDescent="0.25">
      <c r="A5" t="s">
        <v>13</v>
      </c>
      <c r="C5" t="s">
        <v>0</v>
      </c>
    </row>
    <row r="6" spans="1:5" x14ac:dyDescent="0.25">
      <c r="A6" t="s">
        <v>14</v>
      </c>
    </row>
    <row r="7" spans="1:5" x14ac:dyDescent="0.25">
      <c r="A7" t="s">
        <v>15</v>
      </c>
    </row>
    <row r="8" spans="1:5" x14ac:dyDescent="0.25">
      <c r="A8" t="s">
        <v>16</v>
      </c>
    </row>
    <row r="9" spans="1:5" x14ac:dyDescent="0.25">
      <c r="A9" t="s">
        <v>17</v>
      </c>
    </row>
    <row r="10" spans="1:5" x14ac:dyDescent="0.25">
      <c r="A10" t="s">
        <v>18</v>
      </c>
    </row>
    <row r="11" spans="1:5" x14ac:dyDescent="0.25">
      <c r="A11" t="s">
        <v>3</v>
      </c>
    </row>
    <row r="12" spans="1:5" x14ac:dyDescent="0.25">
      <c r="A12" t="s">
        <v>19</v>
      </c>
    </row>
    <row r="13" spans="1:5" x14ac:dyDescent="0.25">
      <c r="A13" t="s">
        <v>20</v>
      </c>
    </row>
    <row r="14" spans="1:5" x14ac:dyDescent="0.25">
      <c r="A14" t="s">
        <v>21</v>
      </c>
    </row>
    <row r="15" spans="1:5" x14ac:dyDescent="0.25">
      <c r="A15" t="s">
        <v>22</v>
      </c>
    </row>
    <row r="16" spans="1:5" x14ac:dyDescent="0.25">
      <c r="A16" t="s">
        <v>23</v>
      </c>
    </row>
    <row r="17" spans="1:1" x14ac:dyDescent="0.25">
      <c r="A17" t="s">
        <v>24</v>
      </c>
    </row>
    <row r="18" spans="1:1" x14ac:dyDescent="0.25">
      <c r="A18" t="s">
        <v>25</v>
      </c>
    </row>
    <row r="19" spans="1:1" x14ac:dyDescent="0.25">
      <c r="A19" t="s">
        <v>26</v>
      </c>
    </row>
    <row r="20" spans="1:1" x14ac:dyDescent="0.25">
      <c r="A20" t="s">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7 x l T 5 D O h l 6 n A A A A + A A A A B I A H A B D b 2 5 m a W c v U G F j a 2 F n Z S 5 4 b W w g o h g A K K A U A A A A A A A A A A A A A A A A A A A A A A A A A A A A h Y 8 x D o I w G E a v Q r r T l q q o 5 K f E s E p i Y m J c m 1 K h E Y q h R b i b g 0 f y C p I o 6 u b 4 v b z h f Y / b H Z K h r r y r a q 1 u T I w C T J G n j G x y b Y o Y d e 7 k r 1 D C Y S f k W R T K G 2 V j o 8 H m M S q d u 0 S E 9 H 2 P + x l u 2 o I w S g N y z L Z 7 W a p a o I + s / 8 u + N t Y J I x X i c H j F c I a X c 7 w I g z V m I Q M y Y c i 0 + S p s L M Y U y A + E t K t c 1 y q u j J 9 u g E w T y P s F f w J Q S w M E F A A C A A g A i 7 x l 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8 Z U 8 o i k e 4 D g A A A B E A A A A T A B w A R m 9 y b X V s Y X M v U 2 V j d G l v b j E u b S C i G A A o o B Q A A A A A A A A A A A A A A A A A A A A A A A A A A A A r T k 0 u y c z P U w i G 0 I b W A F B L A Q I t A B Q A A g A I A I u 8 Z U + Q z o Z e p w A A A P g A A A A S A A A A A A A A A A A A A A A A A A A A A A B D b 2 5 m a W c v U G F j a 2 F n Z S 5 4 b W x Q S w E C L Q A U A A I A C A C L v G V P D 8 r p q 6 Q A A A D p A A A A E w A A A A A A A A A A A A A A A A D z A A A A W 0 N v b n R l b n R f V H l w Z X N d L n h t b F B L A Q I t A B Q A A g A I A I u 8 Z U 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I 7 t K A 2 x e L T J f J p S W u n x i j A A A A A A I A A A A A A B B m A A A A A Q A A I A A A A J h P 7 8 H e 8 y e O v H F o j m 4 n s t A / R v a Z q I O R Z E a I D 6 O X r s N 2 A A A A A A 6 A A A A A A g A A I A A A A I 2 n B O 2 w i E C 6 x Z n q 1 J U M i d 4 w I Z 9 Q 1 7 E v z t B R E p 2 p d k V R U A A A A K C N B A x U C Z t X V y V x T y S A E b L b s M h Z q o g Q d R + 2 C W m V F p n c y 6 4 n P b G G M W l 9 V n A H u F o B v 1 s 1 N R w 5 r F R X w k A z N B c f Q j U P q u K + 2 b c + c 6 y 9 w 8 c k 5 o 1 O Q A A A A I P P e F c A p a x i d A x 6 g o f r w z I + I Z a L 1 I Q 3 / g h i 2 n 2 i m B G p C h 0 y 3 M 4 / B M j e 1 m Z g 5 N v S b I R 1 R 8 M D F l / q Q w C 3 i W j b 5 F 4 = < / D a t a M a s h u p > 
</file>

<file path=customXml/itemProps1.xml><?xml version="1.0" encoding="utf-8"?>
<ds:datastoreItem xmlns:ds="http://schemas.openxmlformats.org/officeDocument/2006/customXml" ds:itemID="{79DCBECE-CB3D-4883-BD31-5494687285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 Tracker</vt:lpstr>
      <vt:lpstr>Month by Month</vt:lpstr>
      <vt:lpstr>Tentative Monthly Budget</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yashitha bhuvanagiri</dc:creator>
  <cp:lastModifiedBy>Yashitha</cp:lastModifiedBy>
  <dcterms:created xsi:type="dcterms:W3CDTF">2019-11-05T17:05:37Z</dcterms:created>
  <dcterms:modified xsi:type="dcterms:W3CDTF">2021-03-30T00:39:15Z</dcterms:modified>
</cp:coreProperties>
</file>