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6\Desktop\final exam\"/>
    </mc:Choice>
  </mc:AlternateContent>
  <xr:revisionPtr revIDLastSave="0" documentId="8_{365578DA-755B-4CD6-88A4-4FBC6C1147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ateW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6" i="1" l="1"/>
  <c r="P95" i="1"/>
  <c r="R97" i="1"/>
  <c r="R95" i="1"/>
  <c r="P94" i="1"/>
  <c r="Q93" i="1" s="1"/>
  <c r="S93" i="1" s="1"/>
  <c r="P93" i="1"/>
  <c r="R93" i="1"/>
  <c r="P90" i="1"/>
  <c r="P89" i="1"/>
  <c r="P88" i="1"/>
  <c r="P87" i="1"/>
  <c r="Q87" i="1" s="1"/>
  <c r="R89" i="1"/>
  <c r="R87" i="1"/>
  <c r="V88" i="1"/>
  <c r="W88" i="1" s="1"/>
  <c r="V87" i="1"/>
  <c r="W87" i="1" s="1"/>
  <c r="V71" i="1"/>
  <c r="P82" i="1"/>
  <c r="V72" i="1"/>
  <c r="W71" i="1"/>
  <c r="W72" i="1"/>
  <c r="P81" i="1"/>
  <c r="R81" i="1"/>
  <c r="R79" i="1"/>
  <c r="R77" i="1"/>
  <c r="R83" i="1" s="1"/>
  <c r="P74" i="1"/>
  <c r="P73" i="1"/>
  <c r="Q73" i="1" s="1"/>
  <c r="R71" i="1"/>
  <c r="R75" i="1" s="1"/>
  <c r="R73" i="1"/>
  <c r="P72" i="1"/>
  <c r="P71" i="1"/>
  <c r="P66" i="1"/>
  <c r="P65" i="1"/>
  <c r="Q65" i="1" s="1"/>
  <c r="R65" i="1"/>
  <c r="Q63" i="1"/>
  <c r="R63" i="1"/>
  <c r="R61" i="1"/>
  <c r="R57" i="1"/>
  <c r="R55" i="1"/>
  <c r="P56" i="1"/>
  <c r="P55" i="1"/>
  <c r="W56" i="1"/>
  <c r="V56" i="1"/>
  <c r="V55" i="1"/>
  <c r="W55" i="1" s="1"/>
  <c r="W57" i="1" s="1"/>
  <c r="Q97" i="1"/>
  <c r="Q81" i="1"/>
  <c r="S81" i="1" s="1"/>
  <c r="Q79" i="1"/>
  <c r="S79" i="1" s="1"/>
  <c r="Q77" i="1"/>
  <c r="S77" i="1" s="1"/>
  <c r="Q71" i="1"/>
  <c r="Q61" i="1"/>
  <c r="R59" i="1"/>
  <c r="Q57" i="1"/>
  <c r="I74" i="1"/>
  <c r="I73" i="1"/>
  <c r="K73" i="1"/>
  <c r="I72" i="1"/>
  <c r="I71" i="1"/>
  <c r="J71" i="1" s="1"/>
  <c r="L71" i="1" s="1"/>
  <c r="I70" i="1"/>
  <c r="I69" i="1"/>
  <c r="K69" i="1"/>
  <c r="K75" i="1" s="1"/>
  <c r="I66" i="1"/>
  <c r="J65" i="1" s="1"/>
  <c r="I65" i="1"/>
  <c r="I64" i="1"/>
  <c r="I63" i="1"/>
  <c r="J63" i="1" s="1"/>
  <c r="L63" i="1" s="1"/>
  <c r="K65" i="1"/>
  <c r="K67" i="1" s="1"/>
  <c r="K63" i="1"/>
  <c r="I60" i="1"/>
  <c r="I59" i="1"/>
  <c r="K59" i="1"/>
  <c r="I58" i="1"/>
  <c r="I57" i="1"/>
  <c r="K57" i="1"/>
  <c r="K71" i="1"/>
  <c r="J69" i="1"/>
  <c r="J59" i="1"/>
  <c r="I56" i="1"/>
  <c r="I55" i="1"/>
  <c r="J55" i="1" s="1"/>
  <c r="L55" i="1" s="1"/>
  <c r="K55" i="1"/>
  <c r="K61" i="1" s="1"/>
  <c r="D55" i="1"/>
  <c r="C56" i="1"/>
  <c r="D56" i="1" s="1"/>
  <c r="C55" i="1"/>
  <c r="D57" i="1" l="1"/>
  <c r="L69" i="1"/>
  <c r="S61" i="1"/>
  <c r="S71" i="1"/>
  <c r="S75" i="1" s="1"/>
  <c r="J57" i="1"/>
  <c r="L57" i="1" s="1"/>
  <c r="L61" i="1" s="1"/>
  <c r="R99" i="1"/>
  <c r="J73" i="1"/>
  <c r="L73" i="1" s="1"/>
  <c r="S73" i="1"/>
  <c r="S57" i="1"/>
  <c r="Q95" i="1"/>
  <c r="S95" i="1" s="1"/>
  <c r="S97" i="1"/>
  <c r="S99" i="1" s="1"/>
  <c r="Q89" i="1"/>
  <c r="S89" i="1" s="1"/>
  <c r="R91" i="1"/>
  <c r="S87" i="1"/>
  <c r="W89" i="1"/>
  <c r="W73" i="1"/>
  <c r="S65" i="1"/>
  <c r="S63" i="1"/>
  <c r="R67" i="1"/>
  <c r="Q55" i="1"/>
  <c r="S55" i="1" s="1"/>
  <c r="S59" i="1" s="1"/>
  <c r="Q60" i="1" s="1"/>
  <c r="S83" i="1"/>
  <c r="L75" i="1"/>
  <c r="L65" i="1"/>
  <c r="L67" i="1" s="1"/>
  <c r="L59" i="1"/>
  <c r="J76" i="1" l="1"/>
  <c r="J68" i="1"/>
  <c r="J62" i="1"/>
  <c r="Q100" i="1"/>
  <c r="S91" i="1"/>
  <c r="Q92" i="1" s="1"/>
  <c r="Q84" i="1"/>
  <c r="Q76" i="1"/>
  <c r="S67" i="1"/>
  <c r="Q68" i="1" s="1"/>
</calcChain>
</file>

<file path=xl/sharedStrings.xml><?xml version="1.0" encoding="utf-8"?>
<sst xmlns="http://schemas.openxmlformats.org/spreadsheetml/2006/main" count="342" uniqueCount="39">
  <si>
    <t>id</t>
  </si>
  <si>
    <t>CTG</t>
  </si>
  <si>
    <t>GP</t>
  </si>
  <si>
    <t>LSM</t>
  </si>
  <si>
    <t>outcome</t>
  </si>
  <si>
    <t>Good</t>
  </si>
  <si>
    <t>Yes</t>
  </si>
  <si>
    <t>A</t>
  </si>
  <si>
    <t>Pass</t>
  </si>
  <si>
    <t>No</t>
  </si>
  <si>
    <t>Average</t>
  </si>
  <si>
    <t>Poor</t>
  </si>
  <si>
    <t>Fail</t>
  </si>
  <si>
    <t>B</t>
  </si>
  <si>
    <t>C</t>
  </si>
  <si>
    <t>Split</t>
  </si>
  <si>
    <t>Pj</t>
  </si>
  <si>
    <t>-  (Pj* log(Pj)</t>
  </si>
  <si>
    <t>Total</t>
  </si>
  <si>
    <t xml:space="preserve"> Total Entropy</t>
  </si>
  <si>
    <t>Levels</t>
  </si>
  <si>
    <t>Total Entropy</t>
  </si>
  <si>
    <t xml:space="preserve">Percent </t>
  </si>
  <si>
    <t>Percent * Total Entropy</t>
  </si>
  <si>
    <t>CTG=Average</t>
  </si>
  <si>
    <t>CTG=Good</t>
  </si>
  <si>
    <t>CTG=Poor</t>
  </si>
  <si>
    <t>GP=Yes</t>
  </si>
  <si>
    <t>GP=No</t>
  </si>
  <si>
    <t>LSM=A</t>
  </si>
  <si>
    <t>LSM=B</t>
  </si>
  <si>
    <t>LSM=C</t>
  </si>
  <si>
    <t>Net Gain=</t>
  </si>
  <si>
    <t>Split 1</t>
  </si>
  <si>
    <t>Split 2:Good</t>
  </si>
  <si>
    <t>Split 2:Average</t>
  </si>
  <si>
    <t>Split 2:Poor</t>
  </si>
  <si>
    <t>Name:Yash Navadiya</t>
  </si>
  <si>
    <t>CWID:10455328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</si>
</sst>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quotePrefix="1"/>
    <xf numFmtId="164" fontId="0" fillId="33" borderId="10" xfId="0" applyNumberFormat="1" applyFill="1" applyBorder="1"/>
    <xf numFmtId="164" fontId="0" fillId="33" borderId="10" xfId="0" quotePrefix="1" applyNumberFormat="1" applyFill="1" applyBorder="1" applyAlignment="1">
      <alignment horizontal="center"/>
    </xf>
    <xf numFmtId="164" fontId="0" fillId="33" borderId="11" xfId="0" applyNumberFormat="1" applyFill="1" applyBorder="1"/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0" fillId="34" borderId="12" xfId="0" applyFill="1" applyBorder="1"/>
    <xf numFmtId="0" fontId="0" fillId="34" borderId="13" xfId="0" applyFill="1" applyBorder="1"/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1" totalsRowShown="0">
  <autoFilter ref="A1:E51" xr:uid="{00000000-0009-0000-0100-000001000000}"/>
  <tableColumns count="5">
    <tableColumn id="1" xr3:uid="{00000000-0010-0000-0000-000001000000}" name="id"/>
    <tableColumn id="2" xr3:uid="{00000000-0010-0000-0000-000002000000}" name="CTG"/>
    <tableColumn id="3" xr3:uid="{00000000-0010-0000-0000-000003000000}" name="GP"/>
    <tableColumn id="4" xr3:uid="{00000000-0010-0000-0000-000004000000}" name="LSM"/>
    <tableColumn id="5" xr3:uid="{00000000-0010-0000-0000-000005000000}" name="out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workbookViewId="0">
      <selection activeCell="J12" sqref="J12"/>
    </sheetView>
  </sheetViews>
  <sheetFormatPr defaultRowHeight="14.5" x14ac:dyDescent="0.35"/>
  <cols>
    <col min="2" max="2" width="12" customWidth="1"/>
    <col min="4" max="4" width="12" customWidth="1"/>
    <col min="5" max="5" width="10.453125" customWidth="1"/>
    <col min="6" max="6" width="18.453125" bestFit="1" customWidth="1"/>
    <col min="7" max="7" width="12.54296875" customWidth="1"/>
    <col min="9" max="9" width="12.6328125" customWidth="1"/>
    <col min="10" max="10" width="13.08984375" customWidth="1"/>
    <col min="12" max="12" width="20.453125" customWidth="1"/>
    <col min="14" max="14" width="14.54296875" customWidth="1"/>
    <col min="16" max="16" width="11.81640625" customWidth="1"/>
    <col min="17" max="17" width="11.90625" customWidth="1"/>
    <col min="19" max="19" width="20" customWidth="1"/>
    <col min="21" max="21" width="12.453125" customWidth="1"/>
    <col min="23" max="23" width="10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3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38</v>
      </c>
    </row>
    <row r="3" spans="1:6" x14ac:dyDescent="0.35">
      <c r="A3">
        <v>2</v>
      </c>
      <c r="B3" t="s">
        <v>5</v>
      </c>
      <c r="C3" t="s">
        <v>9</v>
      </c>
      <c r="D3" t="s">
        <v>7</v>
      </c>
      <c r="E3" t="s">
        <v>8</v>
      </c>
    </row>
    <row r="4" spans="1:6" x14ac:dyDescent="0.35">
      <c r="A4">
        <v>3</v>
      </c>
      <c r="B4" t="s">
        <v>5</v>
      </c>
      <c r="C4" t="s">
        <v>9</v>
      </c>
      <c r="D4" t="s">
        <v>7</v>
      </c>
      <c r="E4" t="s">
        <v>8</v>
      </c>
    </row>
    <row r="5" spans="1:6" x14ac:dyDescent="0.35">
      <c r="A5">
        <v>4</v>
      </c>
      <c r="B5" t="s">
        <v>10</v>
      </c>
      <c r="C5" t="s">
        <v>9</v>
      </c>
      <c r="D5" t="s">
        <v>7</v>
      </c>
      <c r="E5" t="s">
        <v>8</v>
      </c>
    </row>
    <row r="6" spans="1:6" x14ac:dyDescent="0.35">
      <c r="A6">
        <v>5</v>
      </c>
      <c r="B6" t="s">
        <v>10</v>
      </c>
      <c r="C6" t="s">
        <v>6</v>
      </c>
      <c r="D6" t="s">
        <v>7</v>
      </c>
      <c r="E6" t="s">
        <v>8</v>
      </c>
    </row>
    <row r="7" spans="1:6" x14ac:dyDescent="0.35">
      <c r="A7">
        <v>6</v>
      </c>
      <c r="B7" t="s">
        <v>11</v>
      </c>
      <c r="C7" t="s">
        <v>9</v>
      </c>
      <c r="D7" t="s">
        <v>7</v>
      </c>
      <c r="E7" t="s">
        <v>8</v>
      </c>
    </row>
    <row r="8" spans="1:6" x14ac:dyDescent="0.35">
      <c r="A8">
        <v>7</v>
      </c>
      <c r="B8" t="s">
        <v>11</v>
      </c>
      <c r="C8" t="s">
        <v>9</v>
      </c>
      <c r="D8" t="s">
        <v>7</v>
      </c>
      <c r="E8" t="s">
        <v>8</v>
      </c>
    </row>
    <row r="9" spans="1:6" x14ac:dyDescent="0.35">
      <c r="A9">
        <v>8</v>
      </c>
      <c r="B9" t="s">
        <v>10</v>
      </c>
      <c r="C9" t="s">
        <v>6</v>
      </c>
      <c r="D9" t="s">
        <v>7</v>
      </c>
      <c r="E9" t="s">
        <v>8</v>
      </c>
    </row>
    <row r="10" spans="1:6" x14ac:dyDescent="0.35">
      <c r="A10">
        <v>9</v>
      </c>
      <c r="B10" t="s">
        <v>11</v>
      </c>
      <c r="C10" t="s">
        <v>9</v>
      </c>
      <c r="D10" t="s">
        <v>7</v>
      </c>
      <c r="E10" t="s">
        <v>12</v>
      </c>
    </row>
    <row r="11" spans="1:6" x14ac:dyDescent="0.35">
      <c r="A11">
        <v>10</v>
      </c>
      <c r="B11" t="s">
        <v>10</v>
      </c>
      <c r="C11" t="s">
        <v>6</v>
      </c>
      <c r="D11" t="s">
        <v>7</v>
      </c>
      <c r="E11" t="s">
        <v>8</v>
      </c>
    </row>
    <row r="12" spans="1:6" x14ac:dyDescent="0.35">
      <c r="A12">
        <v>11</v>
      </c>
      <c r="B12" t="s">
        <v>5</v>
      </c>
      <c r="C12" t="s">
        <v>6</v>
      </c>
      <c r="D12" t="s">
        <v>13</v>
      </c>
      <c r="E12" t="s">
        <v>8</v>
      </c>
    </row>
    <row r="13" spans="1:6" x14ac:dyDescent="0.35">
      <c r="A13">
        <v>12</v>
      </c>
      <c r="B13" t="s">
        <v>5</v>
      </c>
      <c r="C13" t="s">
        <v>6</v>
      </c>
      <c r="D13" t="s">
        <v>13</v>
      </c>
      <c r="E13" t="s">
        <v>8</v>
      </c>
    </row>
    <row r="14" spans="1:6" x14ac:dyDescent="0.35">
      <c r="A14">
        <v>13</v>
      </c>
      <c r="B14" t="s">
        <v>5</v>
      </c>
      <c r="C14" t="s">
        <v>9</v>
      </c>
      <c r="D14" t="s">
        <v>13</v>
      </c>
      <c r="E14" t="s">
        <v>8</v>
      </c>
    </row>
    <row r="15" spans="1:6" x14ac:dyDescent="0.35">
      <c r="A15">
        <v>14</v>
      </c>
      <c r="B15" t="s">
        <v>10</v>
      </c>
      <c r="C15" t="s">
        <v>6</v>
      </c>
      <c r="D15" t="s">
        <v>13</v>
      </c>
      <c r="E15" t="s">
        <v>8</v>
      </c>
    </row>
    <row r="16" spans="1:6" x14ac:dyDescent="0.35">
      <c r="A16">
        <v>15</v>
      </c>
      <c r="B16" t="s">
        <v>5</v>
      </c>
      <c r="C16" t="s">
        <v>6</v>
      </c>
      <c r="D16" t="s">
        <v>13</v>
      </c>
      <c r="E16" t="s">
        <v>8</v>
      </c>
    </row>
    <row r="17" spans="1:5" x14ac:dyDescent="0.35">
      <c r="A17">
        <v>16</v>
      </c>
      <c r="B17" t="s">
        <v>5</v>
      </c>
      <c r="C17" t="s">
        <v>6</v>
      </c>
      <c r="D17" t="s">
        <v>13</v>
      </c>
      <c r="E17" t="s">
        <v>8</v>
      </c>
    </row>
    <row r="18" spans="1:5" x14ac:dyDescent="0.35">
      <c r="A18">
        <v>17</v>
      </c>
      <c r="B18" t="s">
        <v>10</v>
      </c>
      <c r="C18" t="s">
        <v>6</v>
      </c>
      <c r="D18" t="s">
        <v>13</v>
      </c>
      <c r="E18" t="s">
        <v>8</v>
      </c>
    </row>
    <row r="19" spans="1:5" x14ac:dyDescent="0.35">
      <c r="A19">
        <v>18</v>
      </c>
      <c r="B19" t="s">
        <v>10</v>
      </c>
      <c r="C19" t="s">
        <v>6</v>
      </c>
      <c r="D19" t="s">
        <v>13</v>
      </c>
      <c r="E19" t="s">
        <v>8</v>
      </c>
    </row>
    <row r="20" spans="1:5" x14ac:dyDescent="0.35">
      <c r="A20">
        <v>19</v>
      </c>
      <c r="B20" t="s">
        <v>11</v>
      </c>
      <c r="C20" t="s">
        <v>6</v>
      </c>
      <c r="D20" t="s">
        <v>13</v>
      </c>
      <c r="E20" t="s">
        <v>8</v>
      </c>
    </row>
    <row r="21" spans="1:5" x14ac:dyDescent="0.35">
      <c r="A21">
        <v>20</v>
      </c>
      <c r="B21" t="s">
        <v>10</v>
      </c>
      <c r="C21" t="s">
        <v>9</v>
      </c>
      <c r="D21" t="s">
        <v>13</v>
      </c>
      <c r="E21" t="s">
        <v>8</v>
      </c>
    </row>
    <row r="22" spans="1:5" x14ac:dyDescent="0.35">
      <c r="A22">
        <v>21</v>
      </c>
      <c r="B22" t="s">
        <v>11</v>
      </c>
      <c r="C22" t="s">
        <v>6</v>
      </c>
      <c r="D22" t="s">
        <v>13</v>
      </c>
      <c r="E22" t="s">
        <v>12</v>
      </c>
    </row>
    <row r="23" spans="1:5" x14ac:dyDescent="0.35">
      <c r="A23">
        <v>22</v>
      </c>
      <c r="B23" t="s">
        <v>11</v>
      </c>
      <c r="C23" t="s">
        <v>6</v>
      </c>
      <c r="D23" t="s">
        <v>13</v>
      </c>
      <c r="E23" t="s">
        <v>12</v>
      </c>
    </row>
    <row r="24" spans="1:5" x14ac:dyDescent="0.35">
      <c r="A24">
        <v>23</v>
      </c>
      <c r="B24" t="s">
        <v>11</v>
      </c>
      <c r="C24" t="s">
        <v>9</v>
      </c>
      <c r="D24" t="s">
        <v>13</v>
      </c>
      <c r="E24" t="s">
        <v>12</v>
      </c>
    </row>
    <row r="25" spans="1:5" x14ac:dyDescent="0.35">
      <c r="A25">
        <v>24</v>
      </c>
      <c r="B25" t="s">
        <v>11</v>
      </c>
      <c r="C25" t="s">
        <v>6</v>
      </c>
      <c r="D25" t="s">
        <v>13</v>
      </c>
      <c r="E25" t="s">
        <v>8</v>
      </c>
    </row>
    <row r="26" spans="1:5" x14ac:dyDescent="0.35">
      <c r="A26">
        <v>25</v>
      </c>
      <c r="B26" t="s">
        <v>11</v>
      </c>
      <c r="C26" t="s">
        <v>6</v>
      </c>
      <c r="D26" t="s">
        <v>13</v>
      </c>
      <c r="E26" t="s">
        <v>12</v>
      </c>
    </row>
    <row r="27" spans="1:5" x14ac:dyDescent="0.35">
      <c r="A27">
        <v>26</v>
      </c>
      <c r="B27" t="s">
        <v>11</v>
      </c>
      <c r="C27" t="s">
        <v>9</v>
      </c>
      <c r="D27" t="s">
        <v>13</v>
      </c>
      <c r="E27" t="s">
        <v>12</v>
      </c>
    </row>
    <row r="28" spans="1:5" x14ac:dyDescent="0.35">
      <c r="A28">
        <v>27</v>
      </c>
      <c r="B28" t="s">
        <v>5</v>
      </c>
      <c r="C28" t="s">
        <v>6</v>
      </c>
      <c r="D28" t="s">
        <v>14</v>
      </c>
      <c r="E28" t="s">
        <v>8</v>
      </c>
    </row>
    <row r="29" spans="1:5" x14ac:dyDescent="0.35">
      <c r="A29">
        <v>28</v>
      </c>
      <c r="B29" t="s">
        <v>10</v>
      </c>
      <c r="C29" t="s">
        <v>6</v>
      </c>
      <c r="D29" t="s">
        <v>14</v>
      </c>
      <c r="E29" t="s">
        <v>8</v>
      </c>
    </row>
    <row r="30" spans="1:5" x14ac:dyDescent="0.35">
      <c r="A30">
        <v>29</v>
      </c>
      <c r="B30" t="s">
        <v>5</v>
      </c>
      <c r="C30" t="s">
        <v>6</v>
      </c>
      <c r="D30" t="s">
        <v>14</v>
      </c>
      <c r="E30" t="s">
        <v>8</v>
      </c>
    </row>
    <row r="31" spans="1:5" x14ac:dyDescent="0.35">
      <c r="A31">
        <v>30</v>
      </c>
      <c r="B31" t="s">
        <v>5</v>
      </c>
      <c r="C31" t="s">
        <v>6</v>
      </c>
      <c r="D31" t="s">
        <v>14</v>
      </c>
      <c r="E31" t="s">
        <v>8</v>
      </c>
    </row>
    <row r="32" spans="1:5" x14ac:dyDescent="0.35">
      <c r="A32">
        <v>31</v>
      </c>
      <c r="B32" t="s">
        <v>5</v>
      </c>
      <c r="C32" t="s">
        <v>9</v>
      </c>
      <c r="D32" t="s">
        <v>14</v>
      </c>
      <c r="E32" t="s">
        <v>8</v>
      </c>
    </row>
    <row r="33" spans="1:5" x14ac:dyDescent="0.35">
      <c r="A33">
        <v>32</v>
      </c>
      <c r="B33" t="s">
        <v>10</v>
      </c>
      <c r="C33" t="s">
        <v>6</v>
      </c>
      <c r="D33" t="s">
        <v>14</v>
      </c>
      <c r="E33" t="s">
        <v>8</v>
      </c>
    </row>
    <row r="34" spans="1:5" x14ac:dyDescent="0.35">
      <c r="A34">
        <v>33</v>
      </c>
      <c r="B34" t="s">
        <v>10</v>
      </c>
      <c r="C34" t="s">
        <v>6</v>
      </c>
      <c r="D34" t="s">
        <v>14</v>
      </c>
      <c r="E34" t="s">
        <v>12</v>
      </c>
    </row>
    <row r="35" spans="1:5" x14ac:dyDescent="0.35">
      <c r="A35">
        <v>34</v>
      </c>
      <c r="B35" t="s">
        <v>10</v>
      </c>
      <c r="C35" t="s">
        <v>9</v>
      </c>
      <c r="D35" t="s">
        <v>14</v>
      </c>
      <c r="E35" t="s">
        <v>12</v>
      </c>
    </row>
    <row r="36" spans="1:5" x14ac:dyDescent="0.35">
      <c r="A36">
        <v>35</v>
      </c>
      <c r="B36" t="s">
        <v>5</v>
      </c>
      <c r="C36" t="s">
        <v>6</v>
      </c>
      <c r="D36" t="s">
        <v>14</v>
      </c>
      <c r="E36" t="s">
        <v>12</v>
      </c>
    </row>
    <row r="37" spans="1:5" x14ac:dyDescent="0.35">
      <c r="A37">
        <v>36</v>
      </c>
      <c r="B37" t="s">
        <v>10</v>
      </c>
      <c r="C37" t="s">
        <v>9</v>
      </c>
      <c r="D37" t="s">
        <v>14</v>
      </c>
      <c r="E37" t="s">
        <v>12</v>
      </c>
    </row>
    <row r="38" spans="1:5" x14ac:dyDescent="0.35">
      <c r="A38">
        <v>37</v>
      </c>
      <c r="B38" t="s">
        <v>11</v>
      </c>
      <c r="C38" t="s">
        <v>9</v>
      </c>
      <c r="D38" t="s">
        <v>14</v>
      </c>
      <c r="E38" t="s">
        <v>12</v>
      </c>
    </row>
    <row r="39" spans="1:5" x14ac:dyDescent="0.35">
      <c r="A39">
        <v>38</v>
      </c>
      <c r="B39" t="s">
        <v>11</v>
      </c>
      <c r="C39" t="s">
        <v>6</v>
      </c>
      <c r="D39" t="s">
        <v>14</v>
      </c>
      <c r="E39" t="s">
        <v>12</v>
      </c>
    </row>
    <row r="40" spans="1:5" x14ac:dyDescent="0.35">
      <c r="A40">
        <v>39</v>
      </c>
      <c r="B40" t="s">
        <v>10</v>
      </c>
      <c r="C40" t="s">
        <v>6</v>
      </c>
      <c r="D40" t="s">
        <v>14</v>
      </c>
      <c r="E40" t="s">
        <v>12</v>
      </c>
    </row>
    <row r="41" spans="1:5" x14ac:dyDescent="0.35">
      <c r="A41">
        <v>40</v>
      </c>
      <c r="B41" t="s">
        <v>11</v>
      </c>
      <c r="C41" t="s">
        <v>9</v>
      </c>
      <c r="D41" t="s">
        <v>14</v>
      </c>
      <c r="E41" t="s">
        <v>12</v>
      </c>
    </row>
    <row r="42" spans="1:5" x14ac:dyDescent="0.35">
      <c r="A42">
        <v>41</v>
      </c>
      <c r="B42" t="s">
        <v>11</v>
      </c>
      <c r="C42" t="s">
        <v>6</v>
      </c>
      <c r="D42" t="s">
        <v>14</v>
      </c>
      <c r="E42" t="s">
        <v>12</v>
      </c>
    </row>
    <row r="43" spans="1:5" x14ac:dyDescent="0.35">
      <c r="A43">
        <v>42</v>
      </c>
      <c r="B43" t="s">
        <v>11</v>
      </c>
      <c r="C43" t="s">
        <v>9</v>
      </c>
      <c r="D43" t="s">
        <v>14</v>
      </c>
      <c r="E43" t="s">
        <v>12</v>
      </c>
    </row>
    <row r="44" spans="1:5" x14ac:dyDescent="0.35">
      <c r="A44">
        <v>43</v>
      </c>
      <c r="B44" t="s">
        <v>5</v>
      </c>
      <c r="C44" t="s">
        <v>6</v>
      </c>
      <c r="D44" t="s">
        <v>14</v>
      </c>
      <c r="E44" t="s">
        <v>8</v>
      </c>
    </row>
    <row r="45" spans="1:5" x14ac:dyDescent="0.35">
      <c r="A45">
        <v>44</v>
      </c>
      <c r="B45" t="s">
        <v>5</v>
      </c>
      <c r="C45" t="s">
        <v>6</v>
      </c>
      <c r="D45" t="s">
        <v>14</v>
      </c>
      <c r="E45" t="s">
        <v>8</v>
      </c>
    </row>
    <row r="46" spans="1:5" x14ac:dyDescent="0.35">
      <c r="A46">
        <v>45</v>
      </c>
      <c r="B46" t="s">
        <v>10</v>
      </c>
      <c r="C46" t="s">
        <v>6</v>
      </c>
      <c r="D46" t="s">
        <v>14</v>
      </c>
      <c r="E46" t="s">
        <v>12</v>
      </c>
    </row>
    <row r="47" spans="1:5" x14ac:dyDescent="0.35">
      <c r="A47">
        <v>46</v>
      </c>
      <c r="B47" t="s">
        <v>11</v>
      </c>
      <c r="C47" t="s">
        <v>6</v>
      </c>
      <c r="D47" t="s">
        <v>14</v>
      </c>
      <c r="E47" t="s">
        <v>12</v>
      </c>
    </row>
    <row r="48" spans="1:5" x14ac:dyDescent="0.35">
      <c r="A48">
        <v>47</v>
      </c>
      <c r="B48" t="s">
        <v>5</v>
      </c>
      <c r="C48" t="s">
        <v>6</v>
      </c>
      <c r="D48" t="s">
        <v>14</v>
      </c>
      <c r="E48" t="s">
        <v>12</v>
      </c>
    </row>
    <row r="49" spans="1:23" x14ac:dyDescent="0.35">
      <c r="A49">
        <v>48</v>
      </c>
      <c r="B49" t="s">
        <v>11</v>
      </c>
      <c r="C49" t="s">
        <v>9</v>
      </c>
      <c r="D49" t="s">
        <v>14</v>
      </c>
      <c r="E49" t="s">
        <v>12</v>
      </c>
    </row>
    <row r="50" spans="1:23" x14ac:dyDescent="0.35">
      <c r="A50">
        <v>49</v>
      </c>
      <c r="B50" t="s">
        <v>10</v>
      </c>
      <c r="C50" t="s">
        <v>6</v>
      </c>
      <c r="D50" t="s">
        <v>14</v>
      </c>
      <c r="E50" t="s">
        <v>8</v>
      </c>
    </row>
    <row r="51" spans="1:23" x14ac:dyDescent="0.35">
      <c r="A51">
        <v>50</v>
      </c>
      <c r="B51" t="s">
        <v>11</v>
      </c>
      <c r="C51" t="s">
        <v>9</v>
      </c>
      <c r="D51" t="s">
        <v>14</v>
      </c>
      <c r="E51" t="s">
        <v>12</v>
      </c>
    </row>
    <row r="53" spans="1:23" ht="15" thickBot="1" x14ac:dyDescent="0.4"/>
    <row r="54" spans="1:23" ht="15" thickBot="1" x14ac:dyDescent="0.4">
      <c r="B54" t="s">
        <v>15</v>
      </c>
      <c r="C54" t="s">
        <v>16</v>
      </c>
      <c r="D54" s="1" t="s">
        <v>17</v>
      </c>
      <c r="G54" s="2" t="s">
        <v>33</v>
      </c>
      <c r="H54" s="2" t="s">
        <v>20</v>
      </c>
      <c r="I54" s="3" t="s">
        <v>17</v>
      </c>
      <c r="J54" s="2" t="s">
        <v>21</v>
      </c>
      <c r="K54" s="2" t="s">
        <v>22</v>
      </c>
      <c r="L54" s="4" t="s">
        <v>23</v>
      </c>
      <c r="N54" s="2" t="s">
        <v>34</v>
      </c>
      <c r="O54" s="2" t="s">
        <v>20</v>
      </c>
      <c r="P54" s="3" t="s">
        <v>17</v>
      </c>
      <c r="Q54" s="2" t="s">
        <v>21</v>
      </c>
      <c r="R54" s="2" t="s">
        <v>22</v>
      </c>
      <c r="S54" s="4" t="s">
        <v>23</v>
      </c>
      <c r="U54" t="s">
        <v>15</v>
      </c>
      <c r="V54" t="s">
        <v>16</v>
      </c>
      <c r="W54" s="1" t="s">
        <v>17</v>
      </c>
    </row>
    <row r="55" spans="1:23" x14ac:dyDescent="0.35">
      <c r="B55" t="s">
        <v>8</v>
      </c>
      <c r="C55">
        <f>29/50</f>
        <v>0.57999999999999996</v>
      </c>
      <c r="D55">
        <f>-(C55*LOG(C55,2))</f>
        <v>0.45580761289534855</v>
      </c>
      <c r="G55" s="8" t="s">
        <v>25</v>
      </c>
      <c r="H55" s="5" t="s">
        <v>8</v>
      </c>
      <c r="I55" s="5">
        <f>-(14/16*LOG(14/16,2))</f>
        <v>0.16856444319959643</v>
      </c>
      <c r="J55" s="5">
        <f>I55+I56</f>
        <v>0.5435644431995964</v>
      </c>
      <c r="K55" s="5">
        <f>16/50</f>
        <v>0.32</v>
      </c>
      <c r="L55" s="5">
        <f>J55*K55</f>
        <v>0.17394062182387085</v>
      </c>
      <c r="N55" s="8" t="s">
        <v>27</v>
      </c>
      <c r="O55" s="5" t="s">
        <v>8</v>
      </c>
      <c r="P55" s="5">
        <f>-(10/12*LOG(10/12,2))</f>
        <v>0.21919533819482817</v>
      </c>
      <c r="Q55" s="5">
        <f>P55+P56</f>
        <v>0.65002242164835411</v>
      </c>
      <c r="R55" s="5">
        <f>12/16</f>
        <v>0.75</v>
      </c>
      <c r="S55" s="5">
        <f>Q55*R55</f>
        <v>0.48751681623626558</v>
      </c>
      <c r="U55" t="s">
        <v>8</v>
      </c>
      <c r="V55">
        <f>14/16</f>
        <v>0.875</v>
      </c>
      <c r="W55">
        <f>-(V55*LOG(V55,2))</f>
        <v>0.16856444319959643</v>
      </c>
    </row>
    <row r="56" spans="1:23" ht="15" thickBot="1" x14ac:dyDescent="0.4">
      <c r="B56" t="s">
        <v>12</v>
      </c>
      <c r="C56">
        <f>21/50</f>
        <v>0.42</v>
      </c>
      <c r="D56">
        <f>-(C56*LOG(C56,2))</f>
        <v>0.525646282138305</v>
      </c>
      <c r="G56" s="9"/>
      <c r="H56" s="7" t="s">
        <v>12</v>
      </c>
      <c r="I56" s="7">
        <f>-(2/16*LOG(2/16,2))</f>
        <v>0.375</v>
      </c>
      <c r="J56" s="7"/>
      <c r="K56" s="7"/>
      <c r="L56" s="7"/>
      <c r="N56" s="9"/>
      <c r="O56" s="7" t="s">
        <v>12</v>
      </c>
      <c r="P56" s="7">
        <f>-(2/12*LOG(2/12,2))</f>
        <v>0.43082708345352599</v>
      </c>
      <c r="Q56" s="7"/>
      <c r="R56" s="7"/>
      <c r="S56" s="7"/>
      <c r="U56" t="s">
        <v>12</v>
      </c>
      <c r="V56">
        <f>2/16</f>
        <v>0.125</v>
      </c>
      <c r="W56">
        <f>-(V56*LOG(V56,2))</f>
        <v>0.375</v>
      </c>
    </row>
    <row r="57" spans="1:23" x14ac:dyDescent="0.35">
      <c r="B57" t="s">
        <v>19</v>
      </c>
      <c r="D57">
        <f>D55+D56</f>
        <v>0.98145389503365354</v>
      </c>
      <c r="G57" s="8" t="s">
        <v>24</v>
      </c>
      <c r="H57" s="5" t="s">
        <v>8</v>
      </c>
      <c r="I57" s="5">
        <f>-(11/16*LOG(11/16,2))</f>
        <v>0.37164076218685815</v>
      </c>
      <c r="J57" s="5">
        <f>I57+I58</f>
        <v>0.8960382325345575</v>
      </c>
      <c r="K57" s="5">
        <f>16/50</f>
        <v>0.32</v>
      </c>
      <c r="L57" s="5">
        <f>J57*K57</f>
        <v>0.28673223441105838</v>
      </c>
      <c r="N57" s="8" t="s">
        <v>28</v>
      </c>
      <c r="O57" s="5" t="s">
        <v>8</v>
      </c>
      <c r="P57" s="5">
        <v>0</v>
      </c>
      <c r="Q57" s="5">
        <f>P57+P58</f>
        <v>0</v>
      </c>
      <c r="R57" s="5">
        <f>4/16</f>
        <v>0.25</v>
      </c>
      <c r="S57" s="5">
        <f>Q57*R57</f>
        <v>0</v>
      </c>
      <c r="U57" t="s">
        <v>19</v>
      </c>
      <c r="W57">
        <f>W55+W56</f>
        <v>0.5435644431995964</v>
      </c>
    </row>
    <row r="58" spans="1:23" ht="15" thickBot="1" x14ac:dyDescent="0.4">
      <c r="G58" s="9"/>
      <c r="H58" s="7" t="s">
        <v>12</v>
      </c>
      <c r="I58" s="7">
        <f>-(5/16*LOG(5/16,2))</f>
        <v>0.52439747034769935</v>
      </c>
      <c r="J58" s="7"/>
      <c r="K58" s="7"/>
      <c r="L58" s="7"/>
      <c r="N58" s="9"/>
      <c r="O58" s="7" t="s">
        <v>12</v>
      </c>
      <c r="P58" s="7">
        <v>0</v>
      </c>
      <c r="Q58" s="7"/>
      <c r="R58" s="7"/>
      <c r="S58" s="7"/>
    </row>
    <row r="59" spans="1:23" ht="15" thickBot="1" x14ac:dyDescent="0.4">
      <c r="G59" s="8" t="s">
        <v>26</v>
      </c>
      <c r="H59" s="5" t="s">
        <v>8</v>
      </c>
      <c r="I59" s="5">
        <f>-(4/18*LOG(4/18,2))</f>
        <v>0.48220555587606945</v>
      </c>
      <c r="J59" s="5">
        <f>I59+I60</f>
        <v>0.76420450650862026</v>
      </c>
      <c r="K59" s="5">
        <f>18/50</f>
        <v>0.36</v>
      </c>
      <c r="L59" s="5">
        <f>J59*K59</f>
        <v>0.27511362234310327</v>
      </c>
      <c r="N59" s="10" t="s">
        <v>18</v>
      </c>
      <c r="O59" s="11"/>
      <c r="P59" s="11"/>
      <c r="Q59" s="12"/>
      <c r="R59" s="6">
        <f>R55+R57</f>
        <v>1</v>
      </c>
      <c r="S59" s="6">
        <f>S55+S57</f>
        <v>0.48751681623626558</v>
      </c>
    </row>
    <row r="60" spans="1:23" ht="15" thickBot="1" x14ac:dyDescent="0.4">
      <c r="G60" s="9"/>
      <c r="H60" s="7" t="s">
        <v>12</v>
      </c>
      <c r="I60" s="7">
        <f>-(14/18*LOG(14/18,2))</f>
        <v>0.28199895063255087</v>
      </c>
      <c r="J60" s="7"/>
      <c r="K60" s="7"/>
      <c r="L60" s="7"/>
      <c r="N60" s="13" t="s">
        <v>32</v>
      </c>
      <c r="O60" s="14"/>
      <c r="P60" s="15"/>
      <c r="Q60" s="14">
        <f>W57-S59</f>
        <v>5.6047626963330821E-2</v>
      </c>
      <c r="R60" s="14"/>
      <c r="S60" s="15"/>
    </row>
    <row r="61" spans="1:23" ht="15" thickBot="1" x14ac:dyDescent="0.4">
      <c r="G61" s="10" t="s">
        <v>18</v>
      </c>
      <c r="H61" s="11"/>
      <c r="I61" s="11"/>
      <c r="J61" s="12"/>
      <c r="K61" s="6">
        <f>K55+K57+K59</f>
        <v>1</v>
      </c>
      <c r="L61" s="6">
        <f>L55+L57+L59</f>
        <v>0.73578647857803259</v>
      </c>
      <c r="N61" s="8" t="s">
        <v>29</v>
      </c>
      <c r="O61" s="5" t="s">
        <v>8</v>
      </c>
      <c r="P61" s="5">
        <v>0</v>
      </c>
      <c r="Q61" s="5">
        <f>P61+P62</f>
        <v>0</v>
      </c>
      <c r="R61" s="5">
        <f>3/16</f>
        <v>0.1875</v>
      </c>
      <c r="S61" s="5">
        <f>Q61*R61</f>
        <v>0</v>
      </c>
    </row>
    <row r="62" spans="1:23" ht="15" thickBot="1" x14ac:dyDescent="0.4">
      <c r="G62" s="13" t="s">
        <v>32</v>
      </c>
      <c r="H62" s="14"/>
      <c r="I62" s="15"/>
      <c r="J62" s="13">
        <f>D57-L61</f>
        <v>0.24566741645562096</v>
      </c>
      <c r="K62" s="14"/>
      <c r="L62" s="15"/>
      <c r="N62" s="9"/>
      <c r="O62" s="7" t="s">
        <v>12</v>
      </c>
      <c r="P62" s="7">
        <v>0</v>
      </c>
      <c r="Q62" s="7"/>
      <c r="R62" s="7"/>
      <c r="S62" s="7"/>
    </row>
    <row r="63" spans="1:23" x14ac:dyDescent="0.35">
      <c r="G63" s="8" t="s">
        <v>27</v>
      </c>
      <c r="H63" s="5" t="s">
        <v>8</v>
      </c>
      <c r="I63" s="5">
        <f>-(21/32*LOG(21/32,2))</f>
        <v>0.3987916913014386</v>
      </c>
      <c r="J63" s="5">
        <f>I63+I64</f>
        <v>0.92836207239486779</v>
      </c>
      <c r="K63" s="5">
        <f>32/50</f>
        <v>0.64</v>
      </c>
      <c r="L63" s="5">
        <f>J63*K63</f>
        <v>0.5941517263327154</v>
      </c>
      <c r="N63" s="8" t="s">
        <v>30</v>
      </c>
      <c r="O63" s="5" t="s">
        <v>8</v>
      </c>
      <c r="P63" s="5">
        <v>0</v>
      </c>
      <c r="Q63" s="5">
        <f>P63+P64</f>
        <v>0</v>
      </c>
      <c r="R63" s="5">
        <f>5/16</f>
        <v>0.3125</v>
      </c>
      <c r="S63" s="5">
        <f>Q63*R63</f>
        <v>0</v>
      </c>
    </row>
    <row r="64" spans="1:23" ht="15" thickBot="1" x14ac:dyDescent="0.4">
      <c r="G64" s="9"/>
      <c r="H64" s="7" t="s">
        <v>12</v>
      </c>
      <c r="I64" s="7">
        <f>-(11/32*LOG(11/32,2))</f>
        <v>0.52957038109342913</v>
      </c>
      <c r="J64" s="7"/>
      <c r="K64" s="7"/>
      <c r="L64" s="7"/>
      <c r="N64" s="9"/>
      <c r="O64" s="7" t="s">
        <v>12</v>
      </c>
      <c r="P64" s="7">
        <v>0</v>
      </c>
      <c r="Q64" s="7"/>
      <c r="R64" s="7"/>
      <c r="S64" s="7"/>
    </row>
    <row r="65" spans="7:23" x14ac:dyDescent="0.35">
      <c r="G65" s="8" t="s">
        <v>28</v>
      </c>
      <c r="H65" s="5" t="s">
        <v>8</v>
      </c>
      <c r="I65" s="5">
        <f>-(8/18*LOG(8/18,2))</f>
        <v>0.51996666730769436</v>
      </c>
      <c r="J65" s="5">
        <f>I65+I66</f>
        <v>0.99107605983822222</v>
      </c>
      <c r="K65" s="5">
        <f>18/50</f>
        <v>0.36</v>
      </c>
      <c r="L65" s="5">
        <f>J65*K65</f>
        <v>0.35678738154175998</v>
      </c>
      <c r="N65" s="8" t="s">
        <v>31</v>
      </c>
      <c r="O65" s="5" t="s">
        <v>8</v>
      </c>
      <c r="P65" s="5">
        <f>-(6/8*LOG(6/8,2))</f>
        <v>0.31127812445913283</v>
      </c>
      <c r="Q65" s="5">
        <f>P65+P66</f>
        <v>0.81127812445913283</v>
      </c>
      <c r="R65" s="5">
        <f>8/16</f>
        <v>0.5</v>
      </c>
      <c r="S65" s="5">
        <f>Q65*R65</f>
        <v>0.40563906222956642</v>
      </c>
    </row>
    <row r="66" spans="7:23" ht="15" thickBot="1" x14ac:dyDescent="0.4">
      <c r="G66" s="9"/>
      <c r="H66" s="7" t="s">
        <v>12</v>
      </c>
      <c r="I66" s="7">
        <f>-(10/18*LOG(10/18,2))</f>
        <v>0.4711093925305278</v>
      </c>
      <c r="J66" s="7"/>
      <c r="K66" s="7"/>
      <c r="L66" s="7"/>
      <c r="N66" s="9"/>
      <c r="O66" s="7" t="s">
        <v>12</v>
      </c>
      <c r="P66" s="7">
        <f>-(2/8*LOG(2/8,2))</f>
        <v>0.5</v>
      </c>
      <c r="Q66" s="7"/>
      <c r="R66" s="7"/>
      <c r="S66" s="7"/>
    </row>
    <row r="67" spans="7:23" ht="15" thickBot="1" x14ac:dyDescent="0.4">
      <c r="G67" s="10" t="s">
        <v>18</v>
      </c>
      <c r="H67" s="11"/>
      <c r="I67" s="11"/>
      <c r="J67" s="12"/>
      <c r="K67" s="6">
        <f>K63+K65</f>
        <v>1</v>
      </c>
      <c r="L67" s="6">
        <f>L63+L65</f>
        <v>0.95093910787447533</v>
      </c>
      <c r="N67" s="10" t="s">
        <v>18</v>
      </c>
      <c r="O67" s="11"/>
      <c r="P67" s="11"/>
      <c r="Q67" s="12"/>
      <c r="R67" s="6">
        <f>R61+R63+R65</f>
        <v>1</v>
      </c>
      <c r="S67" s="6">
        <f>S61+S63+S65</f>
        <v>0.40563906222956642</v>
      </c>
    </row>
    <row r="68" spans="7:23" ht="15" thickBot="1" x14ac:dyDescent="0.4">
      <c r="G68" s="13" t="s">
        <v>32</v>
      </c>
      <c r="H68" s="14"/>
      <c r="I68" s="15"/>
      <c r="J68" s="14">
        <f>D57-L67</f>
        <v>3.0514787159178214E-2</v>
      </c>
      <c r="K68" s="14"/>
      <c r="L68" s="15"/>
      <c r="N68" s="13" t="s">
        <v>32</v>
      </c>
      <c r="O68" s="14"/>
      <c r="P68" s="15"/>
      <c r="Q68" s="14">
        <f>W57-S67</f>
        <v>0.13792538097002999</v>
      </c>
      <c r="R68" s="14"/>
      <c r="S68" s="15"/>
    </row>
    <row r="69" spans="7:23" ht="15" thickBot="1" x14ac:dyDescent="0.4">
      <c r="G69" s="8" t="s">
        <v>29</v>
      </c>
      <c r="H69" s="5" t="s">
        <v>8</v>
      </c>
      <c r="I69" s="5">
        <f>-(9/10*LOG(9/10,2))</f>
        <v>0.13680278410054497</v>
      </c>
      <c r="J69" s="5">
        <f>I69+I70</f>
        <v>0.46899559358928122</v>
      </c>
      <c r="K69" s="5">
        <f>10/50</f>
        <v>0.2</v>
      </c>
      <c r="L69" s="5">
        <f>J69*K69</f>
        <v>9.3799118717856247E-2</v>
      </c>
    </row>
    <row r="70" spans="7:23" ht="15" thickBot="1" x14ac:dyDescent="0.4">
      <c r="G70" s="9"/>
      <c r="H70" s="7" t="s">
        <v>12</v>
      </c>
      <c r="I70" s="7">
        <f>-(1/10*LOG(1/10,2))</f>
        <v>0.33219280948873625</v>
      </c>
      <c r="J70" s="7"/>
      <c r="K70" s="7"/>
      <c r="L70" s="7"/>
      <c r="N70" s="2" t="s">
        <v>35</v>
      </c>
      <c r="O70" s="2" t="s">
        <v>20</v>
      </c>
      <c r="P70" s="3" t="s">
        <v>17</v>
      </c>
      <c r="Q70" s="2" t="s">
        <v>21</v>
      </c>
      <c r="R70" s="2" t="s">
        <v>22</v>
      </c>
      <c r="S70" s="4" t="s">
        <v>23</v>
      </c>
      <c r="U70" t="s">
        <v>15</v>
      </c>
      <c r="V70" t="s">
        <v>16</v>
      </c>
      <c r="W70" s="1" t="s">
        <v>17</v>
      </c>
    </row>
    <row r="71" spans="7:23" x14ac:dyDescent="0.35">
      <c r="G71" s="8" t="s">
        <v>30</v>
      </c>
      <c r="H71" s="5" t="s">
        <v>8</v>
      </c>
      <c r="I71" s="5">
        <f>-(11/16*LOG(11/16,2))</f>
        <v>0.37164076218685815</v>
      </c>
      <c r="J71" s="5">
        <f>I71+I72</f>
        <v>0.8960382325345575</v>
      </c>
      <c r="K71" s="5">
        <f>16/50</f>
        <v>0.32</v>
      </c>
      <c r="L71" s="5">
        <f>J71*K71</f>
        <v>0.28673223441105838</v>
      </c>
      <c r="N71" s="8" t="s">
        <v>27</v>
      </c>
      <c r="O71" s="5" t="s">
        <v>8</v>
      </c>
      <c r="P71" s="5">
        <f>-(9/12*LOG(9/12,2))</f>
        <v>0.31127812445913283</v>
      </c>
      <c r="Q71" s="5">
        <f>P71+P72</f>
        <v>0.81127812445913283</v>
      </c>
      <c r="R71" s="5">
        <f>12/16</f>
        <v>0.75</v>
      </c>
      <c r="S71" s="5">
        <f>Q71*R71</f>
        <v>0.6084585933443496</v>
      </c>
      <c r="U71" t="s">
        <v>8</v>
      </c>
      <c r="V71">
        <f>11/16</f>
        <v>0.6875</v>
      </c>
      <c r="W71">
        <f>-(V71*LOG(V71,2))</f>
        <v>0.37164076218685815</v>
      </c>
    </row>
    <row r="72" spans="7:23" ht="15" thickBot="1" x14ac:dyDescent="0.4">
      <c r="G72" s="9"/>
      <c r="H72" s="7" t="s">
        <v>12</v>
      </c>
      <c r="I72" s="7">
        <f>-(5/16*LOG(5/16,2))</f>
        <v>0.52439747034769935</v>
      </c>
      <c r="J72" s="7"/>
      <c r="K72" s="7"/>
      <c r="L72" s="7"/>
      <c r="N72" s="9"/>
      <c r="O72" s="7" t="s">
        <v>12</v>
      </c>
      <c r="P72" s="7">
        <f>-(3/12*LOG(3/12,2))</f>
        <v>0.5</v>
      </c>
      <c r="Q72" s="7"/>
      <c r="R72" s="7"/>
      <c r="S72" s="7"/>
      <c r="U72" t="s">
        <v>12</v>
      </c>
      <c r="V72">
        <f>5/16</f>
        <v>0.3125</v>
      </c>
      <c r="W72">
        <f>-(V72*LOG(V72,2))</f>
        <v>0.52439747034769935</v>
      </c>
    </row>
    <row r="73" spans="7:23" x14ac:dyDescent="0.35">
      <c r="G73" s="8" t="s">
        <v>31</v>
      </c>
      <c r="H73" s="5" t="s">
        <v>8</v>
      </c>
      <c r="I73" s="5">
        <f>-(9/24*LOG(9/24,2))</f>
        <v>0.53063906222956636</v>
      </c>
      <c r="J73" s="5">
        <f>I73+I74</f>
        <v>0.95443400292496494</v>
      </c>
      <c r="K73" s="5">
        <f>24/50</f>
        <v>0.48</v>
      </c>
      <c r="L73" s="5">
        <f>J73*K73</f>
        <v>0.45812832140398313</v>
      </c>
      <c r="N73" s="8" t="s">
        <v>28</v>
      </c>
      <c r="O73" s="5" t="s">
        <v>8</v>
      </c>
      <c r="P73" s="5">
        <f>-(2/4*LOG(2/4,2))</f>
        <v>0.5</v>
      </c>
      <c r="Q73" s="5">
        <f>P73+P74</f>
        <v>1</v>
      </c>
      <c r="R73" s="5">
        <f>4/16</f>
        <v>0.25</v>
      </c>
      <c r="S73" s="5">
        <f>Q73*R73</f>
        <v>0.25</v>
      </c>
      <c r="U73" t="s">
        <v>19</v>
      </c>
      <c r="W73">
        <f>W71+W72</f>
        <v>0.8960382325345575</v>
      </c>
    </row>
    <row r="74" spans="7:23" ht="15" thickBot="1" x14ac:dyDescent="0.4">
      <c r="G74" s="9"/>
      <c r="H74" s="7" t="s">
        <v>12</v>
      </c>
      <c r="I74" s="7">
        <f>-(15/24*LOG(15/24,2))</f>
        <v>0.42379494069539858</v>
      </c>
      <c r="J74" s="7"/>
      <c r="K74" s="7"/>
      <c r="L74" s="7"/>
      <c r="N74" s="9"/>
      <c r="O74" s="7" t="s">
        <v>12</v>
      </c>
      <c r="P74" s="7">
        <f>-(2/4*LOG(2/4,2))</f>
        <v>0.5</v>
      </c>
      <c r="Q74" s="7"/>
      <c r="R74" s="7"/>
      <c r="S74" s="7"/>
    </row>
    <row r="75" spans="7:23" ht="15" thickBot="1" x14ac:dyDescent="0.4">
      <c r="G75" s="10" t="s">
        <v>18</v>
      </c>
      <c r="H75" s="11"/>
      <c r="I75" s="11"/>
      <c r="J75" s="12"/>
      <c r="K75" s="6">
        <f>K69+K71+K73</f>
        <v>1</v>
      </c>
      <c r="L75" s="6">
        <f>L69+L71+L73</f>
        <v>0.8386596745328978</v>
      </c>
      <c r="N75" s="10" t="s">
        <v>18</v>
      </c>
      <c r="O75" s="11"/>
      <c r="P75" s="11"/>
      <c r="Q75" s="12"/>
      <c r="R75" s="6">
        <f>R71+R73</f>
        <v>1</v>
      </c>
      <c r="S75" s="6">
        <f>S71+S73</f>
        <v>0.8584585933443496</v>
      </c>
    </row>
    <row r="76" spans="7:23" ht="15" thickBot="1" x14ac:dyDescent="0.4">
      <c r="G76" s="13" t="s">
        <v>32</v>
      </c>
      <c r="H76" s="14"/>
      <c r="I76" s="15"/>
      <c r="J76" s="14">
        <f>D57-L75</f>
        <v>0.14279422050075574</v>
      </c>
      <c r="K76" s="14"/>
      <c r="L76" s="15"/>
      <c r="N76" s="13" t="s">
        <v>32</v>
      </c>
      <c r="O76" s="14"/>
      <c r="P76" s="15"/>
      <c r="Q76" s="14">
        <f>W73-S75</f>
        <v>3.7579639190207903E-2</v>
      </c>
      <c r="R76" s="14"/>
      <c r="S76" s="15"/>
    </row>
    <row r="77" spans="7:23" x14ac:dyDescent="0.35">
      <c r="N77" s="8" t="s">
        <v>29</v>
      </c>
      <c r="O77" s="5" t="s">
        <v>8</v>
      </c>
      <c r="P77" s="5">
        <v>0</v>
      </c>
      <c r="Q77" s="5">
        <f>P77+P78</f>
        <v>0</v>
      </c>
      <c r="R77" s="5">
        <f>4/16</f>
        <v>0.25</v>
      </c>
      <c r="S77" s="5">
        <f>Q77*R77</f>
        <v>0</v>
      </c>
    </row>
    <row r="78" spans="7:23" ht="15" thickBot="1" x14ac:dyDescent="0.4">
      <c r="N78" s="9"/>
      <c r="O78" s="7" t="s">
        <v>12</v>
      </c>
      <c r="P78" s="7">
        <v>0</v>
      </c>
      <c r="Q78" s="7"/>
      <c r="R78" s="7"/>
      <c r="S78" s="7"/>
    </row>
    <row r="79" spans="7:23" x14ac:dyDescent="0.35">
      <c r="N79" s="8" t="s">
        <v>30</v>
      </c>
      <c r="O79" s="5" t="s">
        <v>8</v>
      </c>
      <c r="P79" s="5">
        <v>0</v>
      </c>
      <c r="Q79" s="5">
        <f>P79+P80</f>
        <v>0</v>
      </c>
      <c r="R79" s="5">
        <f>4/16</f>
        <v>0.25</v>
      </c>
      <c r="S79" s="5">
        <f>Q79*R79</f>
        <v>0</v>
      </c>
    </row>
    <row r="80" spans="7:23" ht="15" thickBot="1" x14ac:dyDescent="0.4">
      <c r="N80" s="9"/>
      <c r="O80" s="7" t="s">
        <v>12</v>
      </c>
      <c r="P80" s="7">
        <v>0</v>
      </c>
      <c r="Q80" s="7"/>
      <c r="R80" s="7"/>
      <c r="S80" s="7"/>
    </row>
    <row r="81" spans="14:23" x14ac:dyDescent="0.35">
      <c r="N81" s="8" t="s">
        <v>31</v>
      </c>
      <c r="O81" s="5" t="s">
        <v>8</v>
      </c>
      <c r="P81" s="5">
        <f>-(3/8*LOG(3/8,2))</f>
        <v>0.53063906222956636</v>
      </c>
      <c r="Q81" s="5">
        <f>P81+P82</f>
        <v>0.95443400292496494</v>
      </c>
      <c r="R81" s="5">
        <f>8/16</f>
        <v>0.5</v>
      </c>
      <c r="S81" s="5">
        <f>Q81*R81</f>
        <v>0.47721700146248247</v>
      </c>
    </row>
    <row r="82" spans="14:23" ht="15" thickBot="1" x14ac:dyDescent="0.4">
      <c r="N82" s="9"/>
      <c r="O82" s="7" t="s">
        <v>12</v>
      </c>
      <c r="P82" s="7">
        <f>-(5/8*LOG(5/8,2))</f>
        <v>0.42379494069539858</v>
      </c>
      <c r="Q82" s="7"/>
      <c r="R82" s="7"/>
      <c r="S82" s="7"/>
    </row>
    <row r="83" spans="14:23" ht="15" thickBot="1" x14ac:dyDescent="0.4">
      <c r="N83" s="10" t="s">
        <v>18</v>
      </c>
      <c r="O83" s="11"/>
      <c r="P83" s="11"/>
      <c r="Q83" s="12"/>
      <c r="R83" s="6">
        <f>R77+R79+R81</f>
        <v>1</v>
      </c>
      <c r="S83" s="6">
        <f>S77+S79+S81</f>
        <v>0.47721700146248247</v>
      </c>
    </row>
    <row r="84" spans="14:23" ht="15" thickBot="1" x14ac:dyDescent="0.4">
      <c r="N84" s="13" t="s">
        <v>32</v>
      </c>
      <c r="O84" s="14"/>
      <c r="P84" s="15"/>
      <c r="Q84" s="14">
        <f>W73-S83</f>
        <v>0.41882123107207503</v>
      </c>
      <c r="R84" s="14"/>
      <c r="S84" s="15"/>
    </row>
    <row r="85" spans="14:23" ht="15" thickBot="1" x14ac:dyDescent="0.4"/>
    <row r="86" spans="14:23" ht="15" thickBot="1" x14ac:dyDescent="0.4">
      <c r="N86" s="2" t="s">
        <v>36</v>
      </c>
      <c r="O86" s="2" t="s">
        <v>20</v>
      </c>
      <c r="P86" s="3" t="s">
        <v>17</v>
      </c>
      <c r="Q86" s="2" t="s">
        <v>21</v>
      </c>
      <c r="R86" s="2" t="s">
        <v>22</v>
      </c>
      <c r="S86" s="4" t="s">
        <v>23</v>
      </c>
      <c r="U86" t="s">
        <v>15</v>
      </c>
      <c r="V86" t="s">
        <v>16</v>
      </c>
      <c r="W86" s="1" t="s">
        <v>17</v>
      </c>
    </row>
    <row r="87" spans="14:23" x14ac:dyDescent="0.35">
      <c r="N87" s="8" t="s">
        <v>27</v>
      </c>
      <c r="O87" s="5" t="s">
        <v>8</v>
      </c>
      <c r="P87" s="5">
        <f>-(2/8*LOG(2/8,2))</f>
        <v>0.5</v>
      </c>
      <c r="Q87" s="5">
        <f>P87+P88</f>
        <v>0.81127812445913283</v>
      </c>
      <c r="R87" s="5">
        <f>8/18</f>
        <v>0.44444444444444442</v>
      </c>
      <c r="S87" s="5">
        <f>Q87*R87</f>
        <v>0.36056805531517011</v>
      </c>
      <c r="U87" t="s">
        <v>8</v>
      </c>
      <c r="V87">
        <f>4/18</f>
        <v>0.22222222222222221</v>
      </c>
      <c r="W87">
        <f>-(V87*LOG(V87,2))</f>
        <v>0.48220555587606945</v>
      </c>
    </row>
    <row r="88" spans="14:23" ht="15" thickBot="1" x14ac:dyDescent="0.4">
      <c r="N88" s="9"/>
      <c r="O88" s="7" t="s">
        <v>12</v>
      </c>
      <c r="P88" s="7">
        <f>-(6/8*LOG(6/8,2))</f>
        <v>0.31127812445913283</v>
      </c>
      <c r="Q88" s="7"/>
      <c r="R88" s="7"/>
      <c r="S88" s="7"/>
      <c r="U88" t="s">
        <v>12</v>
      </c>
      <c r="V88">
        <f>14/18</f>
        <v>0.77777777777777779</v>
      </c>
      <c r="W88">
        <f>-(V88*LOG(V88,2))</f>
        <v>0.28199895063255087</v>
      </c>
    </row>
    <row r="89" spans="14:23" x14ac:dyDescent="0.35">
      <c r="N89" s="8" t="s">
        <v>28</v>
      </c>
      <c r="O89" s="5" t="s">
        <v>8</v>
      </c>
      <c r="P89" s="5">
        <f>-(2/10*LOG(2/10,2))</f>
        <v>0.46438561897747244</v>
      </c>
      <c r="Q89" s="5">
        <f>P89+P90</f>
        <v>0.72192809488736231</v>
      </c>
      <c r="R89" s="5">
        <f>10/18</f>
        <v>0.55555555555555558</v>
      </c>
      <c r="S89" s="5">
        <f>Q89*R89</f>
        <v>0.40107116382631242</v>
      </c>
      <c r="U89" t="s">
        <v>19</v>
      </c>
      <c r="W89">
        <f>W87+W88</f>
        <v>0.76420450650862026</v>
      </c>
    </row>
    <row r="90" spans="14:23" ht="15" thickBot="1" x14ac:dyDescent="0.4">
      <c r="N90" s="9"/>
      <c r="O90" s="7" t="s">
        <v>12</v>
      </c>
      <c r="P90" s="7">
        <f>-(8/10*LOG(8/10,2))</f>
        <v>0.25754247590988982</v>
      </c>
      <c r="Q90" s="7"/>
      <c r="R90" s="7"/>
      <c r="S90" s="7"/>
    </row>
    <row r="91" spans="14:23" ht="15" thickBot="1" x14ac:dyDescent="0.4">
      <c r="N91" s="10" t="s">
        <v>18</v>
      </c>
      <c r="O91" s="11"/>
      <c r="P91" s="11"/>
      <c r="Q91" s="12"/>
      <c r="R91" s="6">
        <f>R87+R89</f>
        <v>1</v>
      </c>
      <c r="S91" s="6">
        <f>S87+S89</f>
        <v>0.76163921914148247</v>
      </c>
    </row>
    <row r="92" spans="14:23" ht="15" thickBot="1" x14ac:dyDescent="0.4">
      <c r="N92" s="13" t="s">
        <v>32</v>
      </c>
      <c r="O92" s="14"/>
      <c r="P92" s="15"/>
      <c r="Q92" s="14">
        <f>W89-S91</f>
        <v>2.5652873671377918E-3</v>
      </c>
      <c r="R92" s="14"/>
      <c r="S92" s="15"/>
    </row>
    <row r="93" spans="14:23" x14ac:dyDescent="0.35">
      <c r="N93" s="8" t="s">
        <v>29</v>
      </c>
      <c r="O93" s="5" t="s">
        <v>8</v>
      </c>
      <c r="P93" s="5">
        <f>-(2/3*LOG(2/3,2))</f>
        <v>0.38997500048077083</v>
      </c>
      <c r="Q93" s="5">
        <f>P93+P94</f>
        <v>0.91829583405448956</v>
      </c>
      <c r="R93" s="5">
        <f>3/18</f>
        <v>0.16666666666666666</v>
      </c>
      <c r="S93" s="5">
        <f>Q93*R93</f>
        <v>0.15304930567574826</v>
      </c>
    </row>
    <row r="94" spans="14:23" ht="15" thickBot="1" x14ac:dyDescent="0.4">
      <c r="N94" s="9"/>
      <c r="O94" s="7" t="s">
        <v>12</v>
      </c>
      <c r="P94" s="7">
        <f>-(1/3*LOG(1/3,2))</f>
        <v>0.52832083357371873</v>
      </c>
      <c r="Q94" s="7"/>
      <c r="R94" s="7"/>
      <c r="S94" s="7"/>
    </row>
    <row r="95" spans="14:23" x14ac:dyDescent="0.35">
      <c r="N95" s="8" t="s">
        <v>30</v>
      </c>
      <c r="O95" s="5" t="s">
        <v>8</v>
      </c>
      <c r="P95" s="5">
        <f>-(2/7*LOG(2/7,2))</f>
        <v>0.51638712058788683</v>
      </c>
      <c r="Q95" s="5">
        <f>P95+P96</f>
        <v>0.863120568566631</v>
      </c>
      <c r="R95" s="5">
        <f>7/18</f>
        <v>0.3888888888888889</v>
      </c>
      <c r="S95" s="5">
        <f>Q95*R95</f>
        <v>0.33565799888702319</v>
      </c>
    </row>
    <row r="96" spans="14:23" ht="15" thickBot="1" x14ac:dyDescent="0.4">
      <c r="N96" s="9"/>
      <c r="O96" s="7" t="s">
        <v>12</v>
      </c>
      <c r="P96" s="7">
        <f>-(5/7*LOG(5/7,2))</f>
        <v>0.34673344797874411</v>
      </c>
      <c r="Q96" s="7"/>
      <c r="R96" s="7"/>
      <c r="S96" s="7"/>
    </row>
    <row r="97" spans="14:19" x14ac:dyDescent="0.35">
      <c r="N97" s="8" t="s">
        <v>31</v>
      </c>
      <c r="O97" s="5" t="s">
        <v>8</v>
      </c>
      <c r="P97" s="5">
        <v>0</v>
      </c>
      <c r="Q97" s="5">
        <f>P97+P98</f>
        <v>0</v>
      </c>
      <c r="R97" s="5">
        <f>8/18</f>
        <v>0.44444444444444442</v>
      </c>
      <c r="S97" s="5">
        <f>Q97*R97</f>
        <v>0</v>
      </c>
    </row>
    <row r="98" spans="14:19" ht="15" thickBot="1" x14ac:dyDescent="0.4">
      <c r="N98" s="9"/>
      <c r="O98" s="7" t="s">
        <v>12</v>
      </c>
      <c r="P98" s="7">
        <v>0</v>
      </c>
      <c r="Q98" s="7"/>
      <c r="R98" s="7"/>
      <c r="S98" s="7"/>
    </row>
    <row r="99" spans="14:19" ht="15" thickBot="1" x14ac:dyDescent="0.4">
      <c r="N99" s="10" t="s">
        <v>18</v>
      </c>
      <c r="O99" s="11"/>
      <c r="P99" s="11"/>
      <c r="Q99" s="12"/>
      <c r="R99" s="6">
        <f>R93+R95+R97</f>
        <v>1</v>
      </c>
      <c r="S99" s="6">
        <f>S93+S95+S97</f>
        <v>0.48870730456277145</v>
      </c>
    </row>
    <row r="100" spans="14:19" ht="15" thickBot="1" x14ac:dyDescent="0.4">
      <c r="N100" s="13" t="s">
        <v>32</v>
      </c>
      <c r="O100" s="14"/>
      <c r="P100" s="15"/>
      <c r="Q100" s="14">
        <f>W89-S99</f>
        <v>0.27549720194584881</v>
      </c>
      <c r="R100" s="14"/>
      <c r="S100" s="15"/>
    </row>
  </sheetData>
  <mergeCells count="27">
    <mergeCell ref="J68:L68"/>
    <mergeCell ref="G76:I76"/>
    <mergeCell ref="J76:L76"/>
    <mergeCell ref="N59:Q59"/>
    <mergeCell ref="N60:P60"/>
    <mergeCell ref="Q60:S60"/>
    <mergeCell ref="N67:Q67"/>
    <mergeCell ref="N68:P68"/>
    <mergeCell ref="Q68:S68"/>
    <mergeCell ref="N75:Q75"/>
    <mergeCell ref="N76:P76"/>
    <mergeCell ref="G61:J61"/>
    <mergeCell ref="G67:J67"/>
    <mergeCell ref="G75:J75"/>
    <mergeCell ref="G62:I62"/>
    <mergeCell ref="J62:L62"/>
    <mergeCell ref="G68:I68"/>
    <mergeCell ref="N99:Q99"/>
    <mergeCell ref="N100:P100"/>
    <mergeCell ref="Q100:S100"/>
    <mergeCell ref="Q76:S76"/>
    <mergeCell ref="N83:Q83"/>
    <mergeCell ref="N84:P84"/>
    <mergeCell ref="Q84:S84"/>
    <mergeCell ref="N91:Q91"/>
    <mergeCell ref="N92:P92"/>
    <mergeCell ref="Q92:S9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12016</cp:lastModifiedBy>
  <dcterms:created xsi:type="dcterms:W3CDTF">2019-12-11T18:57:49Z</dcterms:created>
  <dcterms:modified xsi:type="dcterms:W3CDTF">2019-12-12T01:03:45Z</dcterms:modified>
</cp:coreProperties>
</file>