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Data Analytics Bootcamp\Module 1\Analysis Folder\Crowdfunding Analysis\Resources\"/>
    </mc:Choice>
  </mc:AlternateContent>
  <xr:revisionPtr revIDLastSave="0" documentId="13_ncr:1_{2CE436E2-7CD2-4183-BE02-A5238C03427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Outcomes based on Launch Date" sheetId="4" r:id="rId5"/>
    <sheet name="Sub Category Statistics" sheetId="3" r:id="rId6"/>
  </sheets>
  <definedNames>
    <definedName name="_xlnm._FilterDatabase" localSheetId="0" hidden="1">Kickstarter!$A$1:$U$4115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7" i="11" l="1"/>
  <c r="G16" i="11"/>
  <c r="G15" i="11"/>
  <c r="G14" i="11"/>
  <c r="G13" i="11"/>
  <c r="G12" i="11"/>
  <c r="G11" i="11"/>
  <c r="G10" i="11"/>
  <c r="G9" i="11"/>
  <c r="G8" i="11"/>
  <c r="G7" i="11"/>
  <c r="G6" i="11"/>
  <c r="F17" i="11"/>
  <c r="F16" i="11"/>
  <c r="F15" i="11"/>
  <c r="F14" i="11"/>
  <c r="F13" i="11"/>
  <c r="F12" i="11"/>
  <c r="F11" i="11"/>
  <c r="F10" i="11"/>
  <c r="F9" i="11"/>
  <c r="F8" i="11"/>
  <c r="F7" i="11"/>
  <c r="F6" i="11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12" l="1"/>
  <c r="H13" i="12" s="1"/>
  <c r="E12" i="12"/>
  <c r="F12" i="12" s="1"/>
  <c r="E11" i="12"/>
  <c r="H11" i="12" s="1"/>
  <c r="E10" i="12"/>
  <c r="H10" i="12" s="1"/>
  <c r="E9" i="12"/>
  <c r="H9" i="12" s="1"/>
  <c r="E8" i="12"/>
  <c r="G8" i="12" s="1"/>
  <c r="E7" i="12"/>
  <c r="H7" i="12" s="1"/>
  <c r="E6" i="12"/>
  <c r="H6" i="12" s="1"/>
  <c r="E5" i="12"/>
  <c r="H5" i="12" s="1"/>
  <c r="E2" i="12"/>
  <c r="E4" i="12"/>
  <c r="H4" i="12" s="1"/>
  <c r="E3" i="12"/>
  <c r="G3" i="12" s="1"/>
  <c r="F13" i="12" l="1"/>
  <c r="G13" i="12"/>
  <c r="F2" i="12"/>
  <c r="H12" i="12"/>
  <c r="G12" i="12"/>
  <c r="G11" i="12"/>
  <c r="F11" i="12"/>
  <c r="F10" i="12"/>
  <c r="G10" i="12"/>
  <c r="F9" i="12"/>
  <c r="G9" i="12"/>
  <c r="H8" i="12"/>
  <c r="F8" i="12"/>
  <c r="G7" i="12"/>
  <c r="F7" i="12"/>
  <c r="G6" i="12"/>
  <c r="F6" i="12"/>
  <c r="F5" i="12"/>
  <c r="G5" i="12"/>
  <c r="F4" i="12"/>
  <c r="G2" i="12"/>
  <c r="H3" i="12"/>
  <c r="F3" i="12"/>
  <c r="H2" i="12"/>
  <c r="G4" i="12"/>
</calcChain>
</file>

<file path=xl/sharedStrings.xml><?xml version="1.0" encoding="utf-8"?>
<sst xmlns="http://schemas.openxmlformats.org/spreadsheetml/2006/main" count="33032" uniqueCount="8402">
  <si>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</si>
  <si>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</si>
  <si>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</si>
  <si>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</si>
  <si>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</si>
  <si>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</si>
  <si>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</si>
  <si>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</si>
  <si>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</si>
  <si>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</si>
  <si>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</si>
  <si>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</si>
  <si>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</si>
  <si>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</si>
  <si>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</si>
  <si>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</si>
  <si>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</si>
  <si>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</si>
  <si>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</si>
  <si>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</si>
  <si>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</si>
  <si>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</si>
  <si>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</si>
  <si>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</si>
  <si>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</si>
  <si>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</si>
  <si>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</si>
  <si>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</si>
  <si>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</si>
  <si>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</si>
  <si>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</si>
  <si>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</si>
  <si>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</si>
  <si>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</si>
  <si>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</si>
  <si>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</si>
  <si>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</si>
  <si>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</si>
  <si>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</si>
  <si>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</si>
  <si>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</si>
  <si>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</si>
  <si>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</si>
  <si>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</si>
  <si>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</si>
  <si>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</si>
  <si>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</si>
  <si>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</si>
  <si>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</si>
  <si>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</si>
  <si>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</si>
  <si>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</si>
  <si>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</si>
  <si>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</si>
  <si>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</si>
  <si>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</si>
  <si>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</si>
  <si>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</si>
  <si>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</si>
  <si>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</si>
  <si>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</si>
  <si>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</si>
  <si>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</si>
  <si>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</si>
  <si>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</si>
  <si>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</si>
  <si>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</si>
  <si>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</si>
  <si>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</si>
  <si>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</si>
  <si>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</si>
  <si>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</si>
  <si>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</si>
  <si>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</si>
  <si>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</si>
  <si>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</si>
  <si>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</si>
  <si>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</si>
  <si>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</si>
  <si>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</si>
  <si>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</si>
  <si>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</si>
  <si>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</si>
  <si>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</si>
  <si>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</si>
  <si>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</si>
  <si>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</si>
  <si>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</si>
  <si>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</si>
  <si>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</si>
  <si>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</si>
  <si>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</si>
  <si>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</si>
  <si>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</si>
  <si>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</si>
  <si>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</si>
  <si>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</si>
  <si>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</si>
  <si>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</si>
  <si>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</si>
  <si>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</si>
  <si>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</si>
  <si>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</si>
  <si>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</si>
  <si>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</si>
  <si>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</si>
  <si>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</si>
  <si>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</si>
  <si>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</si>
  <si>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</si>
  <si>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</si>
  <si>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</si>
  <si>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</si>
  <si>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</si>
  <si>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</si>
  <si>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</si>
  <si>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</si>
  <si>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</si>
  <si>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</si>
  <si>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</si>
  <si>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</si>
  <si>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</si>
  <si>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</si>
  <si>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</si>
  <si>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</si>
  <si>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</si>
  <si>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</si>
  <si>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</si>
  <si>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</si>
  <si>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</si>
  <si>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</si>
  <si>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</si>
  <si>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</si>
  <si>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</si>
  <si>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</si>
  <si>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</si>
  <si>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</si>
  <si>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</si>
  <si>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</si>
  <si>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</si>
  <si>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</si>
  <si>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</si>
  <si>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</si>
  <si>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</si>
  <si>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</si>
  <si>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</si>
  <si>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</si>
  <si>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</si>
  <si>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</si>
  <si>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</si>
  <si>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</si>
  <si>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</si>
  <si>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</si>
  <si>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</si>
  <si>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</si>
  <si>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</si>
  <si>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</si>
  <si>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</si>
  <si>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</si>
  <si>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</si>
  <si>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</si>
  <si>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</si>
  <si>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</si>
  <si>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</si>
  <si>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</si>
  <si>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</si>
  <si>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</si>
  <si>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</si>
  <si>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</si>
  <si>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</si>
  <si>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</si>
  <si>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</si>
  <si>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</si>
  <si>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</si>
  <si>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</si>
  <si>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</si>
  <si>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</si>
  <si>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</si>
  <si>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</si>
  <si>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</si>
  <si>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</si>
  <si>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</si>
  <si>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</si>
  <si>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</si>
  <si>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</si>
  <si>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</si>
  <si>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</si>
  <si>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</si>
  <si>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</si>
  <si>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</si>
  <si>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</si>
  <si>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</si>
  <si>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</si>
  <si>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</si>
  <si>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</si>
  <si>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</si>
  <si>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</si>
  <si>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</si>
  <si>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</si>
  <si>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</si>
  <si>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</si>
  <si>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</si>
  <si>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</si>
  <si>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</si>
  <si>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</si>
  <si>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</si>
  <si>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</si>
  <si>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</si>
  <si>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</si>
  <si>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</si>
  <si>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</si>
  <si>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</si>
  <si>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</si>
  <si>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</si>
  <si>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</si>
  <si>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</si>
  <si>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</si>
  <si>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</si>
  <si>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</si>
  <si>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</si>
  <si>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</si>
  <si>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</si>
  <si>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</si>
  <si>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</si>
  <si>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</si>
  <si>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</si>
  <si>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</si>
  <si>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</si>
  <si>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</si>
  <si>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</si>
  <si>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</si>
  <si>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</si>
  <si>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</si>
  <si>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</si>
  <si>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</si>
  <si>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</si>
  <si>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</si>
  <si>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</si>
  <si>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</si>
  <si>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</si>
  <si>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</si>
  <si>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</si>
  <si>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</si>
  <si>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</si>
  <si>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</si>
  <si>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</si>
  <si>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</si>
  <si>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</si>
  <si>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</si>
  <si>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</si>
  <si>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</si>
  <si>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</si>
  <si>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</si>
  <si>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</si>
  <si>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</si>
  <si>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</si>
  <si>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</si>
  <si>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</si>
  <si>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</si>
  <si>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</si>
  <si>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</si>
  <si>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</si>
  <si>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</si>
  <si>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</si>
  <si>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</si>
  <si>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</si>
  <si>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</si>
  <si>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</si>
  <si>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</si>
  <si>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</si>
  <si>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</si>
  <si>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</si>
  <si>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</si>
  <si>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</si>
  <si>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</si>
  <si>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</si>
  <si>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</si>
  <si>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</si>
  <si>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</si>
  <si>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</si>
  <si>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</si>
  <si>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</si>
  <si>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</si>
  <si>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</si>
  <si>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</si>
  <si>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</si>
  <si>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</si>
  <si>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</si>
  <si>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</si>
  <si>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</si>
  <si>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</si>
  <si>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</si>
  <si>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</si>
  <si>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</si>
  <si>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</si>
  <si>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</si>
  <si>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</si>
  <si>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</si>
  <si>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</si>
  <si>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</si>
  <si>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</si>
  <si>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</si>
  <si>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</si>
  <si>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</si>
  <si>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</si>
  <si>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</si>
  <si>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</si>
  <si>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</si>
  <si>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</si>
  <si>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</si>
  <si>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</si>
  <si>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</si>
  <si>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</si>
  <si>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</si>
  <si>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</si>
  <si>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</si>
  <si>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</si>
  <si>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</si>
  <si>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</si>
  <si>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</si>
  <si>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</si>
  <si>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</si>
  <si>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</si>
  <si>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</si>
  <si>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</si>
  <si>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</si>
  <si>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</si>
  <si>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</si>
  <si>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</si>
  <si>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</si>
  <si>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</si>
  <si>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</si>
  <si>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</si>
  <si>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</si>
  <si>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</si>
  <si>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</si>
  <si>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</si>
  <si>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</si>
  <si>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</si>
  <si>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</si>
  <si>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</si>
  <si>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</si>
  <si>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</si>
  <si>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</si>
  <si>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</si>
  <si>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</si>
  <si>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</si>
  <si>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</si>
  <si>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</si>
  <si>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</si>
  <si>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</si>
  <si>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</si>
  <si>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</si>
  <si>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</si>
  <si>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</si>
  <si>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</si>
  <si>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</si>
  <si>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</si>
  <si>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</si>
  <si>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</si>
  <si>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</si>
  <si>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</si>
  <si>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</si>
  <si>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</si>
  <si>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</si>
  <si>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</si>
  <si>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</si>
  <si>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</si>
  <si>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</si>
  <si>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</si>
  <si>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</si>
  <si>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</si>
  <si>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</si>
  <si>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</si>
  <si>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</si>
  <si>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</si>
  <si>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</si>
  <si>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</si>
  <si>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</si>
  <si>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</si>
  <si>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</si>
  <si>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</si>
  <si>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</si>
  <si>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</si>
  <si>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</si>
  <si>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</si>
  <si>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</si>
  <si>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</si>
  <si>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</si>
  <si>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</si>
  <si>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</si>
  <si>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</si>
  <si>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</si>
  <si>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</si>
  <si>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</si>
  <si>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</si>
  <si>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</si>
  <si>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</si>
  <si>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</si>
  <si>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</si>
  <si>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</si>
  <si>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</si>
  <si>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</si>
  <si>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</si>
  <si>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</si>
  <si>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</si>
  <si>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</si>
  <si>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</si>
  <si>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</si>
  <si>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</si>
  <si>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</si>
  <si>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</si>
  <si>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</si>
  <si>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</si>
  <si>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</si>
  <si>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</si>
  <si>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</si>
  <si>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</si>
  <si>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</si>
  <si>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</si>
  <si>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</si>
  <si>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</si>
  <si>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</si>
  <si>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</si>
  <si>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</si>
  <si>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</si>
  <si>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</si>
  <si>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</si>
  <si>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</si>
  <si>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</si>
  <si>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</si>
  <si>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</si>
  <si>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</si>
  <si>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</si>
  <si>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</si>
  <si>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</si>
  <si>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</si>
  <si>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</si>
  <si>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</si>
  <si>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</si>
  <si>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</si>
  <si>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</si>
  <si>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</si>
  <si>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</si>
  <si>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</si>
  <si>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</si>
  <si>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</si>
  <si>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</si>
  <si>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</si>
  <si>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</si>
  <si>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</si>
  <si>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</si>
  <si>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</si>
  <si>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</si>
  <si>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</si>
  <si>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</si>
  <si>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</si>
  <si>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</si>
  <si>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</si>
  <si>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</si>
  <si>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</si>
  <si>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</si>
  <si>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</si>
  <si>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</si>
  <si>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</si>
  <si>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</si>
  <si>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</si>
  <si>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</si>
  <si>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</si>
  <si>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</si>
  <si>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</si>
  <si>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</si>
  <si>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</si>
  <si>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</si>
  <si>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</si>
  <si>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</si>
  <si>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</si>
  <si>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</si>
  <si>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</si>
  <si>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</si>
  <si>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</si>
  <si>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</si>
  <si>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</si>
  <si>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</si>
  <si>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</si>
  <si>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</si>
  <si>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</si>
  <si>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</si>
  <si>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</si>
  <si>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</si>
  <si>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</si>
  <si>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</si>
  <si>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</si>
  <si>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</si>
  <si>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</si>
  <si>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</si>
  <si>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</si>
  <si>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</si>
  <si>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</si>
  <si>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</si>
  <si>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</si>
  <si>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</si>
  <si>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</si>
  <si>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</si>
  <si>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</si>
  <si>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</si>
  <si>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</si>
  <si>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</si>
  <si>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</si>
  <si>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</si>
  <si>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</si>
  <si>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</si>
  <si>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</si>
  <si>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</si>
  <si>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</si>
  <si>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</si>
  <si>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</si>
  <si>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</si>
  <si>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</si>
  <si>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</si>
  <si>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</si>
  <si>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</si>
  <si>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</si>
  <si>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</si>
  <si>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</si>
  <si>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</si>
  <si>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</si>
  <si>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</si>
  <si>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</si>
  <si>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</si>
  <si>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</si>
  <si>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</si>
  <si>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</si>
  <si>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</si>
  <si>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</si>
  <si>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</si>
  <si>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</si>
  <si>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</si>
  <si>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</si>
  <si>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</si>
  <si>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</si>
  <si>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</si>
  <si>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</si>
  <si>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</si>
  <si>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</si>
  <si>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</si>
  <si>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</si>
  <si>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</si>
  <si>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</si>
  <si>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</si>
  <si>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</si>
  <si>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</si>
  <si>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</si>
  <si>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</si>
  <si>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</si>
  <si>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</si>
  <si>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</si>
  <si>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</si>
  <si>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</si>
  <si>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</si>
  <si>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</si>
  <si>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</si>
  <si>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</si>
  <si>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</si>
  <si>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</si>
  <si>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</si>
  <si>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</si>
  <si>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</si>
  <si>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</si>
  <si>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</si>
  <si>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</si>
  <si>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</si>
  <si>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</si>
  <si>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</si>
  <si>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</si>
  <si>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</si>
  <si>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</si>
  <si>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</si>
  <si>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</si>
  <si>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</si>
  <si>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</si>
  <si>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</si>
  <si>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</si>
  <si>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</si>
  <si>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</si>
  <si>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</si>
  <si>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</si>
  <si>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</si>
  <si>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</si>
  <si>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</si>
  <si>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</si>
  <si>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</si>
  <si>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</si>
  <si>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</si>
  <si>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</si>
  <si>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</si>
  <si>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</si>
  <si>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</si>
  <si>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</si>
  <si>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</si>
  <si>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</si>
  <si>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</si>
  <si>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</si>
  <si>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</si>
  <si>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</si>
  <si>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</si>
  <si>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</si>
  <si>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</si>
  <si>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</si>
  <si>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</si>
  <si>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</si>
  <si>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</si>
  <si>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</si>
  <si>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</si>
  <si>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</si>
  <si>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</si>
  <si>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</si>
  <si>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</si>
  <si>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</si>
  <si>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</si>
  <si>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</si>
  <si>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</si>
  <si>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</si>
  <si>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</si>
  <si>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</si>
  <si>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</si>
  <si>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</si>
  <si>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</si>
  <si>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</si>
  <si>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</si>
  <si>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</si>
  <si>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</si>
  <si>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</si>
  <si>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</si>
  <si>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</si>
  <si>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</si>
  <si>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</si>
  <si>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</si>
  <si>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</si>
  <si>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</si>
  <si>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</si>
  <si>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</si>
  <si>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</si>
  <si>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</si>
  <si>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</si>
  <si>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</si>
  <si>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</si>
  <si>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</si>
  <si>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</si>
  <si>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</si>
  <si>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</si>
  <si>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</si>
  <si>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</si>
  <si>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</si>
  <si>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</si>
  <si>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</si>
  <si>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</si>
  <si>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</si>
  <si>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</si>
  <si>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</si>
  <si>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</si>
  <si>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</si>
  <si>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</si>
  <si>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</si>
  <si>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</si>
  <si>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</si>
  <si>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</si>
  <si>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</si>
  <si>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</si>
  <si>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</si>
  <si>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</si>
  <si>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</si>
  <si>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</si>
  <si>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</si>
  <si>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</si>
  <si>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</si>
  <si>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</si>
  <si>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</si>
  <si>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</si>
  <si>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</si>
  <si>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</si>
  <si>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</si>
  <si>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</si>
  <si>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</si>
  <si>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</si>
  <si>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</si>
  <si>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</si>
  <si>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</si>
  <si>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</si>
  <si>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</si>
  <si>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</si>
  <si>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</si>
  <si>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</si>
  <si>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</si>
  <si>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</si>
  <si>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</si>
  <si>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</si>
  <si>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</si>
  <si>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</si>
  <si>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</si>
  <si>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</si>
  <si>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</si>
  <si>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</si>
  <si>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</si>
  <si>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</si>
  <si>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</si>
  <si>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</si>
  <si>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</si>
  <si>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</si>
  <si>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</si>
  <si>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</si>
  <si>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</si>
  <si>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</si>
  <si>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</si>
  <si>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</si>
  <si>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</si>
  <si>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</si>
  <si>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</si>
  <si>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</si>
  <si>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</si>
  <si>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</si>
  <si>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</si>
  <si>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</si>
  <si>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</si>
  <si>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</si>
  <si>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</si>
  <si>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</si>
  <si>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</si>
  <si>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</si>
  <si>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</si>
  <si>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</si>
  <si>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</si>
  <si>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</si>
  <si>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</si>
  <si>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</si>
  <si>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</si>
  <si>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</si>
  <si>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</si>
  <si>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</si>
  <si>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</si>
  <si>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</si>
  <si>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</si>
  <si>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</si>
  <si>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</si>
  <si>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</si>
  <si>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</si>
  <si>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</si>
  <si>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</si>
  <si>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</si>
  <si>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</si>
  <si>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</si>
  <si>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</si>
  <si>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</si>
  <si>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</si>
  <si>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</si>
  <si>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</si>
  <si>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</si>
  <si>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</si>
  <si>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</si>
  <si>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</si>
  <si>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</si>
  <si>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</si>
  <si>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</si>
  <si>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</si>
  <si>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</si>
  <si>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</si>
  <si>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</si>
  <si>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</si>
  <si>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</si>
  <si>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</si>
  <si>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</si>
  <si>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</si>
  <si>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</si>
  <si>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</si>
  <si>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</si>
  <si>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</si>
  <si>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</si>
  <si>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</si>
  <si>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</si>
  <si>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</si>
  <si>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</si>
  <si>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</si>
  <si>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</si>
  <si>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</si>
  <si>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</si>
  <si>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</si>
  <si>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</si>
  <si>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</si>
  <si>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</si>
  <si>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</si>
  <si>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</si>
  <si>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</si>
  <si>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</si>
  <si>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</si>
  <si>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</si>
  <si>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</si>
  <si>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</si>
  <si>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</si>
  <si>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</si>
  <si>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</si>
  <si>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</si>
  <si>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</si>
  <si>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</si>
  <si>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</si>
  <si>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</si>
  <si>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</si>
  <si>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</si>
  <si>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</si>
  <si>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</si>
  <si>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</si>
  <si>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</si>
  <si>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</si>
  <si>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</si>
  <si>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</si>
  <si>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</si>
  <si>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</si>
  <si>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</si>
  <si>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</si>
  <si>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</si>
  <si>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</si>
  <si>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</si>
  <si>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</si>
  <si>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</si>
  <si>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</si>
  <si>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</si>
  <si>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</si>
  <si>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</si>
  <si>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</si>
  <si>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</si>
  <si>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</si>
  <si>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</si>
  <si>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</si>
  <si>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</si>
  <si>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</si>
  <si>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</si>
  <si>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</si>
  <si>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</si>
  <si>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</si>
  <si>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</si>
  <si>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</si>
  <si>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</si>
  <si>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</si>
  <si>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</si>
  <si>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</si>
  <si>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</si>
  <si>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</si>
  <si>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</si>
  <si>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</si>
  <si>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</si>
  <si>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</si>
  <si>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</si>
  <si>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</si>
  <si>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</si>
  <si>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</si>
  <si>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</si>
  <si>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</si>
  <si>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</si>
  <si>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</si>
  <si>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</si>
  <si>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</si>
  <si>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</si>
  <si>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</si>
  <si>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</si>
  <si>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</si>
  <si>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</si>
  <si>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</si>
  <si>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</si>
  <si>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</si>
  <si>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</si>
  <si>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</si>
  <si>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</si>
  <si>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</si>
  <si>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</si>
  <si>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</si>
  <si>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</si>
  <si>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</si>
  <si>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</si>
  <si>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</si>
  <si>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</si>
  <si>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</si>
  <si>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</si>
  <si>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</si>
  <si>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</si>
  <si>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</si>
  <si>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</si>
  <si>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</si>
  <si>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</si>
  <si>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</si>
  <si>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</si>
  <si>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</si>
  <si>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</si>
  <si>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</si>
  <si>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</si>
  <si>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</si>
  <si>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</si>
  <si>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</si>
  <si>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</si>
  <si>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</si>
  <si>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</si>
  <si>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</si>
  <si>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</si>
  <si>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</si>
  <si>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</si>
  <si>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</si>
  <si>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</si>
  <si>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</si>
  <si>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</si>
  <si>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</si>
  <si>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</si>
  <si>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</si>
  <si>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</si>
  <si>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</si>
  <si>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</si>
  <si>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</si>
  <si>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</si>
  <si>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</si>
  <si>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</si>
  <si>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</si>
  <si>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</si>
  <si>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</si>
  <si>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</si>
  <si>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</si>
  <si>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</si>
  <si>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</si>
  <si>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</si>
  <si>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</si>
  <si>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</si>
  <si>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</si>
  <si>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</si>
  <si>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</si>
  <si>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</si>
  <si>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</si>
  <si>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</si>
  <si>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</si>
  <si>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</si>
  <si>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</si>
  <si>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</si>
  <si>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</si>
  <si>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</si>
  <si>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</si>
  <si>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</si>
  <si>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</si>
  <si>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</si>
  <si>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</si>
  <si>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</si>
  <si>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</si>
  <si>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</si>
  <si>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</si>
  <si>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</si>
  <si>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</si>
  <si>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</si>
  <si>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</si>
  <si>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</si>
  <si>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</si>
  <si>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</si>
  <si>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</si>
  <si>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</si>
  <si>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</si>
  <si>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</si>
  <si>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</si>
  <si>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</si>
  <si>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</si>
  <si>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</si>
  <si>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</si>
  <si>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</si>
  <si>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</si>
  <si>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</si>
  <si>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</si>
  <si>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</si>
  <si>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</si>
  <si>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</si>
  <si>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</si>
  <si>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</si>
  <si>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</si>
  <si>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</si>
  <si>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</si>
  <si>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</si>
  <si>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</si>
  <si>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</si>
  <si>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</si>
  <si>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</si>
  <si>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</si>
  <si>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</si>
  <si>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</si>
  <si>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</si>
  <si>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</si>
  <si>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</si>
  <si>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</si>
  <si>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</si>
  <si>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</si>
  <si>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</si>
  <si>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</si>
  <si>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</si>
  <si>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</si>
  <si>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</si>
  <si>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</si>
  <si>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</si>
  <si>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</si>
  <si>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</si>
  <si>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</si>
  <si>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</si>
  <si>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</si>
  <si>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</si>
  <si>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</si>
  <si>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</si>
  <si>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</si>
  <si>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</si>
  <si>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</si>
  <si>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</si>
  <si>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</si>
  <si>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</si>
  <si>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</si>
  <si>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</si>
  <si>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</si>
  <si>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</si>
  <si>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</si>
  <si>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</si>
  <si>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</si>
  <si>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</si>
  <si>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</si>
  <si>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</si>
  <si>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</si>
  <si>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</si>
  <si>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</si>
  <si>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</si>
  <si>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</si>
  <si>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</si>
  <si>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</si>
  <si>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</si>
  <si>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</si>
  <si>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</si>
  <si>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</si>
  <si>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</si>
  <si>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</si>
  <si>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</si>
  <si>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</si>
  <si>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</si>
  <si>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</si>
  <si>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</si>
  <si>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</si>
  <si>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</si>
  <si>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</si>
  <si>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</si>
  <si>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</si>
  <si>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</si>
  <si>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</si>
  <si>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</si>
  <si>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</si>
  <si>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</si>
  <si>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</si>
  <si>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</si>
  <si>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</si>
  <si>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</si>
  <si>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</si>
  <si>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</si>
  <si>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</si>
  <si>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</si>
  <si>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</si>
  <si>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</si>
  <si>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</si>
  <si>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</si>
  <si>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</si>
  <si>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</si>
  <si>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</si>
  <si>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</si>
  <si>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</si>
  <si>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</si>
  <si>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</si>
  <si>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</si>
  <si>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</si>
  <si>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</si>
  <si>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</si>
  <si>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</si>
  <si>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</si>
  <si>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</si>
  <si>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</si>
  <si>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</si>
  <si>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</si>
  <si>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</si>
  <si>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</si>
  <si>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</si>
  <si>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</si>
  <si>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</si>
  <si>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</si>
  <si>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</si>
  <si>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</si>
  <si>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</si>
  <si>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</si>
  <si>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</si>
  <si>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</si>
  <si>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</si>
  <si>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</si>
  <si>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</si>
  <si>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</si>
  <si>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</si>
  <si>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</si>
  <si>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</si>
  <si>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</si>
  <si>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</si>
  <si>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</si>
  <si>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</si>
  <si>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</si>
  <si>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</si>
  <si>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</si>
  <si>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</si>
  <si>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</si>
  <si>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</si>
  <si>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</si>
  <si>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</si>
  <si>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</si>
  <si>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</si>
  <si>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</si>
  <si>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</si>
  <si>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</si>
  <si>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</si>
  <si>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</si>
  <si>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</si>
  <si>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</si>
  <si>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</si>
  <si>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</si>
  <si>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</si>
  <si>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</si>
  <si>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</si>
  <si>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</si>
  <si>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</si>
  <si>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</si>
  <si>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</si>
  <si>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</si>
  <si>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</si>
  <si>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</si>
  <si>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</si>
  <si>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</si>
  <si>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</si>
  <si>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</si>
  <si>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</si>
  <si>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</si>
  <si>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</si>
  <si>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</si>
  <si>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</si>
  <si>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</si>
  <si>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</si>
  <si>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</si>
  <si>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</si>
  <si>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</si>
  <si>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</si>
  <si>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</si>
  <si>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</si>
  <si>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</si>
  <si>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</si>
  <si>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</si>
  <si>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</si>
  <si>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</si>
  <si>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</si>
  <si>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</si>
  <si>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</si>
  <si>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</si>
  <si>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</si>
  <si>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</si>
  <si>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</si>
  <si>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</si>
  <si>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</si>
  <si>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</si>
  <si>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</si>
  <si>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</si>
  <si>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</si>
  <si>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</si>
  <si>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</si>
  <si>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</si>
  <si>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</si>
  <si>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</si>
  <si>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</si>
  <si>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</si>
  <si>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</si>
  <si>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</si>
  <si>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</si>
  <si>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</si>
  <si>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</si>
  <si>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</si>
  <si>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</si>
  <si>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</si>
  <si>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</si>
  <si>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</si>
  <si>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</si>
  <si>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</si>
  <si>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</si>
  <si>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</si>
  <si>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</si>
  <si>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</si>
  <si>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</si>
  <si>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</si>
  <si>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</si>
  <si>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</si>
  <si>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</si>
  <si>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</si>
  <si>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</si>
  <si>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</si>
  <si>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</si>
  <si>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</si>
  <si>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</si>
  <si>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</si>
  <si>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</si>
  <si>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</si>
  <si>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</si>
  <si>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</si>
  <si>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</si>
  <si>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</si>
  <si>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</si>
  <si>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</si>
  <si>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</si>
  <si>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</si>
  <si>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</si>
  <si>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</si>
  <si>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</si>
  <si>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</si>
  <si>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</si>
  <si>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</si>
  <si>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</si>
  <si>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</si>
  <si>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</si>
  <si>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</si>
  <si>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</si>
  <si>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</si>
  <si>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</si>
  <si>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</si>
  <si>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</si>
  <si>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</si>
  <si>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</si>
  <si>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</si>
  <si>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</si>
  <si>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</si>
  <si>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</si>
  <si>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</si>
  <si>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</si>
  <si>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</si>
  <si>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</si>
  <si>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</si>
  <si>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</si>
  <si>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</si>
  <si>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</si>
  <si>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</si>
  <si>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</si>
  <si>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</si>
  <si>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</si>
  <si>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</si>
  <si>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</si>
  <si>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</si>
  <si>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</si>
  <si>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</si>
  <si>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</si>
  <si>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</si>
  <si>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</si>
  <si>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</si>
  <si>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</si>
  <si>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</si>
  <si>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</si>
  <si>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</si>
  <si>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</si>
  <si>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</si>
  <si>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</si>
  <si>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</si>
  <si>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</si>
  <si>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</si>
  <si>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</si>
  <si>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</si>
  <si>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</si>
  <si>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</si>
  <si>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</si>
  <si>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</si>
  <si>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</si>
  <si>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</si>
  <si>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</si>
  <si>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</si>
  <si>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</si>
  <si>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</si>
  <si>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</si>
  <si>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</si>
  <si>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</si>
  <si>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</si>
  <si>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</si>
  <si>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</si>
  <si>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</si>
  <si>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</si>
  <si>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</si>
  <si>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</si>
  <si>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</si>
  <si>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</si>
  <si>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</si>
  <si>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</si>
  <si>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</si>
  <si>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</si>
  <si>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</si>
  <si>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</si>
  <si>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</si>
  <si>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</si>
  <si>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</si>
  <si>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</si>
  <si>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</si>
  <si>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</si>
  <si>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</si>
  <si>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</si>
  <si>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</si>
  <si>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</si>
  <si>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</si>
  <si>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</si>
  <si>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</si>
  <si>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</si>
  <si>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</si>
  <si>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</si>
  <si>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</si>
  <si>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</si>
  <si>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</si>
  <si>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</si>
  <si>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</si>
  <si>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</si>
  <si>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</si>
  <si>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</si>
  <si>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</si>
  <si>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</si>
  <si>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</si>
  <si>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</si>
  <si>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</si>
  <si>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</si>
  <si>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</si>
  <si>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</si>
  <si>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</si>
  <si>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</si>
  <si>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</si>
  <si>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</si>
  <si>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</si>
  <si>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</si>
  <si>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</si>
  <si>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</si>
  <si>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</si>
  <si>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</si>
  <si>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</si>
  <si>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</si>
  <si>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</si>
  <si>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</si>
  <si>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</si>
  <si>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</si>
  <si>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</si>
  <si>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</si>
  <si>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</si>
  <si>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</si>
  <si>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</si>
  <si>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</si>
  <si>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</si>
  <si>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</si>
  <si>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</si>
  <si>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</si>
  <si>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</si>
  <si>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</si>
  <si>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</si>
  <si>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</si>
  <si>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</si>
  <si>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</si>
  <si>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</si>
  <si>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</si>
  <si>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</si>
  <si>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</si>
  <si>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</si>
  <si>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</si>
  <si>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</si>
  <si>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</si>
  <si>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</si>
  <si>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</si>
  <si>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</si>
  <si>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</si>
  <si>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</si>
  <si>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</si>
  <si>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</si>
  <si>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</si>
  <si>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</si>
  <si>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</si>
  <si>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</si>
  <si>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</si>
  <si>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</si>
  <si>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</si>
  <si>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</si>
  <si>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</si>
  <si>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</si>
  <si>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</si>
  <si>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</si>
  <si>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</si>
  <si>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</si>
  <si>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</si>
  <si>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</si>
  <si>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</si>
  <si>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</si>
  <si>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</si>
  <si>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</si>
  <si>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</si>
  <si>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</si>
  <si>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</si>
  <si>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</si>
  <si>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</si>
  <si>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</si>
  <si>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</si>
  <si>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</si>
  <si>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</si>
  <si>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</si>
  <si>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</si>
  <si>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</si>
  <si>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</si>
  <si>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</si>
  <si>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</si>
  <si>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</si>
  <si>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</si>
  <si>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</si>
  <si>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</si>
  <si>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</si>
  <si>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</si>
  <si>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</si>
  <si>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</si>
  <si>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</si>
  <si>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</si>
  <si>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</si>
  <si>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</si>
  <si>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</si>
  <si>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</si>
  <si>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</si>
  <si>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</si>
  <si>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</si>
  <si>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</si>
  <si>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</si>
  <si>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</si>
  <si>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</si>
  <si>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</si>
  <si>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</si>
  <si>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</si>
  <si>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</si>
  <si>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</si>
  <si>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</si>
  <si>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</si>
  <si>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</si>
  <si>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</si>
  <si>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</si>
  <si>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</si>
  <si>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</si>
  <si>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</si>
  <si>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</si>
  <si>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</si>
  <si>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</si>
  <si>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</si>
  <si>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</si>
  <si>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</si>
  <si>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</si>
  <si>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</si>
  <si>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</si>
  <si>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</si>
  <si>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</si>
  <si>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</si>
  <si>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</si>
  <si>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</si>
  <si>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</si>
  <si>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</si>
  <si>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</si>
  <si>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</si>
  <si>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</si>
  <si>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</si>
  <si>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</si>
  <si>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</si>
  <si>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</si>
  <si>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</si>
  <si>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</si>
  <si>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</si>
  <si>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</si>
  <si>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</si>
  <si>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</si>
  <si>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</si>
  <si>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</si>
  <si>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</si>
  <si>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</si>
  <si>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</si>
  <si>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</si>
  <si>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</si>
  <si>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</si>
  <si>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</si>
  <si>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</si>
  <si>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</si>
  <si>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</si>
  <si>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</si>
  <si>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</si>
  <si>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</si>
  <si>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</si>
  <si>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</si>
  <si>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</si>
  <si>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</si>
  <si>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</si>
  <si>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</si>
  <si>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</si>
  <si>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</si>
  <si>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</si>
  <si>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</si>
  <si>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</si>
  <si>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</si>
  <si>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</si>
  <si>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</si>
  <si>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</si>
  <si>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</si>
  <si>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</si>
  <si>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</si>
  <si>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</si>
  <si>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</si>
  <si>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</si>
  <si>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</si>
  <si>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</si>
  <si>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</si>
  <si>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</si>
  <si>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</si>
  <si>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</si>
  <si>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</si>
  <si>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</si>
  <si>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</si>
  <si>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</si>
  <si>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</si>
  <si>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</si>
  <si>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</si>
  <si>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</si>
  <si>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</si>
  <si>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</si>
  <si>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</si>
  <si>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</si>
  <si>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</si>
  <si>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</si>
  <si>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</si>
  <si>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</si>
  <si>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</si>
  <si>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</si>
  <si>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</si>
  <si>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</si>
  <si>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</si>
  <si>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</si>
  <si>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</si>
  <si>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</si>
  <si>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</si>
  <si>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</si>
  <si>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</si>
  <si>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</si>
  <si>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</si>
  <si>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</si>
  <si>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</si>
  <si>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</si>
  <si>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</si>
  <si>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</si>
  <si>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</si>
  <si>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</si>
  <si>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</si>
  <si>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</si>
  <si>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</si>
  <si>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</si>
  <si>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</si>
  <si>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</si>
  <si>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</si>
  <si>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</si>
  <si>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</si>
  <si>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</si>
  <si>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</si>
  <si>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</si>
  <si>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</si>
  <si>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</si>
  <si>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</si>
  <si>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</si>
  <si>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</si>
  <si>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</si>
  <si>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</si>
  <si>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</si>
  <si>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</si>
  <si>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</si>
  <si>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</si>
  <si>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</si>
  <si>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</si>
  <si>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</si>
  <si>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</si>
  <si>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</si>
  <si>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</si>
  <si>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</si>
  <si>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</si>
  <si>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</si>
  <si>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</si>
  <si>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</si>
  <si>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</si>
  <si>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</si>
  <si>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</si>
  <si>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</si>
  <si>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</si>
  <si>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</si>
  <si>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</si>
  <si>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</si>
  <si>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</si>
  <si>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</si>
  <si>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</si>
  <si>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</si>
  <si>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</si>
  <si>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</si>
  <si>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</si>
  <si>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</si>
  <si>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</si>
  <si>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</si>
  <si>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</si>
  <si>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</si>
  <si>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</si>
  <si>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</si>
  <si>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</si>
  <si>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</si>
  <si>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</si>
  <si>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</si>
  <si>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</si>
  <si>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</si>
  <si>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</si>
  <si>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</si>
  <si>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</si>
  <si>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</si>
  <si>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</si>
  <si>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</si>
  <si>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</si>
  <si>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</si>
  <si>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</si>
  <si>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</si>
  <si>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</si>
  <si>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</si>
  <si>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</si>
  <si>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</si>
  <si>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</si>
  <si>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</si>
  <si>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</si>
  <si>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</si>
  <si>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</si>
  <si>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</si>
  <si>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</si>
  <si>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</si>
  <si>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</si>
  <si>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</si>
  <si>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</si>
  <si>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</si>
  <si>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</si>
  <si>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</si>
  <si>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</si>
  <si>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</si>
  <si>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</si>
  <si>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</si>
  <si>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</si>
  <si>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</si>
  <si>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</si>
  <si>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</si>
  <si>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</si>
  <si>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</si>
  <si>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</si>
  <si>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</si>
  <si>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</si>
  <si>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</si>
  <si>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</si>
  <si>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</si>
  <si>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</si>
  <si>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</si>
  <si>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</si>
  <si>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</si>
  <si>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</si>
  <si>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</si>
  <si>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</si>
  <si>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</si>
  <si>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</si>
  <si>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</si>
  <si>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</si>
  <si>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</si>
  <si>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</si>
  <si>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</si>
  <si>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</si>
  <si>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</si>
  <si>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</si>
  <si>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</si>
  <si>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</si>
  <si>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</si>
  <si>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</si>
  <si>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</si>
  <si>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</si>
  <si>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</si>
  <si>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</si>
  <si>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</si>
  <si>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</si>
  <si>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</si>
  <si>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</si>
  <si>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</si>
  <si>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</si>
  <si>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</si>
  <si>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</si>
  <si>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</si>
  <si>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</si>
  <si>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</si>
  <si>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</si>
  <si>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</si>
  <si>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</si>
  <si>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</si>
  <si>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</si>
  <si>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</si>
  <si>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</si>
  <si>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</si>
  <si>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</si>
  <si>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</si>
  <si>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</si>
  <si>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</si>
  <si>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</si>
  <si>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</si>
  <si>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</si>
  <si>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</si>
  <si>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</si>
  <si>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</si>
  <si>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</si>
  <si>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</si>
  <si>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</si>
  <si>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</si>
  <si>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</si>
  <si>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</si>
  <si>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</si>
  <si>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</si>
  <si>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</si>
  <si>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</si>
  <si>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</si>
  <si>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</si>
  <si>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</si>
  <si>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</si>
  <si>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</si>
  <si>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</si>
  <si>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</si>
  <si>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</si>
  <si>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</si>
  <si>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</si>
  <si>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</si>
  <si>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</si>
  <si>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</si>
  <si>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</si>
  <si>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</si>
  <si>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</si>
  <si>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</si>
  <si>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</si>
  <si>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</si>
  <si>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</si>
  <si>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</si>
  <si>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</si>
  <si>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</si>
  <si>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</si>
  <si>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</si>
  <si>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</si>
  <si>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</si>
  <si>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</si>
  <si>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</si>
  <si>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</si>
  <si>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</si>
  <si>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</si>
  <si>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</si>
  <si>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</si>
  <si>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</si>
  <si>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</si>
  <si>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</si>
  <si>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</si>
  <si>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</si>
  <si>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</si>
  <si>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</si>
  <si>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</si>
  <si>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</si>
  <si>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</si>
  <si>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</si>
  <si>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</si>
  <si>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</si>
  <si>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</si>
  <si>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</si>
  <si>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</si>
  <si>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</si>
  <si>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</si>
  <si>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</si>
  <si>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</si>
  <si>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</si>
  <si>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</si>
  <si>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</si>
  <si>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</si>
  <si>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</si>
  <si>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</si>
  <si>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</si>
  <si>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</si>
  <si>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</si>
  <si>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</si>
  <si>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</si>
  <si>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</si>
  <si>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</si>
  <si>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</si>
  <si>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</si>
  <si>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</si>
  <si>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</si>
  <si>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</si>
  <si>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</si>
  <si>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</si>
  <si>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</si>
  <si>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</si>
  <si>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</si>
  <si>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</si>
  <si>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</si>
  <si>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</si>
  <si>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</si>
  <si>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</si>
  <si>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</si>
  <si>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</si>
  <si>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</si>
  <si>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</si>
  <si>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</si>
  <si>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</si>
  <si>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</si>
  <si>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</si>
  <si>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</si>
  <si>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</si>
  <si>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</si>
  <si>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</si>
  <si>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</si>
  <si>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</si>
  <si>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</si>
  <si>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</si>
  <si>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</si>
  <si>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</si>
  <si>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</si>
  <si>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</si>
  <si>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</si>
  <si>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</si>
  <si>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</si>
  <si>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</si>
  <si>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</si>
  <si>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</si>
  <si>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</si>
  <si>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</si>
  <si>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</si>
  <si>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</si>
  <si>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</si>
  <si>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</si>
  <si>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</si>
  <si>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</si>
  <si>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</si>
  <si>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</si>
  <si>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</si>
  <si>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</si>
  <si>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</si>
  <si>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</si>
  <si>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</si>
  <si>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</si>
  <si>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</si>
  <si>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</si>
  <si>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</si>
  <si>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</si>
  <si>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</si>
  <si>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</si>
  <si>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</si>
  <si>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</si>
  <si>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</si>
  <si>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</si>
  <si>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</si>
  <si>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</si>
  <si>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</si>
  <si>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</si>
  <si>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</si>
  <si>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</si>
  <si>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</si>
  <si>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</si>
  <si>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</si>
  <si>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</si>
  <si>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</si>
  <si>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</si>
  <si>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</si>
  <si>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</si>
  <si>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</si>
  <si>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</si>
  <si>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</si>
  <si>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</si>
  <si>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</si>
  <si>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</si>
  <si>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</si>
  <si>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</si>
  <si>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</si>
  <si>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</si>
  <si>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</si>
  <si>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</si>
  <si>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</si>
  <si>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</si>
  <si>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</si>
  <si>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</si>
  <si>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</si>
  <si>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</si>
  <si>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</si>
  <si>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</si>
  <si>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</si>
  <si>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</si>
  <si>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</si>
  <si>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</si>
  <si>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</si>
  <si>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</si>
  <si>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</si>
  <si>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</si>
  <si>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</si>
  <si>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</si>
  <si>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</si>
  <si>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</si>
  <si>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</si>
  <si>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</si>
  <si>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</si>
  <si>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</si>
  <si>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</si>
  <si>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</si>
  <si>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</si>
  <si>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</si>
  <si>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</si>
  <si>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</si>
  <si>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</si>
  <si>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</si>
  <si>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</si>
  <si>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</si>
  <si>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</si>
  <si>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</si>
  <si>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</si>
  <si>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</si>
  <si>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</si>
  <si>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</si>
  <si>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</si>
  <si>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</si>
  <si>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</si>
  <si>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</si>
  <si>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</si>
  <si>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</si>
  <si>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</si>
  <si>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</si>
  <si>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</si>
  <si>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</si>
  <si>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</si>
  <si>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</si>
  <si>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</si>
  <si>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</si>
  <si>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</si>
  <si>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</si>
  <si>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</si>
  <si>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</si>
  <si>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</si>
  <si>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</si>
  <si>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</si>
  <si>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</si>
  <si>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</si>
  <si>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</si>
  <si>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</si>
  <si>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</si>
  <si>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</si>
  <si>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</si>
  <si>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</si>
  <si>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</si>
  <si>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</si>
  <si>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</si>
  <si>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</si>
  <si>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</si>
  <si>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</si>
  <si>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</si>
  <si>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</si>
  <si>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</si>
  <si>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</si>
  <si>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</si>
  <si>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</si>
  <si>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</si>
  <si>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</si>
  <si>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</si>
  <si>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</si>
  <si>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</si>
  <si>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</si>
  <si>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</si>
  <si>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</si>
  <si>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</si>
  <si>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</si>
  <si>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</si>
  <si>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</si>
  <si>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</si>
  <si>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</si>
  <si>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</si>
  <si>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</si>
  <si>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</si>
  <si>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</si>
  <si>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</si>
  <si>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</si>
  <si>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</si>
  <si>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</si>
  <si>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</si>
  <si>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</si>
  <si>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</si>
  <si>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</si>
  <si>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</si>
  <si>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</si>
  <si>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</si>
  <si>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</si>
  <si>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</si>
  <si>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</si>
  <si>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</si>
  <si>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</si>
  <si>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</si>
  <si>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</si>
  <si>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</si>
  <si>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</si>
  <si>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</si>
  <si>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</si>
  <si>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</si>
  <si>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</si>
  <si>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</si>
  <si>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</si>
  <si>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</si>
  <si>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</si>
  <si>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</si>
  <si>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</si>
  <si>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</si>
  <si>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</si>
  <si>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</si>
  <si>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</si>
  <si>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</si>
  <si>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</si>
  <si>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</si>
  <si>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</si>
  <si>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</si>
  <si>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</si>
  <si>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</si>
  <si>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</si>
  <si>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</si>
  <si>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</si>
  <si>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</si>
  <si>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</si>
  <si>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</si>
  <si>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</si>
  <si>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</si>
  <si>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</si>
  <si>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</si>
  <si>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</si>
  <si>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</si>
  <si>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</si>
  <si>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</si>
  <si>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</si>
  <si>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</si>
  <si>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</si>
  <si>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</si>
  <si>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</si>
  <si>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</si>
  <si>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</si>
  <si>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</si>
  <si>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</si>
  <si>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</si>
  <si>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</si>
  <si>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</si>
  <si>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</si>
  <si>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</si>
  <si>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</si>
  <si>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</si>
  <si>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</si>
  <si>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</si>
  <si>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</si>
  <si>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</si>
  <si>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</si>
  <si>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</si>
  <si>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</si>
  <si>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</si>
  <si>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</si>
  <si>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</si>
  <si>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</si>
  <si>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</si>
  <si>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</si>
  <si>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</si>
  <si>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</si>
  <si>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</si>
  <si>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</si>
  <si>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</si>
  <si>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</si>
  <si>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</si>
  <si>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</si>
  <si>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</si>
  <si>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</si>
  <si>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</si>
  <si>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</si>
  <si>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</si>
  <si>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</si>
  <si>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</si>
  <si>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</si>
  <si>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</si>
  <si>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</si>
  <si>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</si>
  <si>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</si>
  <si>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</si>
  <si>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</si>
  <si>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</si>
  <si>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</si>
  <si>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</si>
  <si>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</si>
  <si>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</si>
  <si>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</si>
  <si>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</si>
  <si>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</si>
  <si>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</si>
  <si>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</si>
  <si>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</si>
  <si>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</si>
  <si>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</si>
  <si>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</si>
  <si>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</si>
  <si>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</si>
  <si>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</si>
  <si>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</si>
  <si>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</si>
  <si>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</si>
  <si>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</si>
  <si>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</si>
  <si>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</si>
  <si>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</si>
  <si>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</si>
  <si>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</si>
  <si>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</si>
  <si>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</si>
  <si>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</si>
  <si>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</si>
  <si>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</si>
  <si>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</si>
  <si>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</si>
  <si>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</si>
  <si>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</si>
  <si>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</si>
  <si>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</si>
  <si>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</si>
  <si>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</si>
  <si>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</si>
  <si>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</si>
  <si>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</si>
  <si>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</si>
  <si>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</si>
  <si>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</si>
  <si>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</si>
  <si>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</si>
  <si>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</si>
  <si>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</si>
  <si>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</si>
  <si>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</si>
  <si>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</si>
  <si>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</si>
  <si>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</si>
  <si>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</si>
  <si>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</si>
  <si>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</si>
  <si>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</si>
  <si>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</si>
  <si>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</si>
  <si>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</si>
  <si>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</si>
  <si>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</si>
  <si>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</si>
  <si>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</si>
  <si>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</si>
  <si>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</si>
  <si>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</si>
  <si>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</si>
  <si>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</si>
  <si>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</si>
  <si>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</si>
  <si>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</si>
  <si>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</si>
  <si>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</si>
  <si>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</si>
  <si>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</si>
  <si>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</si>
  <si>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</si>
  <si>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</si>
  <si>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</si>
  <si>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</si>
  <si>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</si>
  <si>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</si>
  <si>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</si>
  <si>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</si>
  <si>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</si>
  <si>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</si>
  <si>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</si>
  <si>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</si>
  <si>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</si>
  <si>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</si>
  <si>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</si>
  <si>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</si>
  <si>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</si>
  <si>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</si>
  <si>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</si>
  <si>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</si>
  <si>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</si>
  <si>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</si>
  <si>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</si>
  <si>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</si>
  <si>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</si>
  <si>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</si>
  <si>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</si>
  <si>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</si>
  <si>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</si>
  <si>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</si>
  <si>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</si>
  <si>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</si>
  <si>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</si>
  <si>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</si>
  <si>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</si>
  <si>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</si>
  <si>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</si>
  <si>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</si>
  <si>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</si>
  <si>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</si>
  <si>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</si>
  <si>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</si>
  <si>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</si>
  <si>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</si>
  <si>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</si>
  <si>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</si>
  <si>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</si>
  <si>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</si>
  <si>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</si>
  <si>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</si>
  <si>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</si>
  <si>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</si>
  <si>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</si>
  <si>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</si>
  <si>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</si>
  <si>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</si>
  <si>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</si>
  <si>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</si>
  <si>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</si>
  <si>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</si>
  <si>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</si>
  <si>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</si>
  <si>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</si>
  <si>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</si>
  <si>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</si>
  <si>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</si>
  <si>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</si>
  <si>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</si>
  <si>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</si>
  <si>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</si>
  <si>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</si>
  <si>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</si>
  <si>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</si>
  <si>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</si>
  <si>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</si>
  <si>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</si>
  <si>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</si>
  <si>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</si>
  <si>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</si>
  <si>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</si>
  <si>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</si>
  <si>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</si>
  <si>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</si>
  <si>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</si>
  <si>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</si>
  <si>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</si>
  <si>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</si>
  <si>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</si>
  <si>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</si>
  <si>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</si>
  <si>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</si>
  <si>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</si>
  <si>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</si>
  <si>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</si>
  <si>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</si>
  <si>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</si>
  <si>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</si>
  <si>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</si>
  <si>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</si>
  <si>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</si>
  <si>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</si>
  <si>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</si>
  <si>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</si>
  <si>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</si>
  <si>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</si>
  <si>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</si>
  <si>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</si>
  <si>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</si>
  <si>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</si>
  <si>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</si>
  <si>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</si>
  <si>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</si>
  <si>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</si>
  <si>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</si>
  <si>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</si>
  <si>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</si>
  <si>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</si>
  <si>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</si>
  <si>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</si>
  <si>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</si>
  <si>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</si>
  <si>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</si>
  <si>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</si>
  <si>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</si>
  <si>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</si>
  <si>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</si>
  <si>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</si>
  <si>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</si>
  <si>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</si>
  <si>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</si>
  <si>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</si>
  <si>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</si>
  <si>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</si>
  <si>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</si>
  <si>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</si>
  <si>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</si>
  <si>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</si>
  <si>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</si>
  <si>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</si>
  <si>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</si>
  <si>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</si>
  <si>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</si>
  <si>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</si>
  <si>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</si>
  <si>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</si>
  <si>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</si>
  <si>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</si>
  <si>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</si>
  <si>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</si>
  <si>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</si>
  <si>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</si>
  <si>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</si>
  <si>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</si>
  <si>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</si>
  <si>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</si>
  <si>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</si>
  <si>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</si>
  <si>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</si>
  <si>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</si>
  <si>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</si>
  <si>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</si>
  <si>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</si>
  <si>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</si>
  <si>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</si>
  <si>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</si>
  <si>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</si>
  <si>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</si>
  <si>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</si>
  <si>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</si>
  <si>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</si>
  <si>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</si>
  <si>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</si>
  <si>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</si>
  <si>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</si>
  <si>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</si>
  <si>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</si>
  <si>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</si>
  <si>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</si>
  <si>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</si>
  <si>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</si>
  <si>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</si>
  <si>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</si>
  <si>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</si>
  <si>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</si>
  <si>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</si>
  <si>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</si>
  <si>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</si>
  <si>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</si>
  <si>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</si>
  <si>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</si>
  <si>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</si>
  <si>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</si>
  <si>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</si>
  <si>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</si>
  <si>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</si>
  <si>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</si>
  <si>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</si>
  <si>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</si>
  <si>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</si>
  <si>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</si>
  <si>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</si>
  <si>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</si>
  <si>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</si>
  <si>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</si>
  <si>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</si>
  <si>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</si>
  <si>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</si>
  <si>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</si>
  <si>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</si>
  <si>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</si>
  <si>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</si>
  <si>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</si>
  <si>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</si>
  <si>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</si>
  <si>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</si>
  <si>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</si>
  <si>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</si>
  <si>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</si>
  <si>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</si>
  <si>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</si>
  <si>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</si>
  <si>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</si>
  <si>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</si>
  <si>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</si>
  <si>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</si>
  <si>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</si>
  <si>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</si>
  <si>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</si>
  <si>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</si>
  <si>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</si>
  <si>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</si>
  <si>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</si>
  <si>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</si>
  <si>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</si>
  <si>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</si>
  <si>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</si>
  <si>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</si>
  <si>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</si>
  <si>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</si>
  <si>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</si>
  <si>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</si>
  <si>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</si>
  <si>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</si>
  <si>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</si>
  <si>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</si>
  <si>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</si>
  <si>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</si>
  <si>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</si>
  <si>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</si>
  <si>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</si>
  <si>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</si>
  <si>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</si>
  <si>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</si>
  <si>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</si>
  <si>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</si>
  <si>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</si>
  <si>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</si>
  <si>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</si>
  <si>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</si>
  <si>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</si>
  <si>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</si>
  <si>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</si>
  <si>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</si>
  <si>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</si>
  <si>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</si>
  <si>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</si>
  <si>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</si>
  <si>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</si>
  <si>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</si>
  <si>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</si>
  <si>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</si>
  <si>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</si>
  <si>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</si>
  <si>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</si>
  <si>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</si>
  <si>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</si>
  <si>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</si>
  <si>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</si>
  <si>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</si>
  <si>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</si>
  <si>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</si>
  <si>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</si>
  <si>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</si>
  <si>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</si>
  <si>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</si>
  <si>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</si>
  <si>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</si>
  <si>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</si>
  <si>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</si>
  <si>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</si>
  <si>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</si>
  <si>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</si>
  <si>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</si>
  <si>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</si>
  <si>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</si>
  <si>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</si>
  <si>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</si>
  <si>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</si>
  <si>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</si>
  <si>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</si>
  <si>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</si>
  <si>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</si>
  <si>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</si>
  <si>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</si>
  <si>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</si>
  <si>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</si>
  <si>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</si>
  <si>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</si>
  <si>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</si>
  <si>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</si>
  <si>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</si>
  <si>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</si>
  <si>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</si>
  <si>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</si>
  <si>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</si>
  <si>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</si>
  <si>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</si>
  <si>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</si>
  <si>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</si>
  <si>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</si>
  <si>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</si>
  <si>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</si>
  <si>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</si>
  <si>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</si>
  <si>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</si>
  <si>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</si>
  <si>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</si>
  <si>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</si>
  <si>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</si>
  <si>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</si>
  <si>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</si>
  <si>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</si>
  <si>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</si>
  <si>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</si>
  <si>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</si>
  <si>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</si>
  <si>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</si>
  <si>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</si>
  <si>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</si>
  <si>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</si>
  <si>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</si>
  <si>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</si>
  <si>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</si>
  <si>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</si>
  <si>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</si>
  <si>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</si>
  <si>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</si>
  <si>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</si>
  <si>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</si>
  <si>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</si>
  <si>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</si>
  <si>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</si>
  <si>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</si>
  <si>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</si>
  <si>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</si>
  <si>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</si>
  <si>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</si>
  <si>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</si>
  <si>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</si>
  <si>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</si>
  <si>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</si>
  <si>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</si>
  <si>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</si>
  <si>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</si>
  <si>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</si>
  <si>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</si>
  <si>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</si>
  <si>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</si>
  <si>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</si>
  <si>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</si>
  <si>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</si>
  <si>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</si>
  <si>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</si>
  <si>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</si>
  <si>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</si>
  <si>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</si>
  <si>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</si>
  <si>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</si>
  <si>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</si>
  <si>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</si>
  <si>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</si>
  <si>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</si>
  <si>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</si>
  <si>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</si>
  <si>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</si>
  <si>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</si>
  <si>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</si>
  <si>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</si>
  <si>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</si>
  <si>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</si>
  <si>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</si>
  <si>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</si>
  <si>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</si>
  <si>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</si>
  <si>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</si>
  <si>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</si>
  <si>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</si>
  <si>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</si>
  <si>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</si>
  <si>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</si>
  <si>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</si>
  <si>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</si>
  <si>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</si>
  <si>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</si>
  <si>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</si>
  <si>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</si>
  <si>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</si>
  <si>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</si>
  <si>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</si>
  <si>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</si>
  <si>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</si>
  <si>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</si>
  <si>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</si>
  <si>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</si>
  <si>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</si>
  <si>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</si>
  <si>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</si>
  <si>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</si>
  <si>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</si>
  <si>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</si>
  <si>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</si>
  <si>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</si>
  <si>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</si>
  <si>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</si>
  <si>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</si>
  <si>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</si>
  <si>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</si>
  <si>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</si>
  <si>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</si>
  <si>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</si>
  <si>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</si>
  <si>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</si>
  <si>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</si>
  <si>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</si>
  <si>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</si>
  <si>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</si>
  <si>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</si>
  <si>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</si>
  <si>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</si>
  <si>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</si>
  <si>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</si>
  <si>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</si>
  <si>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</si>
  <si>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</si>
  <si>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</si>
  <si>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</si>
  <si>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</si>
  <si>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</si>
  <si>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</si>
  <si>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</si>
  <si>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</si>
  <si>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</si>
  <si>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</si>
  <si>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</si>
  <si>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</si>
  <si>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</si>
  <si>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</si>
  <si>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</si>
  <si>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</si>
  <si>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</si>
  <si>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</si>
  <si>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</si>
  <si>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</si>
  <si>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</si>
  <si>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</si>
  <si>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</si>
  <si>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</si>
  <si>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</si>
  <si>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</si>
  <si>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</si>
  <si>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</si>
  <si>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</si>
  <si>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</si>
  <si>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</si>
  <si>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</si>
  <si>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</si>
  <si>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</si>
  <si>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</si>
  <si>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</si>
  <si>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</si>
  <si>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</si>
  <si>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</si>
  <si>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</si>
  <si>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</si>
  <si>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</si>
  <si>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</si>
  <si>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</si>
  <si>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</si>
  <si>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</si>
  <si>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</si>
  <si>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</si>
  <si>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</si>
  <si>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</si>
  <si>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</si>
  <si>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</si>
  <si>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</si>
  <si>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</si>
  <si>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</si>
  <si>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</si>
  <si>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</si>
  <si>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</si>
  <si>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</si>
  <si>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</si>
  <si>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</si>
  <si>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</si>
  <si>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</si>
  <si>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</si>
  <si>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</si>
  <si>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</si>
  <si>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</si>
  <si>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</si>
  <si>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</si>
  <si>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</si>
  <si>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</si>
  <si>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</si>
  <si>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</si>
  <si>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</si>
  <si>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</si>
  <si>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</si>
  <si>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</si>
  <si>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</si>
  <si>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</si>
  <si>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</si>
  <si>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</si>
  <si>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</si>
  <si>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</si>
  <si>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</si>
  <si>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</si>
  <si>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</si>
  <si>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</si>
  <si>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</si>
  <si>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</si>
  <si>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</si>
  <si>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</si>
  <si>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</si>
  <si>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</si>
  <si>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</si>
  <si>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</si>
  <si>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</si>
  <si>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</si>
  <si>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</si>
  <si>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</si>
  <si>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</si>
  <si>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</si>
  <si>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</si>
  <si>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</si>
  <si>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</si>
  <si>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</si>
  <si>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</si>
  <si>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</si>
  <si>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</si>
  <si>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</si>
  <si>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</si>
  <si>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</si>
  <si>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</si>
  <si>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</si>
  <si>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</si>
  <si>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</si>
  <si>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</si>
  <si>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</si>
  <si>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</si>
  <si>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</si>
  <si>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</si>
  <si>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</si>
  <si>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</si>
  <si>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</si>
  <si>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</si>
  <si>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</si>
  <si>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</si>
  <si>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</si>
  <si>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</si>
  <si>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</si>
  <si>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</si>
  <si>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</si>
  <si>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</si>
  <si>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</si>
  <si>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</si>
  <si>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</si>
  <si>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</si>
  <si>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</si>
  <si>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</si>
  <si>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</si>
  <si>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</si>
  <si>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</si>
  <si>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</si>
  <si>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</si>
  <si>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</si>
  <si>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</si>
  <si>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</si>
  <si>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</si>
  <si>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</si>
  <si>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</si>
  <si>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</si>
  <si>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</si>
  <si>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</si>
  <si>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</si>
  <si>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</si>
  <si>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</si>
  <si>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</si>
  <si>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</si>
  <si>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</si>
  <si>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</si>
  <si>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</si>
  <si>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</si>
  <si>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</si>
  <si>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</si>
  <si>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</si>
  <si>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</si>
  <si>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</si>
  <si>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</si>
  <si>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</si>
  <si>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</si>
  <si>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</si>
  <si>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</si>
  <si>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</si>
  <si>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</si>
  <si>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</si>
  <si>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</si>
  <si>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</si>
  <si>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</si>
  <si>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</si>
  <si>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</si>
  <si>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</si>
  <si>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</si>
  <si>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</si>
  <si>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</si>
  <si>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</si>
  <si>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</si>
  <si>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</si>
  <si>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</si>
  <si>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</si>
  <si>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</si>
  <si>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</si>
  <si>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</si>
  <si>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</si>
  <si>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</si>
  <si>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</si>
  <si>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</si>
  <si>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</si>
  <si>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</si>
  <si>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</si>
  <si>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</si>
  <si>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</si>
  <si>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</si>
  <si>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</si>
  <si>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</si>
  <si>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</si>
  <si>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</si>
  <si>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</si>
  <si>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</si>
  <si>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</si>
  <si>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</si>
  <si>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</si>
  <si>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</si>
  <si>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</si>
  <si>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</si>
  <si>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</si>
  <si>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</si>
  <si>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</si>
  <si>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</si>
  <si>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</si>
  <si>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</si>
  <si>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</si>
  <si>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</si>
  <si>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</si>
  <si>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</si>
  <si>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</si>
  <si>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</si>
  <si>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</si>
  <si>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</si>
  <si>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</si>
  <si>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</si>
  <si>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</si>
  <si>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</si>
  <si>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</si>
  <si>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</si>
  <si>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</si>
  <si>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</si>
  <si>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</si>
  <si>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</si>
  <si>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</si>
  <si>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</si>
  <si>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</si>
  <si>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</si>
  <si>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</si>
  <si>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</si>
  <si>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</si>
  <si>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</si>
  <si>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</si>
  <si>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</si>
  <si>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</si>
  <si>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</si>
  <si>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</si>
  <si>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</si>
  <si>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</si>
  <si>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</si>
  <si>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</si>
  <si>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</si>
  <si>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</si>
  <si>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</si>
  <si>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</si>
  <si>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</si>
  <si>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</si>
  <si>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</si>
  <si>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</si>
  <si>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</si>
  <si>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</si>
  <si>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</si>
  <si>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</si>
  <si>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</si>
  <si>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</si>
  <si>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</si>
  <si>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</si>
  <si>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</si>
  <si>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</si>
  <si>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</si>
  <si>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</si>
  <si>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</si>
  <si>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</si>
  <si>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</si>
  <si>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</si>
  <si>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</si>
  <si>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</si>
  <si>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</si>
  <si>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</si>
  <si>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</si>
  <si>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</si>
  <si>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</si>
  <si>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</si>
  <si>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</si>
  <si>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</si>
  <si>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</si>
  <si>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</si>
  <si>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</si>
  <si>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</si>
  <si>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</si>
  <si>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</si>
  <si>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</si>
  <si>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</si>
  <si>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</si>
  <si>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</si>
  <si>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</si>
  <si>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</si>
  <si>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</si>
  <si>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</si>
  <si>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</si>
  <si>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</si>
  <si>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</si>
  <si>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</si>
  <si>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</si>
  <si>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</si>
  <si>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</si>
  <si>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</si>
  <si>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</si>
  <si>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</si>
  <si>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</si>
  <si>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</si>
  <si>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</si>
  <si>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</si>
  <si>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</si>
  <si>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</si>
  <si>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</si>
  <si>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</si>
  <si>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</si>
  <si>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</si>
  <si>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</si>
  <si>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</si>
  <si>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</si>
  <si>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</si>
  <si>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</si>
  <si>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</si>
  <si>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</si>
  <si>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</si>
  <si>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</si>
  <si>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</si>
  <si>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</si>
  <si>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</si>
  <si>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</si>
  <si>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</si>
  <si>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</si>
  <si>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</si>
  <si>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</si>
  <si>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</si>
  <si>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</si>
  <si>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</si>
  <si>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</si>
  <si>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</si>
  <si>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</si>
  <si>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</si>
  <si>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</si>
  <si>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</si>
  <si>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</si>
  <si>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</si>
  <si>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</si>
  <si>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</si>
  <si>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</si>
  <si>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</si>
  <si>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</si>
  <si>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</si>
  <si>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</si>
  <si>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</si>
  <si>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</si>
  <si>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</si>
  <si>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</si>
  <si>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</si>
  <si>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</si>
  <si>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</si>
  <si>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</si>
  <si>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</si>
  <si>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</si>
  <si>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</si>
  <si>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</si>
  <si>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</si>
  <si>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</si>
  <si>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</si>
  <si>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</si>
  <si>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</si>
  <si>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</si>
  <si>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</si>
  <si>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</si>
  <si>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</si>
  <si>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</si>
  <si>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</si>
  <si>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</si>
  <si>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</si>
  <si>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</si>
  <si>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</si>
  <si>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</si>
  <si>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</si>
  <si>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</si>
  <si>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</si>
  <si>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</si>
  <si>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</si>
  <si>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</si>
  <si>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</si>
  <si>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</si>
  <si>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</si>
  <si>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</si>
  <si>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</si>
  <si>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</si>
  <si>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</si>
  <si>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</si>
  <si>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</si>
  <si>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</si>
  <si>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</si>
  <si>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</si>
  <si>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</si>
  <si>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</si>
  <si>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</si>
  <si>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</si>
  <si>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</si>
  <si>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</si>
  <si>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</si>
  <si>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</si>
  <si>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</si>
  <si>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</si>
  <si>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</si>
  <si>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</si>
  <si>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</si>
  <si>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</si>
  <si>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</si>
  <si>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</si>
  <si>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</si>
  <si>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</si>
  <si>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</si>
  <si>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</si>
  <si>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</si>
  <si>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</si>
  <si>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</si>
  <si>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</si>
  <si>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</si>
  <si>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</si>
  <si>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</si>
  <si>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</si>
  <si>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</si>
  <si>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</si>
  <si>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</si>
  <si>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</si>
  <si>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</si>
  <si>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</si>
  <si>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</si>
  <si>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</si>
  <si>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</si>
  <si>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</si>
  <si>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</si>
  <si>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</si>
  <si>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</si>
  <si>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</si>
  <si>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</si>
  <si>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</si>
  <si>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</si>
  <si>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</si>
  <si>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</si>
  <si>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</si>
  <si>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</si>
  <si>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</si>
  <si>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</si>
  <si>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</si>
  <si>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</si>
  <si>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</si>
  <si>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</si>
  <si>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</si>
  <si>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</si>
  <si>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</si>
  <si>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</si>
  <si>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</si>
  <si>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</si>
  <si>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</si>
  <si>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</si>
  <si>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</si>
  <si>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</si>
  <si>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</si>
  <si>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</si>
  <si>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</si>
  <si>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</si>
  <si>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</si>
  <si>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</si>
  <si>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</si>
  <si>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</si>
  <si>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</si>
  <si>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</si>
  <si>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</si>
  <si>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</si>
  <si>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</si>
  <si>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</si>
  <si>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</si>
  <si>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</si>
  <si>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</si>
  <si>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</si>
  <si>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</si>
  <si>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</si>
  <si>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</si>
  <si>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</si>
  <si>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</si>
  <si>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</si>
  <si>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</si>
  <si>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</si>
  <si>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</si>
  <si>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</si>
  <si>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</si>
  <si>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</si>
  <si>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</si>
  <si>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</si>
  <si>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</si>
  <si>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</si>
  <si>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</si>
  <si>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</si>
  <si>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</si>
  <si>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</si>
  <si>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</si>
  <si>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</si>
  <si>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</si>
  <si>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</si>
  <si>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</si>
  <si>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</si>
  <si>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</si>
  <si>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</si>
  <si>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</si>
  <si>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</si>
  <si>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</si>
  <si>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</si>
  <si>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</si>
  <si>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</si>
  <si>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</si>
  <si>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</si>
  <si>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</si>
  <si>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</si>
  <si>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</si>
  <si>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</si>
  <si>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</si>
  <si>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</si>
  <si>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</si>
  <si>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</si>
  <si>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</si>
  <si>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</si>
  <si>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</si>
  <si>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</si>
  <si>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</si>
  <si>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</si>
  <si>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</si>
  <si>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</si>
  <si>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</si>
  <si>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</si>
  <si>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</si>
  <si>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</si>
  <si>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</si>
  <si>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</si>
  <si>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</si>
  <si>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</si>
  <si>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</si>
  <si>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</si>
  <si>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</si>
  <si>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</si>
  <si>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</si>
  <si>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</si>
  <si>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</si>
  <si>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</si>
  <si>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</si>
  <si>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</si>
  <si>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</si>
  <si>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</si>
  <si>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</si>
  <si>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</si>
  <si>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</si>
  <si>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</si>
  <si>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</si>
  <si>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</si>
  <si>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</si>
  <si>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</si>
  <si>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</si>
  <si>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</si>
  <si>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</si>
  <si>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</si>
  <si>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</si>
  <si>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</si>
  <si>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</si>
  <si>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</si>
  <si>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</si>
  <si>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</si>
  <si>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</si>
  <si>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</si>
  <si>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</si>
  <si>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</si>
  <si>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</si>
  <si>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</si>
  <si>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</si>
  <si>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</si>
  <si>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</si>
  <si>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</si>
  <si>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</si>
  <si>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</si>
  <si>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</si>
  <si>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</si>
  <si>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</si>
  <si>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</si>
  <si>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</si>
  <si>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</si>
  <si>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</si>
  <si>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</si>
  <si>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</si>
  <si>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</si>
  <si>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</si>
  <si>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</si>
  <si>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</si>
  <si>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</si>
  <si>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</si>
  <si>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</si>
  <si>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</si>
  <si>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</si>
  <si>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</si>
  <si>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</si>
  <si>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</si>
  <si>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</si>
  <si>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</si>
  <si>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</si>
  <si>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</si>
  <si>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</si>
  <si>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</si>
  <si>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</si>
  <si>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</si>
  <si>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</si>
  <si>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</si>
  <si>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</si>
  <si>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</si>
  <si>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</si>
  <si>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</si>
  <si>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</si>
  <si>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</si>
  <si>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</si>
  <si>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</si>
  <si>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</si>
  <si>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</si>
  <si>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</si>
  <si>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</si>
  <si>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</si>
  <si>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</si>
  <si>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</si>
  <si>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</si>
  <si>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</si>
  <si>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</si>
  <si>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</si>
  <si>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</si>
  <si>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</si>
  <si>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</si>
  <si>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</si>
  <si>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</si>
  <si>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</si>
  <si>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</si>
  <si>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</si>
  <si>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</si>
  <si>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</si>
  <si>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</si>
  <si>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</si>
  <si>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</si>
  <si>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</si>
  <si>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</si>
  <si>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</si>
  <si>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</si>
  <si>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</si>
  <si>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</si>
  <si>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</si>
  <si>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</si>
  <si>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</si>
  <si>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</si>
  <si>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</si>
  <si>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</si>
  <si>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</si>
  <si>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</si>
  <si>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</si>
  <si>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</si>
  <si>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</si>
  <si>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</si>
  <si>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</si>
  <si>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</si>
  <si>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</si>
  <si>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</si>
  <si>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</si>
  <si>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</si>
  <si>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</si>
  <si>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</si>
  <si>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</si>
  <si>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</si>
  <si>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</si>
  <si>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</si>
  <si>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</si>
  <si>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</si>
  <si>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</si>
  <si>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</si>
  <si>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</si>
  <si>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</si>
  <si>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</si>
  <si>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</si>
  <si>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</si>
  <si>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</si>
  <si>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</si>
  <si>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</si>
  <si>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</si>
  <si>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</si>
  <si>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</si>
  <si>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</si>
  <si>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</si>
  <si>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</si>
  <si>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</si>
  <si>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</si>
  <si>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</si>
  <si>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</si>
  <si>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</si>
  <si>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</si>
  <si>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</si>
  <si>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</si>
  <si>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</si>
  <si>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</si>
  <si>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</si>
  <si>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</si>
  <si>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</si>
  <si>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</si>
  <si>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</si>
  <si>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</si>
  <si>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</si>
  <si>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</si>
  <si>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</si>
  <si>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</si>
  <si>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</si>
  <si>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</si>
  <si>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</si>
  <si>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</si>
  <si>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</si>
  <si>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</si>
  <si>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</si>
  <si>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</si>
  <si>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</si>
  <si>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</si>
  <si>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</si>
  <si>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</si>
  <si>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</si>
  <si>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</si>
  <si>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</si>
  <si>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</si>
  <si>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</si>
  <si>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</si>
  <si>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</si>
  <si>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</si>
  <si>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</si>
  <si>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</si>
  <si>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</si>
  <si>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</si>
  <si>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</si>
  <si>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</si>
  <si>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</si>
  <si>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</si>
  <si>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</si>
  <si>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</si>
  <si>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</si>
  <si>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</si>
  <si>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</si>
  <si>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</si>
  <si>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</si>
  <si>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</si>
  <si>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</si>
  <si>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</si>
  <si>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</si>
  <si>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</si>
  <si>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</si>
  <si>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</si>
  <si>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</si>
  <si>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</si>
  <si>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</si>
  <si>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</si>
  <si>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</si>
  <si>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</si>
  <si>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</si>
  <si>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</si>
  <si>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</si>
  <si>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</si>
  <si>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</si>
  <si>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</si>
  <si>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</si>
  <si>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</si>
  <si>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</si>
  <si>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</si>
  <si>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</si>
  <si>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</si>
  <si>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</si>
  <si>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</si>
  <si>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</si>
  <si>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</si>
  <si>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</si>
  <si>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</si>
  <si>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</si>
  <si>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</si>
  <si>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</si>
  <si>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</si>
  <si>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</si>
  <si>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</si>
  <si>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</si>
  <si>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</si>
  <si>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</si>
  <si>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</si>
  <si>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</si>
  <si>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</si>
  <si>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</si>
  <si>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</si>
  <si>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</si>
  <si>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</si>
  <si>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</si>
  <si>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</si>
  <si>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</si>
  <si>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</si>
  <si>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</si>
  <si>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</si>
  <si>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</si>
  <si>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</si>
  <si>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</si>
  <si>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</si>
  <si>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</si>
  <si>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</si>
  <si>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</si>
  <si>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</si>
  <si>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</si>
  <si>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</si>
  <si>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</si>
  <si>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</si>
  <si>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</si>
  <si>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</si>
  <si>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</si>
  <si>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</si>
  <si>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</si>
  <si>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</si>
  <si>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</si>
  <si>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</si>
  <si>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</si>
  <si>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</si>
  <si>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</si>
  <si>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</si>
  <si>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</si>
  <si>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</si>
  <si>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</si>
  <si>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</si>
  <si>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</si>
  <si>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</si>
  <si>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</si>
  <si>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</si>
  <si>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</si>
  <si>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</si>
  <si>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</si>
  <si>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</si>
  <si>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</si>
  <si>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</si>
  <si>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</si>
  <si>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</si>
  <si>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</si>
  <si>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</si>
  <si>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</si>
  <si>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</si>
  <si>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</si>
  <si>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</si>
  <si>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</si>
  <si>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</si>
  <si>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</si>
  <si>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</si>
  <si>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</si>
  <si>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</si>
  <si>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</si>
  <si>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</si>
  <si>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</si>
  <si>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</si>
  <si>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</si>
  <si>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</si>
  <si>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</si>
  <si>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</si>
  <si>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</si>
  <si>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</si>
  <si>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</si>
  <si>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</si>
  <si>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</si>
  <si>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</si>
  <si>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</si>
  <si>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</si>
  <si>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</si>
  <si>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</si>
  <si>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</si>
  <si>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</si>
  <si>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</si>
  <si>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</si>
  <si>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</si>
  <si>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</si>
  <si>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</si>
  <si>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</si>
  <si>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</si>
  <si>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</si>
  <si>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</si>
  <si>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</si>
  <si>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</si>
  <si>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</si>
  <si>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</si>
  <si>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</si>
  <si>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</si>
  <si>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</si>
  <si>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</si>
  <si>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</si>
  <si>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</si>
  <si>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</si>
  <si>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</si>
  <si>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</si>
  <si>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</si>
  <si>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</si>
  <si>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</si>
  <si>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</si>
  <si>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</si>
  <si>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</si>
  <si>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</si>
  <si>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</si>
  <si>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</si>
  <si>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</si>
  <si>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</si>
  <si>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</si>
  <si>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</si>
  <si>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</si>
  <si>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</si>
  <si>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</si>
  <si>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</si>
  <si>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</si>
  <si>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</si>
  <si>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</si>
  <si>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</si>
  <si>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</si>
  <si>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</si>
  <si>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</si>
  <si>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</si>
  <si>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</si>
  <si>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</si>
  <si>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</si>
  <si>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</si>
  <si>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</si>
  <si>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</si>
  <si>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</si>
  <si>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</si>
  <si>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</si>
  <si>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</si>
  <si>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</si>
  <si>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</si>
  <si>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</si>
  <si>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</si>
  <si>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</si>
  <si>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</si>
  <si>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</si>
  <si>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</si>
  <si>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</si>
  <si>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</si>
  <si>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</si>
  <si>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</si>
  <si>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</si>
  <si>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</si>
  <si>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</si>
  <si>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</si>
  <si>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</si>
  <si>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</si>
  <si>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</si>
  <si>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</si>
  <si>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</si>
  <si>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</si>
  <si>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</si>
  <si>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</si>
  <si>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</si>
  <si>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</si>
  <si>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</si>
  <si>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</si>
  <si>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</si>
  <si>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</si>
  <si>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</si>
  <si>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</si>
  <si>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</si>
  <si>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</si>
  <si>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</si>
  <si>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</si>
  <si>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</si>
  <si>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</si>
  <si>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</si>
  <si>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</si>
  <si>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</si>
  <si>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</si>
  <si>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</si>
  <si>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</si>
  <si>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</si>
  <si>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</si>
  <si>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</si>
  <si>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</si>
  <si>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</si>
  <si>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</si>
  <si>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</si>
  <si>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</si>
  <si>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</si>
  <si>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</si>
  <si>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</si>
  <si>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</si>
  <si>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</si>
  <si>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</si>
  <si>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</si>
  <si>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</si>
  <si>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</si>
  <si>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</si>
  <si>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</si>
  <si>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</si>
  <si>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</si>
  <si>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</si>
  <si>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</si>
  <si>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</si>
  <si>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</si>
  <si>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</si>
  <si>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</si>
  <si>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</si>
  <si>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</si>
  <si>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</si>
  <si>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</si>
  <si>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</si>
  <si>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</si>
  <si>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</si>
  <si>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</si>
  <si>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</si>
  <si>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</si>
  <si>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</si>
  <si>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</si>
  <si>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</si>
  <si>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</si>
  <si>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</si>
  <si>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</si>
  <si>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</si>
  <si>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</si>
  <si>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</si>
  <si>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</si>
  <si>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</si>
  <si>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</si>
  <si>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</si>
  <si>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</si>
  <si>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</si>
  <si>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</si>
  <si>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</si>
  <si>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</si>
  <si>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</si>
  <si>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</si>
  <si>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</si>
  <si>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</si>
  <si>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</si>
  <si>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</si>
  <si>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</si>
  <si>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</si>
  <si>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</si>
  <si>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</si>
  <si>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</si>
  <si>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</si>
  <si>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</si>
  <si>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</si>
  <si>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</si>
  <si>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</si>
  <si>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</si>
  <si>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</si>
  <si>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</si>
  <si>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</si>
  <si>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</si>
  <si>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</si>
  <si>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</si>
  <si>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</si>
  <si>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</si>
  <si>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</si>
  <si>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</si>
  <si>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</si>
  <si>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</si>
  <si>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</si>
  <si>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</si>
  <si>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</si>
  <si>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</si>
  <si>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</si>
  <si>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</si>
  <si>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</si>
  <si>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</si>
  <si>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</si>
  <si>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</si>
  <si>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</si>
  <si>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</si>
  <si>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</si>
  <si>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</si>
  <si>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</si>
  <si>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</si>
  <si>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</si>
  <si>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</si>
  <si>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</si>
  <si>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</si>
  <si>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</si>
  <si>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</si>
  <si>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</si>
  <si>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</si>
  <si>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</si>
  <si>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</si>
  <si>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</si>
  <si>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</si>
  <si>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</si>
  <si>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</si>
  <si>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</si>
  <si>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</si>
  <si>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</si>
  <si>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</si>
  <si>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</si>
  <si>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</si>
  <si>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</si>
  <si>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</si>
  <si>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</si>
  <si>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</si>
  <si>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</si>
  <si>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</si>
  <si>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</si>
  <si>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</si>
  <si>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</si>
  <si>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</si>
  <si>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</si>
  <si>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</si>
  <si>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</si>
  <si>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</si>
  <si>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</si>
  <si>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</si>
  <si>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</si>
  <si>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</si>
  <si>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</si>
  <si>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</si>
  <si>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</si>
  <si>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</si>
  <si>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</si>
  <si>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</si>
  <si>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</si>
  <si>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</si>
  <si>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</si>
  <si>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</si>
  <si>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</si>
  <si>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</si>
  <si>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</si>
  <si>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</si>
  <si>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</si>
  <si>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</si>
  <si>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</si>
  <si>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</si>
  <si>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</si>
  <si>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</si>
  <si>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</si>
  <si>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</si>
  <si>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</si>
  <si>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</si>
  <si>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</si>
  <si>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</si>
  <si>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</si>
  <si>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</si>
  <si>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</si>
  <si>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</si>
  <si>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</si>
  <si>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</si>
  <si>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</si>
  <si>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</si>
  <si>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</si>
  <si>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</si>
  <si>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</si>
  <si>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</si>
  <si>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</si>
  <si>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</si>
  <si>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</si>
  <si>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</si>
  <si>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</si>
  <si>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</si>
  <si>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</si>
  <si>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</si>
  <si>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</si>
  <si>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</si>
  <si>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</si>
  <si>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</si>
  <si>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</si>
  <si>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</si>
  <si>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</si>
  <si>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</si>
  <si>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</si>
  <si>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</si>
  <si>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</si>
  <si>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</si>
  <si>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</si>
  <si>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</si>
  <si>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</si>
  <si>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</si>
  <si>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</si>
  <si>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</si>
  <si>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</si>
  <si>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</si>
  <si>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</si>
  <si>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</si>
  <si>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</si>
  <si>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</si>
  <si>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</si>
  <si>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</si>
  <si>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</si>
  <si>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</si>
  <si>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</si>
  <si>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</si>
  <si>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</si>
  <si>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</si>
  <si>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</si>
  <si>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</si>
  <si>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</si>
  <si>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</si>
  <si>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</si>
  <si>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</si>
  <si>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</si>
  <si>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</si>
  <si>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</si>
  <si>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</si>
  <si>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</si>
  <si>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</si>
  <si>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</si>
  <si>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</si>
  <si>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</si>
  <si>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</si>
  <si>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</si>
  <si>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</si>
  <si>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</si>
  <si>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</si>
  <si>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</si>
  <si>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</si>
  <si>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</si>
  <si>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</si>
  <si>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</si>
  <si>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</si>
  <si>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</si>
  <si>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</si>
  <si>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</si>
  <si>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</si>
  <si>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</si>
  <si>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</si>
  <si>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</si>
  <si>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</si>
  <si>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</si>
  <si>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</si>
  <si>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</si>
  <si>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</si>
  <si>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</si>
  <si>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</si>
  <si>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</si>
  <si>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</si>
  <si>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</si>
  <si>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</si>
  <si>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</si>
  <si>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</si>
  <si>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</si>
  <si>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</si>
  <si>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</si>
  <si>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</si>
  <si>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</si>
  <si>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</si>
  <si>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</si>
  <si>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</si>
  <si>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</si>
  <si>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</si>
  <si>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</si>
  <si>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</si>
  <si>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</si>
  <si>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</si>
  <si>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</si>
  <si>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</si>
  <si>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</si>
  <si>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</si>
  <si>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</si>
  <si>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</si>
  <si>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</si>
  <si>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</si>
  <si>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</si>
  <si>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</si>
  <si>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</si>
  <si>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</si>
  <si>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</si>
  <si>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</si>
  <si>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</si>
  <si>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</si>
  <si>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</si>
  <si>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</si>
  <si>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</si>
  <si>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</si>
  <si>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</si>
  <si>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</si>
  <si>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</si>
  <si>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</si>
  <si>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</si>
  <si>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</si>
  <si>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</si>
  <si>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</si>
  <si>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</si>
  <si>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</si>
  <si>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</si>
  <si>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</si>
  <si>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</si>
  <si>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</si>
  <si>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</si>
  <si>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</si>
  <si>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</si>
  <si>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</si>
  <si>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</si>
  <si>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</si>
  <si>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</si>
  <si>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</si>
  <si>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</si>
  <si>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</si>
  <si>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</si>
  <si>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</si>
  <si>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</si>
  <si>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</si>
  <si>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</si>
  <si>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</si>
  <si>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</si>
  <si>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</si>
  <si>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</si>
  <si>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</si>
  <si>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</si>
  <si>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</si>
  <si>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</si>
  <si>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</si>
  <si>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</si>
  <si>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</si>
  <si>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</si>
  <si>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</si>
  <si>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</si>
  <si>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</si>
  <si>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</si>
  <si>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</si>
  <si>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</si>
  <si>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</si>
  <si>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</si>
  <si>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</si>
  <si>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</si>
  <si>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</si>
  <si>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</si>
  <si>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</si>
  <si>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</si>
  <si>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</si>
  <si>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</si>
  <si>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</si>
  <si>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</si>
  <si>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</si>
  <si>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</si>
  <si>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</si>
  <si>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</si>
  <si>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</si>
  <si>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</si>
  <si>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</si>
  <si>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</si>
  <si>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</si>
  <si>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</si>
  <si>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</si>
  <si>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</si>
  <si>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</si>
  <si>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</si>
  <si>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</si>
  <si>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</si>
  <si>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</si>
  <si>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</si>
  <si>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</si>
  <si>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</si>
  <si>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</si>
  <si>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</si>
  <si>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</si>
  <si>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</si>
  <si>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</si>
  <si>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</si>
  <si>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</si>
  <si>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</si>
  <si>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</si>
  <si>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</si>
  <si>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</si>
  <si>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</si>
  <si>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</si>
  <si>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</si>
  <si>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</si>
  <si>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</si>
  <si>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</si>
  <si>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</si>
  <si>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</si>
  <si>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</si>
  <si>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</si>
  <si>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</si>
  <si>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</si>
  <si>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</si>
  <si>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</si>
  <si>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</si>
  <si>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</si>
  <si>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</si>
  <si>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</si>
  <si>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</si>
  <si>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</si>
  <si>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</si>
  <si>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</si>
  <si>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</si>
  <si>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</si>
  <si>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</si>
  <si>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</si>
  <si>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</si>
  <si>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</si>
  <si>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</si>
  <si>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</si>
  <si>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</si>
  <si>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</si>
  <si>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</si>
  <si>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</si>
  <si>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</si>
  <si>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</si>
  <si>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</si>
  <si>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</si>
  <si>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</si>
  <si>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</si>
  <si>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</si>
  <si>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</si>
  <si>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</si>
  <si>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</si>
  <si>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</si>
  <si>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</si>
  <si>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</si>
  <si>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</si>
  <si>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</si>
  <si>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</si>
  <si>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</si>
  <si>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</si>
  <si>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</si>
  <si>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</si>
  <si>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</si>
  <si>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</si>
  <si>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</si>
  <si>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</si>
  <si>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</si>
  <si>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</si>
  <si>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</si>
  <si>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</si>
  <si>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</si>
  <si>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</si>
  <si>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</si>
  <si>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</si>
  <si>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</si>
  <si>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</si>
  <si>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</si>
  <si>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</si>
  <si>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</si>
  <si>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</si>
  <si>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</si>
  <si>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</si>
  <si>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</si>
  <si>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</si>
  <si>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</si>
  <si>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</si>
  <si>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</si>
  <si>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</si>
  <si>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</si>
  <si>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</si>
  <si>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</si>
  <si>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</si>
  <si>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</si>
  <si>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</si>
  <si>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</si>
  <si>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</si>
  <si>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</si>
  <si>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</si>
  <si>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</si>
  <si>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</si>
  <si>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</si>
  <si>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</si>
  <si>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</si>
  <si>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</si>
  <si>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</si>
  <si>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</si>
  <si>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</si>
  <si>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</si>
  <si>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</si>
  <si>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</si>
  <si>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</si>
  <si>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</si>
  <si>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</si>
  <si>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</si>
  <si>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</si>
  <si>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</si>
  <si>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</si>
  <si>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</si>
  <si>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</si>
  <si>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</si>
  <si>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</si>
  <si>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</si>
  <si>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</si>
  <si>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</si>
  <si>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</si>
  <si>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</si>
  <si>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</si>
  <si>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</si>
  <si>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</si>
  <si>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</si>
  <si>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</si>
  <si>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</si>
  <si>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</si>
  <si>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</si>
  <si>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</si>
  <si>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</si>
  <si>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</si>
  <si>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</si>
  <si>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</si>
  <si>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</si>
  <si>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</si>
  <si>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</si>
  <si>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</si>
  <si>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</si>
  <si>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</si>
  <si>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</si>
  <si>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</si>
  <si>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</si>
  <si>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</si>
  <si>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</si>
  <si>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</si>
  <si>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</si>
  <si>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</si>
  <si>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</si>
  <si>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</si>
  <si>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</si>
  <si>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</si>
  <si>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</si>
  <si>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</si>
  <si>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</si>
  <si>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</si>
  <si>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</si>
  <si>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</si>
  <si>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</si>
  <si>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</si>
  <si>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</si>
  <si>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</si>
  <si>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</si>
  <si>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</si>
  <si>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</si>
  <si>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</si>
  <si>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</si>
  <si>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</si>
  <si>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</si>
  <si>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</si>
  <si>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</si>
  <si>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</si>
  <si>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</si>
  <si>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</si>
  <si>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</si>
  <si>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</si>
  <si>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</si>
  <si>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</si>
  <si>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</si>
  <si>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</si>
  <si>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</si>
  <si>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</si>
  <si>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</si>
  <si>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</si>
  <si>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</si>
  <si>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</si>
  <si>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</si>
  <si>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</si>
  <si>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</si>
  <si>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</si>
  <si>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</si>
  <si>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</si>
  <si>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</si>
  <si>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</si>
  <si>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</si>
  <si>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</si>
  <si>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</si>
  <si>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</si>
  <si>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</si>
  <si>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</si>
  <si>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</si>
  <si>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</si>
  <si>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</si>
  <si>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</si>
  <si>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</si>
  <si>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</si>
  <si>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</si>
  <si>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</si>
  <si>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</si>
  <si>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</si>
  <si>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</si>
  <si>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</si>
  <si>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</si>
  <si>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</si>
  <si>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</si>
  <si>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</si>
  <si>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</si>
  <si>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</si>
  <si>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</si>
  <si>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</si>
  <si>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</si>
  <si>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</si>
  <si>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</si>
  <si>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</si>
  <si>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</si>
  <si>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</si>
  <si>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</si>
  <si>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</si>
  <si>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</si>
  <si>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</si>
  <si>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</si>
  <si>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</si>
  <si>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</si>
  <si>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</si>
  <si>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</si>
  <si>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</si>
  <si>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</si>
  <si>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</si>
  <si>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</si>
  <si>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</si>
  <si>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</si>
  <si>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</si>
  <si>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</si>
  <si>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</si>
  <si>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</si>
  <si>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</si>
  <si>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</si>
  <si>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</si>
  <si>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</si>
  <si>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</si>
  <si>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</si>
  <si>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</si>
  <si>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</si>
  <si>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</si>
  <si>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</si>
  <si>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</si>
  <si>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</si>
  <si>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</si>
  <si>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</si>
  <si>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</si>
  <si>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</si>
  <si>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</si>
  <si>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</si>
  <si>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</si>
  <si>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</si>
  <si>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</si>
  <si>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</si>
  <si>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</si>
  <si>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</si>
  <si>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</si>
  <si>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</si>
  <si>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</si>
  <si>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</si>
  <si>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</si>
  <si>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</si>
  <si>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</si>
  <si>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</si>
  <si>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</si>
  <si>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</si>
  <si>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</si>
  <si>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</si>
  <si>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</si>
  <si>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</si>
  <si>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</si>
  <si>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</si>
  <si>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</si>
  <si>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</si>
  <si>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</si>
  <si>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</si>
  <si>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</si>
  <si>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</si>
  <si>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</si>
  <si>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</si>
  <si>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</si>
  <si>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</si>
  <si>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</si>
  <si>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</si>
  <si>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</si>
  <si>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</si>
  <si>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</si>
  <si>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</si>
  <si>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</si>
  <si>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</si>
  <si>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</si>
  <si>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</si>
  <si>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</si>
  <si>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</si>
  <si>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</si>
  <si>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</si>
  <si>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</si>
  <si>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</si>
  <si>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</si>
  <si>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</si>
  <si>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</si>
  <si>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</si>
  <si>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</si>
  <si>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</si>
  <si>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</si>
  <si>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</si>
  <si>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</si>
  <si>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</si>
  <si>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</si>
  <si>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</si>
  <si>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</si>
  <si>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</si>
  <si>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</si>
  <si>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</si>
  <si>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</si>
  <si>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</si>
  <si>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</si>
  <si>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</si>
  <si>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</si>
  <si>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</si>
  <si>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</si>
  <si>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</si>
  <si>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</si>
  <si>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</si>
  <si>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</si>
  <si>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</si>
  <si>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</si>
  <si>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</si>
  <si>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</si>
  <si>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</si>
  <si>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</si>
  <si>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</si>
  <si>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</si>
  <si>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</si>
  <si>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</si>
  <si>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</si>
  <si>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</si>
  <si>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</si>
  <si>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</si>
  <si>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</si>
  <si>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</si>
  <si>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</si>
  <si>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</si>
  <si>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</si>
  <si>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</si>
  <si>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</si>
  <si>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</si>
  <si>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</si>
  <si>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</si>
  <si>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</si>
  <si>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</si>
  <si>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</si>
  <si>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</si>
  <si>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</si>
  <si>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</si>
  <si>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</si>
  <si>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</si>
  <si>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</si>
  <si>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</si>
  <si>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</si>
  <si>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</si>
  <si>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</si>
  <si>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</si>
  <si>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</si>
  <si>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</si>
  <si>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</si>
  <si>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</si>
  <si>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</si>
  <si>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</si>
  <si>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</si>
  <si>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</si>
  <si>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</si>
  <si>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</si>
  <si>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</si>
  <si>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</si>
  <si>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</si>
  <si>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</si>
  <si>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</si>
  <si>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</si>
  <si>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</si>
  <si>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</si>
  <si>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</si>
  <si>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</si>
  <si>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</si>
  <si>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</si>
  <si>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</si>
  <si>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</si>
  <si>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</si>
  <si>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</si>
  <si>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</si>
  <si>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</si>
  <si>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</si>
  <si>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</si>
  <si>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</si>
  <si>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</si>
  <si>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</si>
  <si>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</si>
  <si>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</si>
  <si>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</si>
  <si>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</si>
  <si>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</si>
  <si>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</si>
  <si>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</si>
  <si>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</si>
  <si>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</si>
  <si>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</si>
  <si>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</si>
  <si>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</si>
  <si>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</si>
  <si>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</si>
  <si>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</si>
  <si>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</si>
  <si>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</si>
  <si>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</si>
  <si>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</si>
  <si>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</si>
  <si>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</si>
  <si>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</si>
  <si>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</si>
  <si>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</si>
  <si>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</si>
  <si>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</si>
  <si>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</si>
  <si>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</si>
  <si>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</si>
  <si>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</si>
  <si>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</si>
  <si>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</si>
  <si>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</si>
  <si>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</si>
  <si>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</si>
  <si>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</si>
  <si>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</si>
  <si>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</si>
  <si>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</si>
  <si>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</si>
  <si>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</si>
  <si>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</si>
  <si>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</si>
  <si>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</si>
  <si>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</si>
  <si>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</si>
  <si>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</si>
  <si>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</si>
  <si>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</si>
  <si>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</si>
  <si>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</si>
  <si>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</si>
  <si>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</si>
  <si>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</si>
  <si>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</si>
  <si>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</si>
  <si>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</si>
  <si>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</si>
  <si>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</si>
  <si>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</si>
  <si>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</si>
  <si>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</si>
  <si>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</si>
  <si>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</si>
  <si>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</si>
  <si>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</si>
  <si>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</si>
  <si>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</si>
  <si>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</si>
  <si>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</si>
  <si>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</si>
  <si>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</si>
  <si>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</si>
  <si>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</si>
  <si>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</si>
  <si>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</si>
  <si>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</si>
  <si>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</si>
  <si>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</si>
  <si>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</si>
  <si>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</si>
  <si>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</si>
  <si>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</si>
  <si>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</si>
  <si>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</si>
  <si>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</si>
  <si>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</si>
  <si>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</si>
  <si>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</si>
  <si>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</si>
  <si>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</si>
  <si>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</si>
  <si>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</si>
  <si>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</si>
  <si>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</si>
  <si>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</si>
  <si>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</si>
  <si>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</si>
  <si>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</si>
  <si>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</si>
  <si>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</si>
  <si>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</si>
  <si>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</si>
  <si>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</si>
  <si>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</si>
  <si>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</si>
  <si>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</si>
  <si>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</si>
  <si>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</si>
  <si>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</si>
  <si>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</si>
  <si>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</si>
  <si>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</si>
  <si>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</si>
  <si>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</si>
  <si>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</si>
  <si>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</si>
  <si>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</si>
  <si>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</si>
  <si>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</si>
  <si>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</si>
  <si>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</si>
  <si>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</si>
  <si>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</si>
  <si>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</si>
  <si>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</si>
  <si>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</si>
  <si>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</si>
  <si>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</si>
  <si>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</si>
  <si>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</si>
  <si>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</si>
  <si>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</si>
  <si>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</si>
  <si>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</si>
  <si>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</si>
  <si>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</si>
  <si>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</si>
  <si>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</si>
  <si>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</si>
  <si>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</si>
  <si>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</si>
  <si>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</si>
  <si>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</si>
  <si>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</si>
  <si>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</si>
  <si>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</si>
  <si>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</si>
  <si>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</si>
  <si>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</si>
  <si>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</si>
  <si>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</si>
  <si>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</si>
  <si>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</si>
  <si>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</si>
  <si>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</si>
  <si>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</si>
  <si>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</si>
  <si>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</si>
  <si>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</si>
  <si>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</si>
  <si>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</si>
  <si>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</si>
  <si>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</si>
  <si>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</si>
  <si>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</si>
  <si>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</si>
  <si>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</si>
  <si>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</si>
  <si>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</si>
  <si>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</si>
  <si>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</si>
  <si>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</si>
  <si>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</si>
  <si>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</si>
  <si>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</si>
  <si>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</si>
  <si>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</si>
  <si>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</si>
  <si>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</si>
  <si>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</si>
  <si>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</si>
  <si>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</si>
  <si>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</si>
  <si>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</si>
  <si>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</si>
  <si>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</si>
  <si>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</si>
  <si>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</si>
  <si>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</si>
  <si>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</si>
  <si>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</si>
  <si>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</si>
  <si>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</si>
  <si>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</si>
  <si>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</si>
  <si>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</si>
  <si>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</si>
  <si>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</si>
  <si>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</si>
  <si>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</si>
  <si>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</si>
  <si>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</si>
  <si>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</si>
  <si>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</si>
  <si>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</si>
  <si>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</si>
  <si>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</si>
  <si>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</si>
  <si>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</si>
  <si>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</si>
  <si>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</si>
  <si>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</si>
  <si>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</si>
  <si>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</si>
  <si>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</si>
  <si>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</si>
  <si>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</si>
  <si>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</si>
  <si>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</si>
  <si>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</si>
  <si>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</si>
  <si>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</si>
  <si>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</si>
  <si>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</si>
  <si>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</si>
  <si>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</si>
  <si>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</si>
  <si>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</si>
  <si>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</si>
  <si>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</si>
  <si>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</si>
  <si>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</si>
  <si>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</si>
  <si>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</si>
  <si>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</si>
  <si>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</si>
  <si>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</si>
  <si>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</si>
  <si>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</si>
  <si>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</si>
  <si>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</si>
  <si>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</si>
  <si>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</si>
  <si>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</si>
  <si>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</si>
  <si>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</si>
  <si>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</si>
  <si>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</si>
  <si>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</si>
  <si>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</si>
  <si>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</si>
  <si>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</si>
  <si>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</si>
  <si>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</si>
  <si>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</si>
  <si>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</si>
  <si>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</si>
  <si>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</si>
  <si>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</si>
  <si>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</si>
  <si>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</si>
  <si>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</si>
  <si>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</si>
  <si>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</si>
  <si>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</si>
  <si>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</si>
  <si>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</si>
  <si>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</si>
  <si>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</si>
  <si>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</si>
  <si>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</si>
  <si>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</si>
  <si>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</si>
  <si>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</si>
  <si>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</si>
  <si>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</si>
  <si>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</si>
  <si>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</si>
  <si>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</si>
  <si>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</si>
  <si>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</si>
  <si>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</si>
  <si>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</si>
  <si>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</si>
  <si>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</si>
  <si>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</si>
  <si>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</si>
  <si>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</si>
  <si>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</si>
  <si>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</si>
  <si>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</si>
  <si>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</si>
  <si>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</si>
  <si>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</si>
  <si>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</si>
  <si>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</si>
  <si>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</si>
  <si>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</si>
  <si>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</si>
  <si>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</si>
  <si>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</si>
  <si>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</si>
  <si>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</si>
  <si>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</si>
  <si>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</si>
  <si>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</si>
  <si>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</si>
  <si>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</si>
  <si>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</si>
  <si>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</si>
  <si>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</si>
  <si>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</si>
  <si>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</si>
  <si>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</si>
  <si>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</si>
  <si>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</si>
  <si>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</si>
  <si>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</si>
  <si>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</si>
  <si>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</si>
  <si>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</si>
  <si>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</si>
  <si>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</si>
  <si>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</si>
  <si>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</si>
  <si>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</si>
  <si>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</si>
  <si>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</si>
  <si>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</si>
  <si>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</si>
  <si>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</si>
  <si>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</si>
  <si>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</si>
  <si>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</si>
  <si>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</si>
  <si>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</si>
  <si>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</si>
  <si>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</si>
  <si>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</si>
  <si>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</si>
  <si>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</si>
  <si>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</si>
  <si>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</si>
  <si>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</si>
  <si>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</si>
  <si>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</si>
  <si>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</si>
  <si>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</si>
  <si>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</si>
  <si>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</si>
  <si>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</si>
  <si>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</si>
  <si>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</si>
  <si>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</si>
  <si>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</si>
  <si>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</si>
  <si>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</si>
  <si>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</si>
  <si>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</si>
  <si>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</si>
  <si>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</si>
  <si>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</si>
  <si>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</si>
  <si>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</si>
  <si>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</si>
  <si>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</si>
  <si>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</si>
  <si>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</si>
  <si>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</si>
  <si>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</si>
  <si>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</si>
  <si>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</si>
  <si>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</si>
  <si>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</si>
  <si>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</si>
  <si>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</si>
  <si>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</si>
  <si>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</si>
  <si>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</si>
  <si>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</si>
  <si>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</si>
  <si>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</si>
  <si>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</si>
  <si>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</si>
  <si>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</si>
  <si>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</si>
  <si>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</si>
  <si>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</si>
  <si>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</si>
  <si>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</si>
  <si>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</si>
  <si>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</si>
  <si>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</si>
  <si>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</si>
  <si>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</si>
  <si>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</si>
  <si>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</si>
  <si>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</si>
  <si>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</si>
  <si>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</si>
  <si>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</si>
  <si>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</si>
  <si>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</si>
  <si>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</si>
  <si>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</si>
  <si>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</si>
  <si>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</si>
  <si>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</si>
  <si>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</si>
  <si>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</si>
  <si>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</si>
  <si>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</si>
  <si>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</si>
  <si>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</si>
  <si>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</si>
  <si>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</si>
  <si>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</si>
  <si>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</si>
  <si>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</si>
  <si>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</si>
  <si>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</si>
  <si>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</si>
  <si>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</si>
  <si>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</si>
  <si>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</si>
  <si>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</si>
  <si>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</si>
  <si>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</si>
  <si>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</si>
  <si>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</si>
  <si>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</si>
  <si>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</si>
  <si>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</si>
  <si>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</si>
  <si>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</si>
  <si>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</si>
  <si>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</si>
  <si>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</si>
  <si>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</si>
  <si>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</si>
  <si>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</si>
  <si>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</si>
  <si>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</si>
  <si>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</si>
  <si>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</si>
  <si>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</si>
  <si>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</si>
  <si>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</si>
  <si>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</si>
  <si>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</si>
  <si>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</si>
  <si>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</si>
  <si>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</si>
  <si>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</si>
  <si>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</si>
  <si>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</si>
  <si>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</si>
  <si>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</si>
  <si>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</si>
  <si>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</si>
  <si>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</si>
  <si>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</si>
  <si>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</si>
  <si>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</si>
  <si>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</si>
  <si>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</si>
  <si>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</si>
  <si>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</si>
  <si>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</si>
  <si>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</si>
  <si>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</si>
  <si>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</si>
  <si>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</si>
  <si>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</si>
  <si>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</si>
  <si>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</si>
  <si>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</si>
  <si>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</si>
  <si>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</si>
  <si>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</si>
  <si>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</si>
  <si>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</si>
  <si>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</si>
  <si>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</si>
  <si>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</si>
  <si>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</si>
  <si>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</si>
  <si>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</si>
  <si>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</si>
  <si>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</si>
  <si>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</si>
  <si>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</si>
  <si>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</si>
  <si>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</si>
  <si>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</si>
  <si>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</si>
  <si>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</si>
  <si>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</si>
  <si>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</si>
  <si>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</si>
  <si>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</si>
  <si>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</si>
  <si>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</si>
  <si>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</si>
  <si>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</si>
  <si>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</si>
  <si>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</si>
  <si>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</si>
  <si>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</si>
  <si>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</si>
  <si>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</si>
  <si>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</si>
  <si>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</si>
  <si>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</si>
  <si>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</si>
  <si>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</si>
  <si>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</si>
  <si>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</si>
  <si>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</si>
  <si>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</si>
  <si>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</si>
  <si>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</si>
  <si>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</si>
  <si>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</si>
  <si>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</si>
  <si>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</si>
  <si>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</si>
  <si>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</si>
  <si>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</si>
  <si>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</si>
  <si>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</si>
  <si>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</si>
  <si>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</si>
  <si>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</si>
  <si>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</si>
  <si>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</si>
  <si>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</si>
  <si>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</si>
  <si>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</si>
  <si>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</si>
  <si>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</si>
  <si>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</si>
  <si>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</si>
  <si>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</si>
  <si>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</si>
  <si>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</si>
  <si>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</si>
  <si>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</si>
  <si>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</si>
  <si>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</si>
  <si>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</si>
  <si>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</si>
  <si>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</si>
  <si>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</si>
  <si>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</si>
  <si>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</si>
  <si>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</si>
  <si>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</si>
  <si>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</si>
  <si>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</si>
  <si>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</si>
  <si>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</si>
  <si>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</si>
  <si>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</si>
  <si>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</si>
  <si>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</si>
  <si>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</si>
  <si>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</si>
  <si>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</si>
  <si>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</si>
  <si>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</si>
  <si>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</si>
  <si>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</si>
  <si>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</si>
  <si>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</si>
  <si>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</si>
  <si>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</si>
  <si>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</si>
  <si>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</si>
  <si>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</si>
  <si>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</si>
  <si>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</si>
  <si>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</si>
  <si>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</si>
  <si>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</si>
  <si>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</si>
  <si>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</si>
  <si>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</si>
  <si>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</si>
  <si>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</si>
  <si>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</si>
  <si>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</si>
  <si>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</si>
  <si>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</si>
  <si>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</si>
  <si>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</si>
  <si>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</si>
  <si>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</si>
  <si>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</si>
  <si>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</si>
  <si>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</si>
  <si>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</si>
  <si>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</si>
  <si>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</si>
  <si>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</si>
  <si>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</si>
  <si>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</si>
  <si>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</si>
  <si>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</si>
  <si>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</si>
  <si>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</si>
  <si>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</si>
  <si>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</si>
  <si>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</si>
  <si>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</si>
  <si>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</si>
  <si>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</si>
  <si>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</si>
  <si>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</si>
  <si>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</si>
  <si>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</si>
  <si>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</si>
  <si>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</si>
  <si>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</si>
  <si>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</si>
  <si>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</si>
  <si>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</si>
  <si>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</si>
  <si>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</si>
  <si>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</si>
  <si>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</si>
  <si>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</si>
  <si>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</si>
  <si>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</si>
  <si>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</si>
  <si>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</si>
  <si>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</si>
  <si>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</si>
  <si>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</si>
  <si>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</si>
  <si>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</si>
  <si>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</si>
  <si>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</si>
  <si>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</si>
  <si>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</si>
  <si>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</si>
  <si>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</si>
  <si>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</si>
  <si>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</si>
  <si>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</si>
  <si>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</si>
  <si>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</si>
  <si>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</si>
  <si>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</si>
  <si>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</si>
  <si>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</si>
  <si>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</si>
  <si>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</si>
  <si>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</si>
  <si>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</si>
  <si>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</si>
  <si>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</si>
  <si>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</si>
  <si>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</si>
  <si>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</si>
  <si>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</si>
  <si>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</si>
  <si>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</si>
  <si>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</si>
  <si>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</si>
  <si>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</si>
  <si>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</si>
  <si>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</si>
  <si>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</si>
  <si>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</si>
  <si>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</si>
  <si>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</si>
  <si>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</si>
  <si>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</si>
  <si>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</si>
  <si>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</si>
  <si>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</si>
  <si>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</si>
  <si>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</si>
  <si>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</si>
  <si>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</si>
  <si>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</si>
  <si>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</si>
  <si>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</si>
  <si>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</si>
  <si>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</si>
  <si>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</si>
  <si>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</si>
  <si>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</si>
  <si>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</si>
  <si>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</si>
  <si>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</si>
  <si>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</si>
  <si>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</si>
  <si>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</si>
  <si>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</si>
  <si>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</si>
  <si>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</si>
  <si>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</si>
  <si>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</si>
  <si>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</si>
  <si>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</si>
  <si>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</si>
  <si>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</si>
  <si>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</si>
  <si>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</si>
  <si>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</si>
  <si>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</si>
  <si>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</si>
  <si>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</si>
  <si>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</si>
  <si>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</si>
  <si>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</si>
  <si>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</si>
  <si>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</si>
  <si>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</si>
  <si>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</si>
  <si>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</si>
  <si>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</si>
  <si>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</si>
  <si>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</si>
  <si>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</si>
  <si>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</si>
  <si>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</si>
  <si>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</si>
  <si>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</si>
  <si>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</si>
  <si>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</si>
  <si>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</si>
  <si>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</si>
  <si>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</si>
  <si>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</si>
  <si>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</si>
  <si>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</si>
  <si>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</si>
  <si>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</si>
  <si>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</si>
  <si>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</si>
  <si>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</si>
  <si>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</si>
  <si>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</si>
  <si>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</si>
  <si>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</si>
  <si>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</si>
  <si>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</si>
  <si>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</si>
  <si>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</si>
  <si>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</si>
  <si>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</si>
  <si>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</si>
  <si>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</si>
  <si>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</si>
  <si>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</si>
  <si>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</si>
  <si>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</si>
  <si>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</si>
  <si>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</si>
  <si>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</si>
  <si>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</si>
  <si>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</si>
  <si>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</si>
  <si>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</si>
  <si>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</si>
  <si>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</si>
  <si>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</si>
  <si>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</si>
  <si>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</si>
  <si>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</si>
  <si>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</si>
  <si>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</si>
  <si>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</si>
  <si>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</si>
  <si>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</si>
  <si>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</si>
  <si>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</si>
  <si>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</si>
  <si>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</si>
  <si>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</si>
  <si>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</si>
  <si>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</si>
  <si>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</si>
  <si>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</si>
  <si>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</si>
  <si>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</si>
  <si>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</si>
  <si>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</si>
  <si>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</si>
  <si>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</si>
  <si>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</si>
  <si>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</si>
  <si>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</si>
  <si>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</si>
  <si>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</si>
  <si>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</si>
  <si>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</si>
  <si>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</si>
  <si>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</si>
  <si>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</si>
  <si>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</si>
  <si>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</si>
  <si>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</si>
  <si>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</si>
  <si>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</si>
  <si>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</si>
  <si>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</si>
  <si>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</si>
  <si>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</si>
  <si>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</si>
  <si>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</si>
  <si>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</si>
  <si>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</si>
  <si>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</si>
  <si>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</si>
  <si>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</si>
  <si>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</si>
  <si>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</si>
  <si>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</si>
  <si>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</si>
  <si>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</si>
  <si>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</si>
  <si>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</si>
  <si>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</si>
  <si>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</si>
  <si>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</si>
  <si>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</si>
  <si>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</si>
  <si>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</si>
  <si>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</si>
  <si>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</si>
  <si>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</si>
  <si>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</si>
  <si>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</si>
  <si>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</si>
  <si>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</si>
  <si>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</si>
  <si>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</si>
  <si>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</si>
  <si>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</si>
  <si>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</si>
  <si>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</si>
  <si>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</si>
  <si>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</si>
  <si>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</si>
  <si>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</si>
  <si>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</si>
  <si>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</si>
  <si>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</si>
  <si>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</si>
  <si>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</si>
  <si>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</si>
  <si>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</si>
  <si>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</si>
  <si>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</si>
  <si>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</si>
  <si>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</si>
  <si>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</si>
  <si>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</si>
  <si>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</si>
  <si>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</si>
  <si>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</si>
  <si>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</si>
  <si>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</si>
  <si>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</si>
  <si>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</si>
  <si>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</si>
  <si>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</si>
  <si>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</si>
  <si>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</si>
  <si>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</si>
  <si>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</si>
  <si>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</si>
  <si>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</si>
  <si>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</si>
  <si>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</si>
  <si>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</si>
  <si>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</si>
  <si>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</si>
  <si>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</si>
  <si>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</si>
  <si>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</si>
  <si>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</si>
  <si>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</si>
  <si>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</si>
  <si>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</si>
  <si>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</si>
  <si>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</si>
  <si>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</si>
  <si>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</si>
  <si>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</si>
  <si>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</si>
  <si>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</si>
  <si>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</si>
  <si>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</si>
  <si>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</si>
  <si>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</si>
  <si>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</si>
  <si>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</si>
  <si>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</si>
  <si>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</si>
  <si>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</si>
  <si>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</si>
  <si>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</si>
  <si>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</si>
  <si>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</si>
  <si>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</si>
  <si>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</si>
  <si>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</si>
  <si>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</si>
  <si>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</si>
  <si>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</si>
  <si>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</si>
  <si>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</si>
  <si>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</si>
  <si>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</si>
  <si>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</si>
  <si>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</si>
  <si>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</si>
  <si>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</si>
  <si>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</si>
  <si>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</si>
  <si>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</si>
  <si>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</si>
  <si>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</si>
  <si>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</si>
  <si>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</si>
  <si>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</si>
  <si>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</si>
  <si>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</si>
  <si>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</si>
  <si>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</si>
  <si>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</si>
  <si>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</si>
  <si>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</si>
  <si>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</si>
  <si>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</si>
  <si>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</si>
  <si>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</si>
  <si>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</si>
  <si>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</si>
  <si>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</si>
  <si>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</si>
  <si>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</si>
  <si>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</si>
  <si>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</si>
  <si>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</si>
  <si>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</si>
  <si>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</si>
  <si>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</si>
  <si>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</si>
  <si>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</si>
  <si>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</si>
  <si>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</si>
  <si>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</si>
  <si>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</si>
  <si>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</si>
  <si>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</si>
  <si>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</si>
  <si>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</si>
  <si>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</si>
  <si>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</si>
  <si>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</si>
  <si>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</si>
  <si>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</si>
  <si>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</si>
  <si>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</si>
  <si>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</si>
  <si>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</si>
  <si>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</si>
  <si>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</si>
  <si>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</si>
  <si>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</si>
  <si>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</si>
  <si>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</si>
  <si>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</si>
  <si>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</si>
  <si>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</si>
  <si>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</si>
  <si>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</si>
  <si>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</si>
  <si>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</si>
  <si>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</si>
  <si>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</si>
  <si>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</si>
  <si>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</si>
  <si>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</si>
  <si>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</si>
  <si>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</si>
  <si>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</si>
  <si>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</si>
  <si>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</si>
  <si>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</si>
  <si>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</si>
  <si>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</si>
  <si>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</si>
  <si>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</si>
  <si>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</si>
  <si>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</si>
  <si>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</si>
  <si>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</si>
  <si>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</si>
  <si>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</si>
  <si>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</si>
  <si>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</si>
  <si>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</si>
  <si>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</si>
  <si>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</si>
  <si>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</si>
  <si>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</si>
  <si>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</si>
  <si>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</si>
  <si>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</si>
  <si>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</si>
  <si>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</si>
  <si>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</si>
  <si>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</si>
  <si>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</si>
  <si>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</si>
  <si>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</si>
  <si>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</si>
  <si>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</si>
  <si>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</si>
  <si>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</si>
  <si>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</si>
  <si>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</si>
  <si>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</si>
  <si>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</si>
  <si>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</si>
  <si>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</si>
  <si>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</si>
  <si>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</si>
  <si>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</si>
  <si>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</si>
  <si>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</si>
  <si>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</si>
  <si>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</si>
  <si>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</si>
  <si>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</si>
  <si>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</si>
  <si>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</si>
  <si>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</si>
  <si>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</si>
  <si>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</si>
  <si>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</si>
  <si>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</si>
  <si>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</si>
  <si>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</si>
  <si>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</si>
  <si>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</si>
  <si>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</si>
  <si>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</si>
  <si>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</si>
  <si>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</si>
  <si>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</si>
  <si>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</si>
  <si>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</si>
  <si>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</si>
  <si>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</si>
  <si>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</si>
  <si>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</si>
  <si>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</si>
  <si>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</si>
  <si>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</si>
  <si>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</si>
  <si>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</si>
  <si>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</si>
  <si>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</si>
  <si>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</si>
  <si>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</si>
  <si>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</si>
  <si>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</si>
  <si>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</si>
  <si>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</si>
  <si>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</si>
  <si>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</si>
  <si>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</si>
  <si>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</si>
  <si>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</si>
  <si>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</si>
  <si>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</si>
  <si>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</si>
  <si>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</si>
  <si>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</si>
  <si>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</si>
  <si>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</si>
  <si>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</si>
  <si>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</si>
  <si>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</si>
  <si>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</si>
  <si>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</si>
  <si>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</si>
  <si>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</si>
  <si>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</si>
  <si>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</si>
  <si>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</si>
  <si>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</si>
  <si>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</si>
  <si>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</si>
  <si>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</si>
  <si>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</si>
  <si>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</si>
  <si>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</si>
  <si>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</si>
  <si>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</si>
  <si>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</si>
  <si>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</si>
  <si>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</si>
  <si>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</si>
  <si>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</si>
  <si>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</si>
  <si>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</si>
  <si>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</si>
  <si>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</si>
  <si>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</si>
  <si>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</si>
  <si>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</si>
  <si>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</si>
  <si>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</si>
  <si>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</si>
  <si>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</si>
  <si>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</si>
  <si>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</si>
  <si>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</si>
  <si>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</si>
  <si>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</si>
  <si>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</si>
  <si>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</si>
  <si>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</si>
  <si>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</si>
  <si>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</si>
  <si>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</si>
  <si>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</si>
  <si>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</si>
  <si>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</si>
  <si>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</si>
  <si>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</si>
  <si>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</si>
  <si>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</si>
  <si>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</si>
  <si>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</si>
  <si>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</si>
  <si>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</si>
  <si>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</si>
  <si>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</si>
  <si>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</si>
  <si>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</si>
  <si>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</si>
  <si>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</si>
  <si>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</si>
  <si>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</si>
  <si>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</si>
  <si>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</si>
  <si>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</si>
  <si>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</si>
  <si>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</si>
  <si>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</si>
  <si>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</si>
  <si>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</si>
  <si>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</si>
  <si>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</si>
  <si>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</si>
  <si>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</si>
  <si>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</si>
  <si>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</si>
  <si>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</si>
  <si>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</si>
  <si>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</si>
  <si>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</si>
  <si>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</si>
  <si>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</si>
  <si>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</si>
  <si>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</si>
  <si>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</si>
  <si>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</si>
  <si>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</si>
  <si>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</si>
  <si>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</si>
  <si>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</si>
  <si>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</si>
  <si>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</si>
  <si>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</si>
  <si>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</si>
  <si>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</si>
  <si>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</si>
  <si>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</si>
  <si>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</si>
  <si>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</si>
  <si>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</si>
  <si>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</si>
  <si>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</si>
  <si>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</si>
  <si>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</si>
  <si>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</si>
  <si>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</si>
  <si>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</si>
  <si>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</si>
  <si>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</si>
  <si>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</si>
  <si>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</si>
  <si>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</si>
  <si>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</si>
  <si>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</si>
  <si>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</si>
  <si>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</si>
  <si>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</si>
  <si>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</si>
  <si>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</si>
  <si>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</si>
  <si>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</si>
  <si>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</si>
  <si>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</si>
  <si>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</si>
  <si>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</si>
  <si>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</si>
  <si>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</si>
  <si>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</si>
  <si>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</si>
  <si>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</si>
  <si>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</si>
  <si>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</si>
  <si>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</si>
  <si>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</si>
  <si>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</si>
  <si>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</si>
  <si>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</si>
  <si>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</si>
  <si>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</si>
  <si>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</si>
  <si>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</si>
  <si>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</si>
  <si>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</si>
  <si>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</si>
  <si>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</si>
  <si>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</si>
  <si>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</si>
  <si>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</si>
  <si>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</si>
  <si>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</si>
  <si>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</si>
  <si>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</si>
  <si>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</si>
  <si>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</si>
  <si>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</si>
  <si>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</si>
  <si>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</si>
  <si>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</si>
  <si>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</si>
  <si>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</si>
  <si>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</si>
  <si>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</si>
  <si>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</si>
  <si>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</si>
  <si>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</si>
  <si>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</si>
  <si>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</si>
  <si>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</si>
  <si>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</si>
  <si>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</si>
  <si>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</si>
  <si>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</si>
  <si>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</si>
  <si>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</si>
  <si>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</si>
  <si>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</si>
  <si>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</si>
  <si>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</si>
  <si>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</si>
  <si>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</si>
  <si>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</si>
  <si>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</si>
  <si>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</si>
  <si>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</si>
  <si>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</si>
  <si>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</si>
  <si>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</si>
  <si>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</si>
  <si>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</si>
  <si>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</si>
  <si>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</si>
  <si>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</si>
  <si>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</si>
  <si>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</si>
  <si>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</si>
  <si>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</si>
  <si>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</si>
  <si>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</si>
  <si>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</si>
  <si>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</si>
  <si>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</si>
  <si>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</si>
  <si>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</si>
  <si>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</si>
  <si>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</si>
  <si>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</si>
  <si>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</si>
  <si>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</si>
  <si>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</si>
  <si>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</si>
  <si>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</si>
  <si>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</si>
  <si>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</si>
  <si>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</si>
  <si>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</si>
  <si>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</si>
  <si>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</si>
  <si>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</si>
  <si>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</si>
  <si>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</si>
  <si>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</si>
  <si>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</si>
  <si>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</si>
  <si>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</si>
  <si>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</si>
  <si>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</si>
  <si>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</si>
  <si>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</si>
  <si>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</si>
  <si>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</si>
  <si>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</si>
  <si>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</si>
  <si>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</si>
  <si>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</si>
  <si>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</si>
  <si>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</si>
  <si>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</si>
  <si>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</si>
  <si>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</si>
  <si>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</si>
  <si>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</si>
  <si>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</si>
  <si>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</si>
  <si>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</si>
  <si>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</si>
  <si>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</si>
  <si>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</si>
  <si>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</si>
  <si>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</si>
  <si>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</si>
  <si>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</si>
  <si>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</si>
  <si>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</si>
  <si>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</si>
  <si>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</si>
  <si>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</si>
  <si>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</si>
  <si>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</si>
  <si>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</si>
  <si>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</si>
  <si>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</si>
  <si>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</si>
  <si>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</si>
  <si>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</si>
  <si>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</si>
  <si>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</si>
  <si>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</si>
  <si>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</si>
  <si>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</si>
  <si>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</si>
  <si>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</si>
  <si>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</si>
  <si>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</si>
  <si>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</si>
  <si>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</si>
  <si>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</si>
  <si>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</si>
  <si>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</si>
  <si>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</si>
  <si>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</si>
  <si>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</si>
  <si>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</si>
  <si>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</si>
  <si>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</si>
  <si>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</si>
  <si>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</si>
  <si>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</si>
  <si>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</si>
  <si>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</si>
  <si>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</si>
  <si>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</si>
  <si>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</si>
  <si>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</si>
  <si>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</si>
  <si>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</si>
  <si>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</si>
  <si>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</si>
  <si>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</si>
  <si>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</si>
  <si>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</si>
  <si>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</si>
  <si>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</si>
  <si>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</si>
  <si>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</si>
  <si>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</si>
  <si>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</si>
  <si>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</si>
  <si>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</si>
  <si>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</si>
  <si>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</si>
  <si>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</si>
  <si>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</si>
  <si>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</si>
  <si>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</si>
  <si>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</si>
  <si>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</si>
  <si>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</si>
  <si>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</si>
  <si>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</si>
  <si>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</si>
  <si>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</si>
  <si>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</si>
  <si>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</si>
  <si>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</si>
  <si>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</si>
  <si>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</si>
  <si>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</si>
  <si>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</si>
  <si>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</si>
  <si>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</si>
  <si>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</si>
  <si>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</si>
  <si>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</si>
  <si>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</si>
  <si>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</si>
  <si>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</si>
  <si>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</si>
  <si>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</si>
  <si>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</si>
  <si>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</si>
  <si>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</si>
  <si>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</si>
  <si>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</si>
  <si>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</si>
  <si>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</si>
  <si>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</si>
  <si>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</si>
  <si>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</si>
  <si>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</si>
  <si>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</si>
  <si>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</si>
  <si>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</si>
  <si>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</si>
  <si>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</si>
  <si>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</si>
  <si>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</si>
  <si>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</si>
  <si>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</si>
  <si>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</si>
  <si>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</si>
  <si>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</si>
  <si>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</si>
  <si>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</si>
  <si>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</si>
  <si>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</si>
  <si>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</si>
  <si>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</si>
  <si>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</si>
  <si>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</si>
  <si>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</si>
  <si>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</si>
  <si>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</si>
  <si>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</si>
  <si>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</si>
  <si>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</si>
  <si>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</si>
  <si>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</si>
  <si>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</si>
  <si>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</si>
  <si>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</si>
  <si>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</si>
  <si>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</si>
  <si>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</si>
  <si>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</si>
  <si>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</si>
  <si>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</si>
  <si>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</si>
  <si>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</si>
  <si>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</si>
  <si>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</si>
  <si>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</si>
  <si>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</si>
  <si>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</si>
  <si>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</si>
  <si>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</si>
  <si>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</si>
  <si>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</si>
  <si>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</si>
  <si>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</si>
  <si>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</si>
  <si>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</si>
  <si>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</si>
  <si>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</si>
  <si>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</si>
  <si>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</si>
  <si>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</si>
  <si>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</si>
  <si>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</si>
  <si>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</si>
  <si>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</si>
  <si>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</si>
  <si>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</si>
  <si>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</si>
  <si>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</si>
  <si>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</si>
  <si>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</si>
  <si>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</si>
  <si>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</si>
  <si>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</si>
  <si>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</si>
  <si>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</si>
  <si>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</si>
  <si>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</si>
  <si>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</si>
  <si>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</si>
  <si>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</si>
  <si>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</si>
  <si>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</si>
  <si>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</si>
  <si>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</si>
  <si>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</si>
  <si>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</si>
  <si>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</si>
  <si>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</si>
  <si>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</si>
  <si>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</si>
  <si>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</si>
  <si>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</si>
  <si>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</si>
  <si>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</si>
  <si>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</si>
  <si>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</si>
  <si>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</si>
  <si>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</si>
  <si>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</si>
  <si>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</si>
  <si>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</si>
  <si>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</si>
  <si>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</si>
  <si>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</si>
  <si>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</si>
  <si>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</si>
  <si>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</si>
  <si>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</si>
  <si>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</si>
  <si>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</si>
  <si>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</si>
  <si>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</si>
  <si>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</si>
  <si>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</si>
  <si>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</si>
  <si>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</si>
  <si>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</si>
  <si>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</si>
  <si>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</si>
  <si>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</si>
  <si>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</si>
  <si>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</si>
  <si>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</si>
  <si>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</si>
  <si>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</si>
  <si>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</si>
  <si>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</si>
  <si>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</si>
  <si>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</si>
  <si>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</si>
  <si>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</si>
  <si>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</si>
  <si>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</si>
  <si>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</si>
  <si>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</si>
  <si>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</si>
  <si>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</si>
  <si>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</si>
  <si>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</si>
  <si>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</si>
  <si>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</si>
  <si>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</si>
  <si>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</si>
  <si>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</si>
  <si>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</si>
  <si>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</si>
  <si>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</si>
  <si>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</si>
  <si>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</si>
  <si>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</si>
  <si>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</si>
  <si>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</si>
  <si>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</si>
  <si>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</si>
  <si>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</si>
  <si>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</si>
  <si>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</si>
  <si>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</si>
  <si>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</si>
  <si>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</si>
  <si>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</si>
  <si>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</si>
  <si>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</si>
  <si>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</si>
  <si>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</si>
  <si>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</si>
  <si>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</si>
  <si>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</si>
  <si>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</si>
  <si>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</si>
  <si>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</si>
  <si>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</si>
  <si>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</si>
  <si>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</si>
  <si>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</si>
  <si>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</si>
  <si>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</si>
  <si>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</si>
  <si>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</si>
  <si>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</si>
  <si>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</si>
  <si>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</si>
  <si>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</si>
  <si>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</si>
  <si>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</si>
  <si>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</si>
  <si>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</si>
  <si>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</si>
  <si>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</si>
  <si>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</si>
  <si>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</si>
  <si>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</si>
  <si>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</si>
  <si>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</si>
  <si>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</si>
  <si>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</si>
  <si>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</si>
  <si>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</si>
  <si>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</si>
  <si>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</si>
  <si>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</si>
  <si>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</si>
  <si>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</si>
  <si>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</si>
  <si>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</si>
  <si>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</si>
  <si>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</si>
  <si>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</si>
  <si>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</si>
  <si>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</si>
  <si>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</si>
  <si>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</si>
  <si>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</si>
  <si>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</si>
  <si>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</si>
  <si>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</si>
  <si>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</si>
  <si>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</si>
  <si>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</si>
  <si>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</si>
  <si>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</si>
  <si>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</si>
  <si>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</si>
  <si>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</si>
  <si>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</si>
  <si>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</si>
  <si>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</si>
  <si>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</si>
  <si>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</si>
  <si>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</si>
  <si>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</si>
  <si>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</si>
  <si>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</si>
  <si>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</si>
  <si>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</si>
  <si>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</si>
  <si>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</si>
  <si>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</si>
  <si>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</si>
  <si>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</si>
  <si>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</si>
  <si>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</si>
  <si>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</si>
  <si>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</si>
  <si>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</si>
  <si>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</si>
  <si>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</si>
  <si>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</si>
  <si>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</si>
  <si>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</si>
  <si>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</si>
  <si>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</si>
  <si>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</si>
  <si>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</si>
  <si>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</si>
  <si>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</si>
  <si>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</si>
  <si>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</si>
  <si>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</si>
  <si>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</si>
  <si>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</si>
  <si>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</si>
  <si>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</si>
  <si>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</si>
  <si>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</si>
  <si>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</si>
  <si>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</si>
  <si>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</si>
  <si>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</si>
  <si>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</si>
  <si>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</si>
  <si>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</si>
  <si>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</si>
  <si>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</si>
  <si>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</si>
  <si>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</si>
  <si>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</si>
  <si>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</si>
  <si>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</si>
  <si>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</si>
  <si>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</si>
  <si>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</si>
  <si>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</si>
  <si>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</si>
  <si>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</si>
  <si>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</si>
  <si>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</si>
  <si>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</si>
  <si>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</si>
  <si>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</si>
  <si>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</si>
  <si>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</si>
  <si>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</si>
  <si>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</si>
  <si>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</si>
  <si>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</si>
  <si>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</si>
  <si>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</si>
  <si>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</si>
  <si>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</si>
  <si>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</si>
  <si>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</si>
  <si>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</si>
  <si>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</si>
  <si>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</si>
  <si>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</si>
  <si>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</si>
  <si>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</si>
  <si>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</si>
  <si>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</si>
  <si>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</si>
  <si>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</si>
  <si>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</si>
  <si>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</si>
  <si>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</si>
  <si>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</si>
  <si>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</si>
  <si>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</si>
  <si>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</si>
  <si>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</si>
  <si>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</si>
  <si>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</si>
  <si>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</si>
  <si>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</si>
  <si>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</si>
  <si>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</si>
  <si>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</si>
  <si>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</si>
  <si>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</si>
  <si>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</si>
  <si>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</si>
  <si>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</si>
  <si>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</si>
  <si>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</si>
  <si>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</si>
  <si>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</si>
  <si>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</si>
  <si>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</si>
  <si>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</si>
  <si>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</si>
  <si>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</si>
  <si>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</si>
  <si>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</si>
  <si>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</si>
  <si>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</si>
  <si>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</si>
  <si>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</si>
  <si>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</si>
  <si>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</si>
  <si>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</si>
  <si>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</si>
  <si>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</si>
  <si>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</si>
  <si>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</si>
  <si>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</si>
  <si>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</si>
  <si>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</si>
  <si>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</si>
  <si>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</si>
  <si>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</si>
  <si>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</si>
  <si>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</si>
  <si>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</si>
  <si>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</si>
  <si>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</si>
  <si>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</si>
  <si>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</si>
  <si>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</si>
  <si>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</si>
  <si>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</si>
  <si>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</si>
  <si>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</si>
  <si>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</si>
  <si>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</si>
  <si>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</si>
  <si>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</si>
  <si>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</si>
  <si>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</si>
  <si>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</si>
  <si>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</si>
  <si>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</si>
  <si>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</si>
  <si>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</si>
  <si>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</si>
  <si>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</si>
  <si>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</si>
  <si>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</si>
  <si>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</si>
  <si>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</si>
  <si>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</si>
  <si>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</si>
  <si>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</si>
  <si>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</si>
  <si>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</si>
  <si>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</si>
  <si>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</si>
  <si>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</si>
  <si>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</si>
  <si>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</si>
  <si>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</si>
  <si>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</si>
  <si>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</si>
  <si>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</si>
  <si>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</si>
  <si>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</si>
  <si>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</si>
  <si>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</si>
  <si>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</si>
  <si>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</si>
  <si>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</si>
  <si>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</si>
  <si>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</si>
  <si>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</si>
  <si>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</si>
  <si>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</si>
  <si>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</si>
  <si>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</si>
  <si>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</si>
  <si>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</si>
  <si>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</si>
  <si>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</si>
  <si>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</si>
  <si>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</si>
  <si>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</si>
  <si>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</si>
  <si>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</si>
  <si>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</si>
  <si>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</si>
  <si>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</si>
  <si>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</si>
  <si>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</si>
  <si>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</si>
  <si>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</si>
  <si>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</si>
  <si>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</si>
  <si>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</si>
  <si>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</si>
  <si>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</si>
  <si>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</si>
  <si>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</si>
  <si>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</si>
  <si>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</si>
  <si>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</si>
  <si>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</si>
  <si>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</si>
  <si>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</si>
  <si>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</si>
  <si>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</si>
  <si>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</si>
  <si>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</si>
  <si>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</si>
  <si>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</si>
  <si>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</si>
  <si>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</si>
  <si>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</si>
  <si>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</si>
  <si>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</si>
  <si>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</si>
  <si>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</si>
  <si>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</si>
  <si>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</si>
  <si>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</si>
  <si>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</si>
  <si>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</si>
  <si>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</si>
  <si>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</si>
  <si>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</si>
  <si>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</si>
  <si>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</si>
  <si>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</si>
  <si>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</si>
  <si>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</si>
  <si>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</si>
  <si>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</si>
  <si>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</si>
  <si>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</si>
  <si>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</si>
  <si>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</si>
  <si>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</si>
  <si>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</si>
  <si>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</si>
  <si>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</si>
  <si>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</si>
  <si>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</si>
  <si>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</si>
  <si>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</si>
  <si>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</si>
  <si>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</si>
  <si>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</si>
  <si>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</si>
  <si>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</si>
  <si>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</si>
  <si>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</si>
  <si>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</si>
  <si>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</si>
  <si>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</si>
  <si>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</si>
  <si>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</si>
  <si>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</si>
  <si>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</si>
  <si>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</si>
  <si>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</si>
  <si>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</si>
  <si>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</si>
  <si>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</si>
  <si>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</si>
  <si>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</si>
  <si>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</si>
  <si>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</si>
  <si>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</si>
  <si>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</si>
  <si>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</si>
  <si>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</si>
  <si>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</si>
  <si>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</si>
  <si>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</si>
  <si>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</si>
  <si>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</si>
  <si>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</si>
  <si>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</si>
  <si>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</si>
  <si>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</si>
  <si>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</si>
  <si>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</si>
  <si>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</si>
  <si>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</si>
  <si>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</si>
  <si>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</si>
  <si>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</si>
  <si>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</si>
  <si>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</si>
  <si>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</si>
  <si>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</si>
  <si>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</si>
  <si>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</si>
  <si>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</si>
  <si>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</si>
  <si>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</si>
  <si>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</si>
  <si>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</si>
  <si>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</si>
  <si>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</si>
  <si>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</si>
  <si>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</si>
  <si>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</si>
  <si>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</si>
  <si>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</si>
  <si>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</si>
  <si>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</si>
  <si>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</si>
  <si>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</si>
  <si>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</si>
  <si>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</si>
  <si>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</si>
  <si>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</si>
  <si>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</si>
  <si>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</si>
  <si>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</si>
  <si>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</si>
  <si>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</si>
  <si>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</si>
  <si>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</si>
  <si>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</si>
  <si>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</si>
  <si>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</si>
  <si>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</si>
  <si>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</si>
  <si>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</si>
  <si>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</si>
  <si>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</si>
  <si>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</si>
  <si>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</si>
  <si>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</si>
  <si>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</si>
  <si>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</si>
  <si>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</si>
  <si>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</si>
  <si>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</si>
  <si>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</si>
  <si>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</si>
  <si>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</si>
  <si>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</si>
  <si>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</si>
  <si>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</si>
  <si>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</si>
  <si>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</si>
  <si>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</si>
  <si>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</si>
  <si>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</si>
  <si>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</si>
  <si>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</si>
  <si>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</si>
  <si>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</si>
  <si>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</si>
  <si>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</si>
  <si>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</si>
  <si>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</si>
  <si>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</si>
  <si>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</si>
  <si>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</si>
  <si>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</si>
  <si>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</si>
  <si>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</si>
  <si>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</si>
  <si>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</si>
  <si>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</si>
  <si>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</si>
  <si>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</si>
  <si>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</si>
  <si>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</si>
  <si>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</si>
  <si>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</si>
  <si>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</si>
  <si>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</si>
  <si>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</si>
  <si>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</si>
  <si>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</si>
  <si>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</si>
  <si>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</si>
  <si>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</si>
  <si>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</si>
  <si>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</si>
  <si>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</si>
  <si>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</si>
  <si>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</si>
  <si>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</si>
  <si>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</si>
  <si>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</si>
  <si>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</si>
  <si>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</si>
  <si>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</si>
  <si>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</si>
  <si>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</si>
  <si>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</si>
  <si>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</si>
  <si>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</si>
  <si>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</si>
  <si>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</si>
  <si>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</si>
  <si>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</si>
  <si>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</si>
  <si>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</si>
  <si>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</si>
  <si>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</si>
  <si>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</si>
  <si>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</si>
  <si>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</si>
  <si>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</si>
  <si>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</si>
  <si>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</si>
  <si>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</si>
  <si>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</si>
  <si>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</si>
  <si>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</si>
  <si>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</si>
  <si>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</si>
  <si>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</si>
  <si>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</si>
  <si>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</si>
  <si>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</si>
  <si>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</si>
  <si>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</si>
  <si>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</si>
  <si>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</si>
  <si>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</si>
  <si>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</si>
  <si>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</si>
  <si>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</si>
  <si>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</si>
  <si>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</si>
  <si>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</si>
  <si>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</si>
  <si>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</si>
  <si>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</si>
  <si>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</si>
  <si>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</si>
  <si>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</si>
  <si>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</si>
  <si>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</si>
  <si>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</si>
  <si>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</si>
  <si>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</si>
  <si>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</si>
  <si>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</si>
  <si>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</si>
  <si>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</si>
  <si>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</si>
  <si>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</si>
  <si>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</si>
  <si>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</si>
  <si>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</si>
  <si>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</si>
  <si>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</si>
  <si>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</si>
  <si>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</si>
  <si>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</si>
  <si>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</si>
  <si>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</si>
  <si>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</si>
  <si>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</si>
  <si>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</si>
  <si>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</si>
  <si>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</si>
  <si>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</si>
  <si>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</si>
  <si>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</si>
  <si>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</si>
  <si>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</si>
  <si>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</si>
  <si>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</si>
  <si>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</si>
  <si>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</si>
  <si>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</si>
  <si>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</si>
  <si>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</si>
  <si>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</si>
  <si>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</si>
  <si>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</si>
  <si>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</si>
  <si>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</si>
  <si>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</si>
  <si>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</si>
  <si>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</si>
  <si>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</si>
  <si>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</si>
  <si>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</si>
  <si>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</si>
  <si>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</si>
  <si>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</si>
  <si>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</si>
  <si>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</si>
  <si>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</si>
  <si>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</si>
  <si>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</si>
  <si>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</si>
  <si>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</si>
  <si>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</si>
  <si>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</si>
  <si>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</si>
  <si>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</si>
  <si>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</si>
  <si>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</si>
  <si>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</si>
  <si>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</si>
  <si>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</si>
  <si>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</si>
  <si>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</si>
  <si>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</si>
  <si>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</si>
  <si>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</si>
  <si>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</si>
  <si>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</si>
  <si>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</si>
  <si>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</si>
  <si>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</si>
  <si>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</si>
  <si>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</si>
  <si>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</si>
  <si>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</si>
  <si>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</si>
  <si>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</si>
  <si>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</si>
  <si>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</si>
  <si>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</si>
  <si>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</si>
  <si>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</si>
  <si>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</si>
  <si>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</si>
  <si>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</si>
  <si>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</si>
  <si>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</si>
  <si>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</si>
  <si>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</si>
  <si>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</si>
  <si>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</si>
  <si>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</si>
  <si>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</si>
  <si>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</si>
  <si>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</si>
  <si>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</si>
  <si>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</si>
  <si>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</si>
  <si>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</si>
  <si>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</si>
  <si>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</si>
  <si>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</si>
  <si>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</si>
  <si>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</si>
  <si>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</si>
  <si>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</si>
  <si>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</si>
  <si>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</si>
  <si>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</si>
  <si>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</si>
  <si>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</si>
  <si>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</si>
  <si>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</si>
  <si>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</si>
  <si>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</si>
  <si>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</si>
  <si>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</si>
  <si>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</si>
  <si>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</si>
  <si>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</si>
  <si>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</si>
  <si>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</si>
  <si>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</si>
  <si>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</si>
  <si>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</si>
  <si>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</si>
  <si>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</si>
  <si>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</si>
  <si>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</si>
  <si>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</si>
  <si>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</si>
  <si>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</si>
  <si>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</si>
  <si>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</si>
  <si>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</si>
  <si>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</si>
  <si>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</si>
  <si>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</si>
  <si>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</si>
  <si>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</si>
  <si>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</si>
  <si>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</si>
  <si>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</si>
  <si>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</si>
  <si>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</si>
  <si>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</si>
  <si>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</si>
  <si>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</si>
  <si>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</si>
  <si>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</si>
  <si>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</si>
  <si>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</si>
  <si>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</si>
  <si>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</si>
  <si>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</si>
  <si>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</si>
  <si>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</si>
  <si>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</si>
  <si>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</si>
  <si>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</si>
  <si>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</si>
  <si>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</si>
  <si>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</si>
  <si>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</si>
  <si>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</si>
  <si>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</si>
  <si>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</si>
  <si>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</si>
  <si>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</si>
  <si>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</si>
  <si>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</si>
  <si>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</si>
  <si>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</si>
  <si>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</si>
  <si>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</si>
  <si>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</si>
  <si>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</si>
  <si>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</si>
  <si>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</si>
  <si>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</si>
  <si>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</si>
  <si>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</si>
  <si>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</si>
  <si>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</si>
  <si>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</si>
  <si>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</si>
  <si>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</si>
  <si>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</si>
  <si>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</si>
  <si>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</si>
  <si>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</si>
  <si>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</si>
  <si>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</si>
  <si>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</si>
  <si>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</si>
  <si>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</si>
  <si>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</si>
  <si>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</si>
  <si>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</si>
  <si>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</si>
  <si>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</si>
  <si>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</si>
  <si>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</si>
  <si>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</si>
  <si>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</si>
  <si>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</si>
  <si>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</si>
  <si>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</si>
  <si>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</si>
  <si>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</si>
  <si>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</si>
  <si>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</si>
  <si>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</si>
  <si>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</si>
  <si>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</si>
  <si>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</si>
  <si>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</si>
  <si>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</si>
  <si>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</si>
  <si>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</si>
  <si>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</si>
  <si>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</si>
  <si>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</si>
  <si>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</si>
  <si>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</si>
  <si>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</si>
  <si>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</si>
  <si>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</si>
  <si>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</si>
  <si>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</si>
  <si>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</si>
  <si>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</si>
  <si>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</si>
  <si>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</si>
  <si>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</si>
  <si>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</si>
  <si>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</si>
  <si>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</si>
  <si>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</si>
  <si>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</si>
  <si>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</si>
  <si>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</si>
  <si>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</si>
  <si>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</si>
  <si>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</si>
  <si>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</si>
  <si>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</si>
  <si>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</si>
  <si>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</si>
  <si>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</si>
  <si>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</si>
  <si>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</si>
  <si>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</si>
  <si>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</si>
  <si>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</si>
  <si>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</si>
  <si>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</si>
  <si>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</si>
  <si>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</si>
  <si>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</si>
  <si>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</si>
  <si>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</si>
  <si>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</si>
  <si>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</si>
  <si>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</si>
  <si>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</si>
  <si>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</si>
  <si>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</si>
  <si>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</si>
  <si>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</si>
  <si>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</si>
  <si>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</si>
  <si>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</si>
  <si>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</si>
  <si>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</si>
  <si>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</si>
  <si>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</si>
  <si>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</si>
  <si>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</si>
  <si>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</si>
  <si>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</si>
  <si>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</si>
  <si>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</si>
  <si>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</si>
  <si>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</si>
  <si>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</si>
  <si>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</si>
  <si>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</si>
  <si>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</si>
  <si>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</si>
  <si>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</si>
  <si>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</si>
  <si>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</si>
  <si>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</si>
  <si>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</si>
  <si>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</si>
  <si>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</si>
  <si>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</si>
  <si>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</si>
  <si>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</si>
  <si>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</si>
  <si>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</si>
  <si>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</si>
  <si>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</si>
  <si>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</si>
  <si>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</si>
  <si>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</si>
  <si>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</si>
  <si>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</si>
  <si>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</si>
  <si>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</si>
  <si>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</si>
  <si>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</si>
  <si>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</si>
  <si>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</si>
  <si>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</si>
  <si>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</si>
  <si>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</si>
  <si>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</si>
  <si>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</si>
  <si>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</si>
  <si>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</si>
  <si>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</si>
  <si>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</si>
  <si>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</si>
  <si>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</si>
  <si>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</si>
  <si>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</si>
  <si>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</si>
  <si>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</si>
  <si>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</si>
  <si>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</si>
  <si>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</si>
  <si>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</si>
  <si>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</si>
  <si>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</si>
  <si>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</si>
  <si>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</si>
  <si>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</si>
  <si>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</si>
  <si>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</si>
  <si>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</si>
  <si>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</si>
  <si>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</si>
  <si>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</si>
  <si>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</si>
  <si>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</si>
  <si>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</si>
  <si>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</si>
  <si>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</si>
  <si>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</si>
  <si>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</si>
  <si>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</si>
  <si>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</si>
  <si>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</si>
  <si>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</si>
  <si>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</si>
  <si>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</si>
  <si>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</si>
  <si>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</si>
  <si>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</si>
  <si>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</si>
  <si>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</si>
  <si>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</si>
  <si>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</si>
  <si>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</si>
  <si>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</si>
  <si>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</si>
  <si>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</si>
  <si>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</si>
  <si>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</si>
  <si>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</si>
  <si>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</si>
  <si>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</si>
  <si>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</si>
  <si>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</si>
  <si>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</si>
  <si>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</si>
  <si>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</si>
  <si>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</si>
  <si>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</si>
  <si>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</si>
  <si>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</si>
  <si>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</si>
  <si>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</si>
  <si>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</si>
  <si>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</si>
  <si>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</si>
  <si>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</si>
  <si>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</si>
  <si>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</si>
  <si>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</si>
  <si>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</si>
  <si>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</si>
  <si>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</si>
  <si>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</si>
  <si>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</si>
  <si>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</si>
  <si>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</si>
  <si>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</si>
  <si>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</si>
  <si>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</si>
  <si>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</si>
  <si>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</si>
  <si>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</si>
  <si>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</si>
  <si>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</si>
  <si>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</si>
  <si>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</si>
  <si>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</si>
  <si>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</si>
  <si>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</si>
  <si>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</si>
  <si>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</si>
  <si>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</si>
  <si>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</si>
  <si>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</si>
  <si>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</si>
  <si>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</si>
  <si>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</si>
  <si>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</si>
  <si>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</si>
  <si>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</si>
  <si>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</si>
  <si>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</si>
  <si>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</si>
  <si>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</si>
  <si>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</si>
  <si>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</si>
  <si>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</si>
  <si>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</si>
  <si>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</si>
  <si>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</si>
  <si>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</si>
  <si>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</si>
  <si>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</si>
  <si>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</si>
  <si>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</si>
  <si>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</si>
  <si>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</si>
  <si>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</si>
  <si>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</si>
  <si>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</si>
  <si>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</si>
  <si>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</si>
  <si>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</si>
  <si>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</si>
  <si>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</si>
  <si>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</si>
  <si>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</si>
  <si>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</si>
  <si>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</si>
  <si>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</si>
  <si>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</si>
  <si>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</si>
  <si>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</si>
  <si>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</si>
  <si>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</si>
  <si>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</si>
  <si>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</si>
  <si>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</si>
  <si>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</si>
  <si>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</si>
  <si>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</si>
  <si>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</si>
  <si>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</si>
  <si>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</si>
  <si>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</si>
  <si>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</si>
  <si>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</si>
  <si>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</si>
  <si>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</si>
  <si>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</si>
  <si>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</si>
  <si>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</si>
  <si>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</si>
  <si>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</si>
  <si>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</si>
  <si>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</si>
  <si>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</si>
  <si>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</si>
  <si>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</si>
  <si>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</si>
  <si>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</si>
  <si>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</si>
  <si>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</si>
  <si>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</si>
  <si>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</si>
  <si>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</si>
  <si>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</si>
  <si>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</si>
  <si>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</si>
  <si>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</si>
  <si>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</si>
  <si>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</si>
  <si>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</si>
  <si>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</si>
  <si>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</si>
  <si>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</si>
  <si>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</si>
  <si>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</si>
  <si>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</si>
  <si>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</si>
  <si>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</si>
  <si>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</si>
  <si>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</si>
  <si>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</si>
  <si>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</si>
  <si>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</si>
  <si>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</si>
  <si>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</si>
  <si>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</si>
  <si>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</si>
  <si>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</si>
  <si>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</si>
  <si>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</si>
  <si>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</si>
  <si>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</si>
  <si>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</si>
  <si>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</si>
  <si>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</si>
  <si>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</si>
  <si>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</si>
  <si>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</si>
  <si>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</si>
  <si>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</si>
  <si>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</si>
  <si>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</si>
  <si>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</si>
  <si>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</si>
  <si>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</si>
  <si>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</si>
  <si>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</si>
  <si>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</si>
  <si>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</si>
  <si>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</si>
  <si>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</si>
  <si>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</si>
  <si>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</si>
  <si>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</si>
  <si>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</si>
  <si>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</si>
  <si>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</si>
  <si>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</si>
  <si>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</si>
  <si>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</si>
  <si>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</si>
  <si>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</si>
  <si>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</si>
  <si>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</si>
  <si>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</si>
  <si>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</si>
  <si>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</si>
  <si>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</si>
  <si>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</si>
  <si>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</si>
  <si>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</si>
  <si>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</si>
  <si>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</si>
  <si>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</si>
  <si>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</si>
  <si>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</si>
  <si>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</si>
  <si>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</si>
  <si>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</si>
  <si>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</si>
  <si>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</si>
  <si>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</si>
  <si>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</si>
  <si>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</si>
  <si>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</si>
  <si>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</si>
  <si>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</si>
  <si>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</si>
  <si>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</si>
  <si>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</si>
  <si>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</si>
  <si>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</si>
  <si>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</si>
  <si>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</si>
  <si>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</si>
  <si>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</si>
  <si>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</si>
  <si>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</si>
  <si>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</si>
  <si>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</si>
  <si>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</si>
  <si>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</si>
  <si>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</si>
  <si>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</si>
  <si>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</si>
  <si>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</si>
  <si>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</si>
  <si>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</si>
  <si>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</si>
  <si>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</si>
  <si>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</si>
  <si>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</si>
  <si>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</si>
  <si>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</si>
  <si>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</si>
  <si>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</si>
  <si>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</si>
  <si>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</si>
  <si>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</si>
  <si>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</si>
  <si>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</si>
  <si>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</si>
  <si>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</si>
  <si>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</si>
  <si>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</si>
  <si>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</si>
  <si>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</si>
  <si>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</si>
  <si>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</si>
  <si>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</si>
  <si>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</si>
  <si>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</si>
  <si>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</si>
  <si>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</si>
  <si>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</si>
  <si>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</si>
  <si>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</si>
  <si>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</si>
  <si>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</si>
  <si>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</si>
  <si>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</si>
  <si>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</si>
  <si>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</si>
  <si>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</si>
  <si>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</si>
  <si>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</si>
  <si>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</si>
  <si>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</si>
  <si>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</si>
  <si>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</si>
  <si>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</si>
  <si>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</si>
  <si>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</si>
  <si>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</si>
  <si>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</si>
  <si>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</si>
  <si>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</si>
  <si>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</si>
  <si>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</si>
  <si>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</si>
  <si>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</si>
  <si>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</si>
  <si>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</si>
  <si>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</si>
  <si>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</si>
  <si>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</si>
  <si>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</si>
  <si>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</si>
  <si>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</si>
  <si>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</si>
  <si>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</si>
  <si>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</si>
  <si>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</si>
  <si>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</si>
  <si>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</si>
  <si>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</si>
  <si>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</si>
  <si>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</si>
  <si>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</si>
  <si>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</si>
  <si>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</si>
  <si>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</si>
  <si>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</si>
  <si>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</si>
  <si>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</si>
  <si>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</si>
  <si>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</si>
  <si>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</si>
  <si>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</si>
  <si>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</si>
  <si>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</si>
  <si>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</si>
  <si>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</si>
  <si>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</si>
  <si>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</si>
  <si>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</si>
  <si>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</si>
  <si>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</si>
  <si>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</si>
  <si>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</si>
  <si>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</si>
  <si>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</si>
  <si>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</si>
  <si>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</si>
  <si>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</si>
  <si>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</si>
  <si>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</si>
  <si>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</si>
  <si>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</si>
  <si>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</si>
  <si>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</si>
  <si>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</si>
  <si>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</si>
  <si>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</si>
  <si>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</si>
  <si>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</si>
  <si>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</si>
  <si>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</si>
  <si>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</si>
  <si>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</si>
  <si>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</si>
  <si>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</si>
  <si>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</si>
  <si>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</si>
  <si>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</si>
  <si>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</si>
  <si>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</si>
  <si>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</si>
  <si>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</si>
  <si>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</si>
  <si>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</si>
  <si>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</si>
  <si>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</si>
  <si>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</si>
  <si>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</si>
  <si>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</si>
  <si>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</si>
  <si>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</si>
  <si>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</si>
  <si>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</si>
  <si>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</si>
  <si>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</si>
  <si>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</si>
  <si>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</si>
  <si>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</si>
  <si>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</si>
  <si>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</si>
  <si>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</si>
  <si>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</si>
  <si>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</si>
  <si>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</si>
  <si>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</si>
  <si>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</si>
  <si>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</si>
  <si>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</si>
  <si>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</si>
  <si>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</si>
  <si>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</si>
  <si>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</si>
  <si>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</si>
  <si>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</si>
  <si>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</si>
  <si>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</si>
  <si>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</si>
  <si>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</si>
  <si>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</si>
  <si>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</si>
  <si>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</si>
  <si>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</si>
  <si>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</si>
  <si>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</si>
  <si>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</si>
  <si>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</si>
  <si>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</si>
  <si>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</si>
  <si>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</si>
  <si>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</si>
  <si>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</si>
  <si>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</si>
  <si>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</si>
  <si>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</si>
  <si>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</si>
  <si>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</si>
  <si>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</si>
  <si>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</si>
  <si>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</si>
  <si>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</si>
  <si>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</si>
  <si>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</si>
  <si>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</si>
  <si>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</si>
  <si>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</si>
  <si>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</si>
  <si>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</si>
  <si>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</si>
  <si>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</si>
  <si>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</si>
  <si>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</si>
  <si>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</si>
  <si>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</si>
  <si>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</si>
  <si>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</si>
  <si>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</si>
  <si>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</si>
  <si>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</si>
  <si>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</si>
  <si>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</si>
  <si>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</si>
  <si>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</si>
  <si>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</si>
  <si>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</si>
  <si>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</si>
  <si>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</si>
  <si>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</si>
  <si>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</si>
  <si>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</si>
  <si>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</si>
  <si>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</si>
  <si>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</si>
  <si>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</si>
  <si>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</si>
  <si>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</si>
  <si>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</si>
  <si>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</si>
  <si>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</si>
  <si>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</si>
  <si>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</si>
  <si>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</si>
  <si>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</si>
  <si>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</si>
  <si>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</si>
  <si>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</si>
  <si>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</si>
  <si>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</si>
  <si>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</si>
  <si>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</si>
  <si>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</si>
  <si>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</si>
  <si>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</si>
  <si>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</si>
  <si>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</si>
  <si>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</si>
  <si>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</si>
  <si>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</si>
  <si>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</si>
  <si>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</si>
  <si>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</si>
  <si>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</si>
  <si>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</si>
  <si>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</si>
  <si>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</si>
  <si>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</si>
  <si>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</si>
  <si>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</si>
  <si>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</si>
  <si>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</si>
  <si>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</si>
  <si>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</si>
  <si>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</si>
  <si>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</si>
  <si>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</si>
  <si>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</si>
  <si>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</si>
  <si>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</si>
  <si>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</si>
  <si>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</si>
  <si>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</si>
  <si>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</si>
  <si>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</si>
  <si>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</si>
  <si>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</si>
  <si>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</si>
  <si>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</si>
  <si>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</si>
  <si>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</si>
  <si>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</si>
  <si>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</si>
  <si>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</si>
  <si>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</si>
  <si>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</si>
  <si>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</si>
  <si>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</si>
  <si>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</si>
  <si>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</si>
  <si>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</si>
  <si>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</si>
  <si>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</si>
  <si>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</si>
  <si>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</si>
  <si>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</si>
  <si>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</si>
  <si>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</si>
  <si>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</si>
  <si>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</si>
  <si>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</si>
  <si>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</si>
  <si>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</si>
  <si>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</si>
  <si>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</si>
  <si>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</si>
  <si>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</si>
  <si>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</si>
  <si>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</si>
  <si>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</si>
  <si>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</si>
  <si>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</si>
  <si>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</si>
  <si>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</si>
  <si>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</si>
  <si>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</si>
  <si>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</si>
  <si>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</si>
  <si>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</si>
  <si>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</si>
  <si>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</si>
  <si>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</si>
  <si>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</si>
  <si>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</si>
  <si>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</si>
  <si>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</si>
  <si>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</si>
  <si>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</si>
  <si>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</si>
  <si>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</si>
  <si>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</si>
  <si>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</si>
  <si>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</si>
  <si>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</si>
  <si>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</si>
  <si>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</si>
  <si>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</si>
  <si>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</si>
  <si>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</si>
  <si>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</si>
  <si>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</si>
  <si>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</si>
  <si>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</si>
  <si>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</si>
  <si>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</si>
  <si>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</si>
  <si>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</si>
  <si>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</si>
  <si>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</si>
  <si>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</si>
  <si>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</si>
  <si>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</si>
  <si>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</si>
  <si>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</si>
  <si>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</si>
  <si>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</si>
  <si>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</si>
  <si>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</si>
  <si>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</si>
  <si>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</si>
  <si>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</si>
  <si>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</si>
  <si>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</si>
  <si>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</si>
  <si>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</si>
  <si>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</si>
  <si>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</si>
  <si>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</si>
  <si>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</si>
  <si>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</si>
  <si>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</si>
  <si>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</si>
  <si>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</si>
  <si>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</si>
  <si>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</si>
  <si>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</si>
  <si>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</si>
  <si>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</si>
  <si>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</si>
  <si>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</si>
  <si>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</si>
  <si>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</si>
  <si>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</si>
  <si>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</si>
  <si>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</si>
  <si>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</si>
  <si>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</si>
  <si>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</si>
  <si>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</si>
  <si>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</si>
  <si>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</si>
  <si>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</si>
  <si>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</si>
  <si>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</si>
  <si>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</si>
  <si>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</si>
  <si>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</si>
  <si>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</si>
  <si>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</si>
  <si>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</si>
  <si>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</si>
  <si>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</si>
  <si>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</si>
  <si>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</si>
  <si>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</si>
  <si>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</si>
  <si>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</si>
  <si>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</si>
  <si>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</si>
  <si>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</si>
  <si>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</si>
  <si>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</si>
  <si>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</si>
  <si>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</si>
  <si>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</si>
  <si>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</si>
  <si>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</si>
  <si>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</si>
  <si>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</si>
  <si>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</si>
  <si>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</si>
  <si>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</si>
  <si>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</si>
  <si>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</si>
  <si>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</si>
  <si>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</si>
  <si>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</si>
  <si>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</si>
  <si>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</si>
  <si>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</si>
  <si>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</si>
  <si>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</si>
  <si>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</si>
  <si>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</si>
  <si>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</si>
  <si>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</si>
  <si>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</si>
  <si>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</si>
  <si>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</si>
  <si>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</si>
  <si>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</si>
  <si>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</si>
  <si>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</si>
  <si>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</si>
  <si>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</si>
  <si>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</si>
  <si>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</si>
  <si>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</si>
  <si>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</si>
  <si>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</si>
  <si>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</si>
  <si>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</si>
  <si>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</si>
  <si>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</si>
  <si>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</si>
  <si>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</si>
  <si>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</si>
  <si>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</si>
  <si>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</si>
  <si>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</si>
  <si>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</si>
  <si>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</si>
  <si>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</si>
  <si>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</si>
  <si>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</si>
  <si>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</si>
  <si>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</si>
  <si>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</si>
  <si>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</si>
  <si>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</si>
  <si>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</si>
  <si>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</si>
  <si>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</si>
  <si>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</si>
  <si>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</si>
  <si>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</si>
  <si>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</si>
  <si>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</si>
  <si>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</si>
  <si>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</si>
  <si>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</si>
  <si>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</si>
  <si>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</si>
  <si>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</si>
  <si>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</si>
  <si>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</si>
  <si>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</si>
  <si>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</si>
  <si>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</si>
  <si>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</si>
  <si>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</si>
  <si>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</si>
  <si>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</si>
  <si>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</si>
  <si>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</si>
  <si>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</si>
  <si>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</si>
  <si>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</si>
  <si>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</si>
  <si>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</si>
  <si>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</si>
  <si>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</si>
  <si>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</si>
  <si>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</si>
  <si>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</si>
  <si>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</si>
  <si>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</si>
  <si>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</si>
  <si>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</si>
  <si>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</si>
  <si>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</si>
  <si>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</si>
  <si>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</si>
  <si>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</si>
  <si>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</si>
  <si>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</si>
  <si>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</si>
  <si>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</si>
  <si>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</si>
  <si>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</si>
  <si>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</si>
  <si>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</si>
  <si>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</si>
  <si>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</si>
  <si>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</si>
  <si>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</si>
  <si>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</si>
  <si>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</si>
  <si>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</si>
  <si>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</si>
  <si>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</si>
  <si>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</si>
  <si>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</si>
  <si>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</si>
  <si>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</si>
  <si>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</si>
  <si>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</si>
  <si>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</si>
  <si>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</si>
  <si>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</si>
  <si>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</si>
  <si>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</si>
  <si>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</si>
  <si>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</si>
  <si>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</si>
  <si>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</si>
  <si>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</si>
  <si>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</si>
  <si>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</si>
  <si>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</si>
  <si>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</si>
  <si>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</si>
  <si>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</si>
  <si>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</si>
  <si>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</si>
  <si>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</si>
  <si>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</si>
  <si>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</si>
  <si>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</si>
  <si>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</si>
  <si>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</si>
  <si>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</si>
  <si>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</si>
  <si>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</si>
  <si>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</si>
  <si>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</si>
  <si>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</si>
  <si>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</si>
  <si>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</si>
  <si>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</si>
  <si>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</si>
  <si>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</si>
  <si>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</si>
  <si>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</si>
  <si>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</si>
  <si>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</si>
  <si>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</si>
  <si>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</si>
  <si>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</si>
  <si>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</si>
  <si>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</si>
  <si>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</si>
  <si>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</si>
  <si>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</si>
  <si>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</si>
  <si>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</si>
  <si>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</si>
  <si>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</si>
  <si>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</si>
  <si>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</si>
  <si>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</si>
  <si>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</si>
  <si>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</si>
  <si>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</si>
  <si>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</si>
  <si>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</si>
  <si>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</si>
  <si>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</si>
  <si>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</si>
  <si>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</si>
  <si>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</si>
  <si>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</si>
  <si>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</si>
  <si>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</si>
  <si>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</si>
  <si>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</si>
  <si>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</si>
  <si>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</si>
  <si>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</si>
  <si>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</si>
  <si>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</si>
  <si>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</si>
  <si>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</si>
  <si>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</si>
  <si>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</si>
  <si>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</si>
  <si>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</si>
  <si>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</si>
  <si>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</si>
  <si>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</si>
  <si>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</si>
  <si>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</si>
  <si>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</si>
  <si>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</si>
  <si>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</si>
  <si>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</si>
  <si>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</si>
  <si>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</si>
  <si>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</si>
  <si>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</si>
  <si>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</si>
  <si>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</si>
  <si>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</si>
  <si>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</si>
  <si>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</si>
  <si>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</si>
  <si>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</si>
  <si>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</si>
  <si>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</si>
  <si>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</si>
  <si>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</si>
  <si>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</si>
  <si>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</si>
  <si>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</si>
  <si>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</si>
  <si>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</si>
  <si>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</si>
  <si>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</si>
  <si>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</si>
  <si>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</si>
  <si>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</si>
  <si>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</si>
  <si>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</si>
  <si>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</si>
  <si>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</si>
  <si>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</si>
  <si>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</si>
  <si>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</si>
  <si>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</si>
  <si>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</si>
  <si>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</si>
  <si>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</si>
  <si>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</si>
  <si>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</si>
  <si>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</si>
  <si>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</si>
  <si>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</si>
  <si>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</si>
  <si>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</si>
  <si>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</si>
  <si>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</si>
  <si>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</si>
  <si>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</si>
  <si>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</si>
  <si>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</si>
  <si>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</si>
  <si>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</si>
  <si>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</si>
  <si>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</si>
  <si>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</si>
  <si>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</si>
  <si>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</si>
  <si>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</si>
  <si>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</si>
  <si>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</si>
  <si>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</si>
  <si>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</si>
  <si>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</si>
  <si>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</si>
  <si>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</si>
  <si>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</si>
  <si>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</si>
  <si>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</si>
  <si>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</si>
  <si>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</si>
  <si>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</si>
  <si>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</si>
  <si>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</si>
  <si>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</si>
  <si>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</si>
  <si>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</si>
  <si>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</si>
  <si>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</si>
  <si>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</si>
  <si>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</si>
  <si>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</si>
  <si>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</si>
  <si>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</si>
  <si>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</si>
  <si>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</si>
  <si>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</si>
  <si>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</si>
  <si>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</si>
  <si>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</si>
  <si>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</si>
  <si>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</si>
  <si>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</si>
  <si>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</si>
  <si>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</si>
  <si>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</si>
  <si>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</si>
  <si>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</si>
  <si>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</si>
  <si>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</si>
  <si>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</si>
  <si>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</si>
  <si>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</si>
  <si>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</si>
  <si>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</si>
  <si>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</si>
  <si>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</si>
  <si>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</si>
  <si>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</si>
  <si>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</si>
  <si>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</si>
  <si>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</si>
  <si>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</si>
  <si>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</si>
  <si>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</si>
  <si>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</si>
  <si>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</si>
  <si>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</si>
  <si>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</si>
  <si>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</si>
  <si>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</si>
  <si>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</si>
  <si>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</si>
  <si>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</si>
  <si>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</si>
  <si>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</si>
  <si>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</si>
  <si>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</si>
  <si>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</si>
  <si>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</si>
  <si>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</si>
  <si>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</si>
  <si>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</si>
  <si>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</si>
  <si>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</si>
  <si>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</si>
  <si>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</si>
  <si>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</si>
  <si>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</si>
  <si>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</si>
  <si>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</si>
  <si>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</si>
  <si>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</si>
  <si>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</si>
  <si>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</si>
  <si>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</si>
  <si>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</si>
  <si>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</si>
  <si>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</si>
  <si>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</si>
  <si>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</si>
  <si>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</si>
  <si>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</si>
  <si>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</si>
  <si>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</si>
  <si>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</si>
  <si>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</si>
  <si>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</si>
  <si>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</si>
  <si>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</si>
  <si>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</si>
  <si>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</si>
  <si>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</si>
  <si>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</si>
  <si>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</si>
  <si>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</si>
  <si>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</si>
  <si>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</si>
  <si>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</si>
  <si>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</si>
  <si>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</si>
  <si>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</si>
  <si>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</si>
  <si>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</si>
  <si>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</si>
  <si>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</si>
  <si>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</si>
  <si>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</si>
  <si>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</si>
  <si>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</si>
  <si>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</si>
  <si>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</si>
  <si>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</si>
  <si>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</si>
  <si>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</si>
  <si>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</si>
  <si>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</si>
  <si>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</si>
  <si>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</si>
  <si>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</si>
  <si>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</si>
  <si>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</si>
  <si>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</si>
  <si>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</si>
  <si>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</si>
  <si>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</si>
  <si>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</si>
  <si>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</si>
  <si>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</si>
  <si>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</si>
  <si>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</si>
  <si>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</si>
  <si>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</si>
  <si>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</si>
  <si>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</si>
  <si>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</si>
  <si>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</si>
  <si>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</si>
  <si>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</si>
  <si>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</si>
  <si>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</si>
  <si>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</si>
  <si>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</si>
  <si>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</si>
  <si>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</si>
  <si>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</si>
  <si>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</si>
  <si>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</si>
  <si>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</si>
  <si>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</si>
  <si>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</si>
  <si>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</si>
  <si>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</si>
  <si>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</si>
  <si>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</si>
  <si>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</si>
  <si>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</si>
  <si>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</si>
  <si>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</si>
  <si>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</si>
  <si>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</si>
  <si>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</si>
  <si>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</si>
  <si>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</si>
  <si>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</si>
  <si>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</si>
  <si>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</si>
  <si>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</si>
  <si>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</si>
  <si>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</si>
  <si>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</si>
  <si>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</si>
  <si>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</si>
  <si>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</si>
  <si>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</si>
  <si>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</si>
  <si>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</si>
  <si>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</si>
  <si>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</si>
  <si>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</si>
  <si>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</si>
  <si>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</si>
  <si>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</si>
  <si>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</si>
  <si>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</si>
  <si>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</si>
  <si>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</si>
  <si>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</si>
  <si>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</si>
  <si>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</si>
  <si>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</si>
  <si>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</si>
  <si>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</si>
  <si>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</si>
  <si>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</si>
  <si>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</si>
  <si>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</si>
  <si>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</si>
  <si>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</si>
  <si>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</si>
  <si>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</si>
  <si>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</si>
  <si>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</si>
  <si>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</si>
  <si>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</si>
  <si>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</si>
  <si>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</si>
  <si>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</si>
  <si>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</si>
  <si>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</si>
  <si>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</si>
  <si>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</si>
  <si>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</si>
  <si>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</si>
  <si>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</si>
  <si>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</si>
  <si>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</si>
  <si>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</si>
  <si>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</si>
  <si>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</si>
  <si>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</si>
  <si>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</si>
  <si>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</si>
  <si>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</si>
  <si>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</si>
  <si>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</si>
  <si>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</si>
  <si>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</si>
  <si>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</si>
  <si>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</si>
  <si>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</si>
  <si>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</si>
  <si>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</si>
  <si>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</si>
  <si>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</si>
  <si>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</si>
  <si>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</si>
  <si>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</si>
  <si>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</si>
  <si>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</si>
  <si>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</si>
  <si>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</si>
  <si>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</si>
  <si>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</si>
  <si>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</si>
  <si>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</si>
  <si>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</si>
  <si>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</si>
  <si>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</si>
  <si>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</si>
  <si>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</si>
  <si>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</si>
  <si>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</si>
  <si>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</si>
  <si>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</si>
  <si>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</si>
  <si>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</si>
  <si>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</si>
  <si>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</si>
  <si>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</si>
  <si>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</si>
  <si>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</si>
  <si>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</si>
  <si>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</si>
  <si>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</si>
  <si>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</si>
  <si>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</si>
  <si>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</si>
  <si>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</si>
  <si>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</si>
  <si>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</si>
  <si>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</si>
  <si>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</si>
  <si>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</si>
  <si>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</si>
  <si>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</si>
  <si>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</si>
  <si>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</si>
  <si>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</si>
  <si>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</si>
  <si>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</si>
  <si>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</si>
  <si>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</si>
  <si>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</si>
  <si>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</si>
  <si>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</si>
  <si>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</si>
  <si>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</si>
  <si>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</si>
  <si>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</si>
  <si>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</si>
  <si>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</si>
  <si>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</si>
  <si>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</si>
  <si>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</si>
  <si>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</si>
  <si>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</si>
  <si>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</si>
  <si>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</si>
  <si>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</si>
  <si>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</si>
  <si>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</si>
  <si>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</si>
  <si>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</si>
  <si>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</si>
  <si>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</si>
  <si>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</si>
  <si>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</si>
  <si>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</si>
  <si>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</si>
  <si>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</si>
  <si>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</si>
  <si>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</si>
  <si>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</si>
  <si>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</si>
  <si>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</si>
  <si>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</si>
  <si>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</si>
  <si>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</si>
  <si>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</si>
  <si>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</si>
  <si>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</si>
  <si>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</si>
  <si>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</si>
  <si>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</si>
  <si>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</si>
  <si>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</si>
  <si>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</si>
  <si>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</si>
  <si>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</si>
  <si>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</si>
  <si>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</si>
  <si>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</si>
  <si>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</si>
  <si>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</si>
  <si>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</si>
  <si>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</si>
  <si>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</si>
  <si>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</si>
  <si>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</si>
  <si>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</si>
  <si>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</si>
  <si>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</si>
  <si>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</si>
  <si>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</si>
  <si>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</si>
  <si>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</si>
  <si>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</si>
  <si>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</si>
  <si>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</si>
  <si>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</si>
  <si>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</si>
  <si>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</si>
  <si>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</si>
  <si>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</si>
  <si>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</si>
  <si>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</si>
  <si>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</si>
  <si>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</si>
  <si>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</si>
  <si>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</si>
  <si>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</si>
  <si>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</si>
  <si>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</si>
  <si>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</si>
  <si>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</si>
  <si>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</si>
  <si>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</si>
  <si>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</si>
  <si>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</si>
  <si>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</si>
  <si>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</si>
  <si>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</si>
  <si>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</si>
  <si>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</si>
  <si>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</si>
  <si>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</si>
  <si>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</si>
  <si>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</si>
  <si>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</si>
  <si>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</si>
  <si>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</si>
  <si>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</si>
  <si>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</si>
  <si>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</si>
  <si>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</si>
  <si>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</si>
  <si>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</si>
  <si>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</si>
  <si>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</si>
  <si>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</si>
  <si>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</si>
  <si>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</si>
  <si>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</si>
  <si>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</si>
  <si>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</si>
  <si>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</si>
  <si>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</si>
  <si>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</si>
  <si>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</si>
  <si>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</si>
  <si>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</si>
  <si>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</si>
  <si>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</si>
  <si>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</si>
  <si>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</si>
  <si>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</si>
  <si>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</si>
  <si>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</si>
  <si>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</si>
  <si>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</si>
  <si>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</si>
  <si>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</si>
  <si>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</si>
  <si>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</si>
  <si>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</si>
  <si>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</si>
  <si>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</si>
  <si>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</si>
  <si>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</si>
  <si>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</si>
  <si>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</si>
  <si>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</si>
  <si>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</si>
  <si>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</si>
  <si>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</si>
  <si>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</si>
  <si>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</si>
  <si>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</si>
  <si>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</si>
  <si>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</si>
  <si>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</si>
  <si>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</si>
  <si>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</si>
  <si>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</si>
  <si>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</si>
  <si>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</si>
  <si>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</si>
  <si>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</si>
  <si>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</si>
  <si>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</si>
  <si>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</si>
  <si>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</si>
  <si>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</si>
  <si>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</si>
  <si>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</si>
  <si>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</si>
  <si>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</si>
  <si>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</si>
  <si>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</si>
  <si>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</si>
  <si>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</si>
  <si>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</si>
  <si>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</si>
  <si>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</si>
  <si>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</si>
  <si>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</si>
  <si>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</si>
  <si>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</si>
  <si>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</si>
  <si>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</si>
  <si>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</si>
  <si>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</si>
  <si>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</si>
  <si>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</si>
  <si>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</si>
  <si>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</si>
  <si>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</si>
  <si>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</si>
  <si>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</si>
  <si>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</si>
  <si>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</si>
  <si>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</si>
  <si>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</si>
  <si>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</si>
  <si>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</si>
  <si>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</si>
  <si>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</si>
  <si>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</si>
  <si>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</si>
  <si>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</si>
  <si>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</si>
  <si>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</si>
  <si>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</si>
  <si>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</si>
  <si>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</si>
  <si>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</si>
  <si>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</si>
  <si>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</si>
  <si>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</si>
  <si>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</si>
  <si>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</si>
  <si>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</si>
  <si>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</si>
  <si>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</si>
  <si>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</si>
  <si>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</si>
  <si>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</si>
  <si>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</si>
  <si>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</si>
  <si>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</si>
  <si>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</si>
  <si>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</si>
  <si>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</si>
  <si>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</si>
  <si>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</si>
  <si>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</si>
  <si>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</si>
  <si>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</si>
  <si>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</si>
  <si>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</si>
  <si>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</si>
  <si>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</si>
  <si>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</si>
  <si>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</si>
  <si>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</si>
  <si>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</si>
  <si>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</si>
  <si>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</si>
  <si>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</si>
  <si>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</si>
  <si>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</si>
  <si>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</si>
  <si>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</si>
  <si>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</si>
  <si>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</si>
  <si>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</si>
  <si>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</si>
  <si>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</si>
  <si>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</si>
  <si>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</si>
  <si>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</si>
  <si>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</si>
  <si>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</si>
  <si>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</si>
  <si>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</si>
  <si>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</si>
  <si>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</si>
  <si>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</si>
  <si>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</si>
  <si>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</si>
  <si>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</si>
  <si>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</si>
  <si>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</si>
  <si>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</si>
  <si>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</si>
  <si>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</si>
  <si>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</si>
  <si>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</si>
  <si>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</si>
  <si>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</si>
  <si>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</si>
  <si>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</si>
  <si>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</si>
  <si>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</si>
  <si>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</si>
  <si>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</si>
  <si>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</si>
  <si>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</si>
  <si>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</si>
  <si>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</si>
  <si>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</si>
  <si>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</si>
  <si>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</si>
  <si>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</si>
  <si>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</si>
  <si>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</si>
  <si>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</si>
  <si>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</si>
  <si>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</si>
  <si>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</si>
  <si>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</si>
  <si>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</si>
  <si>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</si>
  <si>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</si>
  <si>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</si>
  <si>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</si>
  <si>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</si>
  <si>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</si>
  <si>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</si>
  <si>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</si>
  <si>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</si>
  <si>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</si>
  <si>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</si>
  <si>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</si>
  <si>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</si>
  <si>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</si>
  <si>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</si>
  <si>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</si>
  <si>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</si>
  <si>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</si>
  <si>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</si>
  <si>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</si>
  <si>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</si>
  <si>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</si>
  <si>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</si>
  <si>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</si>
  <si>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</si>
  <si>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</si>
  <si>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</si>
  <si>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</si>
  <si>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</si>
  <si>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</si>
  <si>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</si>
  <si>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</si>
  <si>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</si>
  <si>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</si>
  <si>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</si>
  <si>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</si>
  <si>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</si>
  <si>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</si>
  <si>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</si>
  <si>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</si>
  <si>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</si>
  <si>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</si>
  <si>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</si>
  <si>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</si>
  <si>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</si>
  <si>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</si>
  <si>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</si>
  <si>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</si>
  <si>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</si>
  <si>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</si>
  <si>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</si>
  <si>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</si>
  <si>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</si>
  <si>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</si>
  <si>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</si>
  <si>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</t>
  </si>
  <si>
    <t>% Failed +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</si>
</sst>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1" fillId="0" borderId="1" xfId="0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25-4D74-8A28-CE82E29767B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25-4D74-8A28-CE82E29767B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25-4D74-8A28-CE82E2976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469624"/>
        <c:axId val="511461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F25-4D74-8A28-CE82E29767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F25-4D74-8A28-CE82E29767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25-4D74-8A28-CE82E29767B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F25-4D74-8A28-CE82E29767B0}"/>
                  </c:ext>
                </c:extLst>
              </c15:ser>
            </c15:filteredLineSeries>
          </c:ext>
        </c:extLst>
      </c:lineChart>
      <c:catAx>
        <c:axId val="5114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1424"/>
        <c:crosses val="autoZero"/>
        <c:auto val="1"/>
        <c:lblAlgn val="ctr"/>
        <c:lblOffset val="100"/>
        <c:noMultiLvlLbl val="0"/>
      </c:catAx>
      <c:valAx>
        <c:axId val="5114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Theater Outcomes Based on Launch</a:t>
            </a:r>
            <a:r>
              <a:rPr lang="en-IN" b="1" baseline="0"/>
              <a:t> Date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3-47DE-B0D5-F2CAC34011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3-47DE-B0D5-F2CAC34011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3-47DE-B0D5-F2CAC3401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425048"/>
        <c:axId val="506420128"/>
      </c:lineChart>
      <c:catAx>
        <c:axId val="50642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20128"/>
        <c:crosses val="autoZero"/>
        <c:auto val="1"/>
        <c:lblAlgn val="ctr"/>
        <c:lblOffset val="100"/>
        <c:noMultiLvlLbl val="0"/>
      </c:catAx>
      <c:valAx>
        <c:axId val="50642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2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2-4A7B-87E0-59EE61E88E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2-4A7B-87E0-59EE61E88E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2-4A7B-87E0-59EE61E88E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2-4A7B-87E0-59EE61E88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414144"/>
        <c:axId val="514416768"/>
      </c:barChart>
      <c:catAx>
        <c:axId val="51441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16768"/>
        <c:crosses val="autoZero"/>
        <c:auto val="1"/>
        <c:lblAlgn val="ctr"/>
        <c:lblOffset val="100"/>
        <c:noMultiLvlLbl val="0"/>
      </c:catAx>
      <c:valAx>
        <c:axId val="5144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1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2F-4998-BE57-859D54B91F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2F-4998-BE57-859D54B91F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2F-4998-BE57-859D54B91F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2F-4998-BE57-859D54B91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454448"/>
        <c:axId val="509777880"/>
      </c:lineChart>
      <c:catAx>
        <c:axId val="5214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77880"/>
        <c:crosses val="autoZero"/>
        <c:auto val="1"/>
        <c:lblAlgn val="ctr"/>
        <c:lblOffset val="100"/>
        <c:noMultiLvlLbl val="0"/>
      </c:catAx>
      <c:valAx>
        <c:axId val="509777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 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Statistics'!$A$5:$A$8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Category Statistics'!$B$5:$B$8</c:f>
              <c:numCache>
                <c:formatCode>General</c:formatCode>
                <c:ptCount val="3"/>
                <c:pt idx="0">
                  <c:v>96</c:v>
                </c:pt>
                <c:pt idx="1">
                  <c:v>671</c:v>
                </c:pt>
                <c:pt idx="2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A-44C2-98FF-21C7FE98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778536"/>
        <c:axId val="509778864"/>
      </c:barChart>
      <c:catAx>
        <c:axId val="50977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78864"/>
        <c:crosses val="autoZero"/>
        <c:auto val="1"/>
        <c:lblAlgn val="ctr"/>
        <c:lblOffset val="100"/>
        <c:noMultiLvlLbl val="0"/>
      </c:catAx>
      <c:valAx>
        <c:axId val="5097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7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19878</xdr:colOff>
      <xdr:row>13</xdr:row>
      <xdr:rowOff>172278</xdr:rowOff>
    </xdr:from>
    <xdr:to>
      <xdr:col>8</xdr:col>
      <xdr:colOff>6626</xdr:colOff>
      <xdr:row>36</xdr:row>
      <xdr:rowOff>159026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F89CB-FE00-482F-B9FD-6A5DEB93D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18</xdr:row>
      <xdr:rowOff>114300</xdr:rowOff>
    </xdr:from>
    <xdr:to>
      <xdr:col>7</xdr:col>
      <xdr:colOff>579120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7B4F9-E7CB-43C6-BBA9-285183BEA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3</xdr:row>
      <xdr:rowOff>91440</xdr:rowOff>
    </xdr:from>
    <xdr:to>
      <xdr:col>14</xdr:col>
      <xdr:colOff>365760</xdr:colOff>
      <xdr:row>18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B033A9-885C-40BB-A8A0-0D2983098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30480</xdr:rowOff>
    </xdr:from>
    <xdr:to>
      <xdr:col>14</xdr:col>
      <xdr:colOff>0</xdr:colOff>
      <xdr:row>17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26255-3269-4442-85A9-772B010B4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6</xdr:row>
      <xdr:rowOff>175260</xdr:rowOff>
    </xdr:from>
    <xdr:to>
      <xdr:col>10</xdr:col>
      <xdr:colOff>571500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DFF6F-1E7F-4E5D-928F-C77A0BBA7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03.709107060182" createdVersion="7" refreshedVersion="7" minRefreshableVersion="3" recordCount="4114" xr:uid="{50179512-7BF0-4FD9-B6C7-18B0A50CFC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03.720474652779" createdVersion="7" refreshedVersion="7" minRefreshableVersion="3" recordCount="4114" xr:uid="{96E957A3-C410-477E-BEFB-23CF18F8D5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304.490587615743" createdVersion="7" refreshedVersion="7" minRefreshableVersion="3" recordCount="4114" xr:uid="{985DE81E-50EF-4771-B8FC-59D4D25FB4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0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09999999999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EB2EA-09C6-46D4-AF1E-83578186311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39361-7B0D-4BE2-BFE4-EDDA2E975C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5ECD8-5570-415D-8FDF-FDE173A49FD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8BA32-1AFB-4318-A3F7-13491143088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8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Items count="1">
    <i/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xSplit="2" ySplit="1" topLeftCell="C522" activePane="bottomRight" state="frozen"/>
      <selection activeCell="O1" sqref="O1"/>
      <selection pane="topRight" activeCell="O1" sqref="O1"/>
      <selection pane="bottomLeft" activeCell="O1" sqref="O1"/>
      <selection pane="bottomRight" activeCell="A522" sqref="A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customWidth="1"/>
    <col min="16" max="16" width="16.21875" customWidth="1"/>
    <col min="17" max="17" width="41.109375" customWidth="1"/>
    <col min="18" max="18" width="11.5546875" customWidth="1"/>
    <col min="19" max="19" width="22.109375" customWidth="1"/>
    <col min="20" max="20" width="20.77734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+ROUND(E2/D2*100,0)</f>
        <v>137</v>
      </c>
      <c r="P2">
        <f>+IFERROR(ROUND(E2/L2,4),0)</f>
        <v>63.9176</v>
      </c>
      <c r="Q2" t="s">
        <v>8308</v>
      </c>
      <c r="R2" t="s">
        <v>8309</v>
      </c>
      <c r="S2" s="12">
        <f>+(((J2/60)/60)/24)+DATE(1970,1,1)</f>
        <v>42177.007071759261</v>
      </c>
      <c r="T2" s="12">
        <f>+(((I2/60)/60)/24)+DATE(1970,1,1)</f>
        <v>42208.125</v>
      </c>
      <c r="U2">
        <f>+YEAR(S2)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+ROUND(E3/D3*100,0)</f>
        <v>143</v>
      </c>
      <c r="P3">
        <f t="shared" ref="P3:P66" si="1">+IFERROR(ROUND(E3/L3,4),0)</f>
        <v>185.48099999999999</v>
      </c>
      <c r="Q3" t="s">
        <v>8308</v>
      </c>
      <c r="R3" t="s">
        <v>8309</v>
      </c>
      <c r="S3" s="12">
        <f t="shared" ref="S3:S66" si="2">+(((J3/60)/60)/24)+DATE(1970,1,1)</f>
        <v>42766.600497685184</v>
      </c>
      <c r="T3" s="12">
        <f t="shared" ref="T3:T66" si="3">+(((I3/60)/60)/24)+DATE(1970,1,1)</f>
        <v>42796.600497685184</v>
      </c>
      <c r="U3">
        <f t="shared" ref="U3:U66" si="4">+YEAR(S3)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+ROUND(E67/D67*100,0)</f>
        <v>108</v>
      </c>
      <c r="P67">
        <f t="shared" ref="P67:P130" si="6">+IFERROR(ROUND(E67/L67,4),0)</f>
        <v>132.05260000000001</v>
      </c>
      <c r="Q67" t="s">
        <v>8308</v>
      </c>
      <c r="R67" t="s">
        <v>8310</v>
      </c>
      <c r="S67" s="12">
        <f t="shared" ref="S67:S130" si="7">+(((J67/60)/60)/24)+DATE(1970,1,1)</f>
        <v>41835.821226851855</v>
      </c>
      <c r="T67" s="12">
        <f t="shared" ref="T67:T130" si="8">+(((I67/60)/60)/24)+DATE(1970,1,1)</f>
        <v>41862.249305555553</v>
      </c>
      <c r="U67">
        <f t="shared" ref="U67:U130" si="9">+YEAR(S67)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91.230800000000002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21.194400000000002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62.327100000000002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37.411799999999999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69.718800000000002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58.170699999999997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19.471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85.957400000000007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30.666699999999999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60.384599999999999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40.268300000000004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273.82979999999998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53.035699999999999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40.005000000000003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15.7692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71.428600000000003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71.714299999999994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375.7647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123.28570000000001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31.375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78.260900000000007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122.32559999999999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73.7333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21.666699999999999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21.904800000000002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50.588200000000001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53.125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56.666699999999999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40.776699999999998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192.30770000000001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117.92310000000001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27.898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39.383299999999998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186.11109999999999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111.3768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78.723399999999998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46.702100000000002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65.384600000000006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102.07550000000001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64.197500000000005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90.384600000000006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88.571399999999997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28.7273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69.789500000000004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167.4896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144.91229999999999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91.840500000000006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25.166699999999999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11.666700000000001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106.6923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311.16669999999999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+ROUND(E131/D131*100,0)</f>
        <v>0</v>
      </c>
      <c r="P131">
        <f t="shared" ref="P131:P194" si="11">+IFERROR(ROUND(E131/L131,4),0)</f>
        <v>0</v>
      </c>
      <c r="Q131" t="s">
        <v>8308</v>
      </c>
      <c r="R131" t="s">
        <v>8311</v>
      </c>
      <c r="S131" s="12">
        <f t="shared" ref="S131:S194" si="12">+(((J131/60)/60)/24)+DATE(1970,1,1)</f>
        <v>41882.937303240738</v>
      </c>
      <c r="T131" s="12">
        <f t="shared" ref="T131:T194" si="13">+(((I131/60)/60)/24)+DATE(1970,1,1)</f>
        <v>41942.937303240738</v>
      </c>
      <c r="U131">
        <f t="shared" ref="U131:U194" si="14">+YEAR(S131)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94.506200000000007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81.241399999999999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46.178600000000003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55.945900000000002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37.555599999999998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38.333300000000001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15.333299999999999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449.43279999999999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13.333299999999999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91.428600000000003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108.33329999999999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49.884599999999999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25.714300000000001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30.8462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83.333299999999994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5.6666999999999996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+ROUND(E195/D195*100,0)</f>
        <v>0</v>
      </c>
      <c r="P195">
        <f t="shared" ref="P195:P258" si="16">+IFERROR(ROUND(E195/L195,4),0)</f>
        <v>0</v>
      </c>
      <c r="Q195" t="s">
        <v>8308</v>
      </c>
      <c r="R195" t="s">
        <v>8312</v>
      </c>
      <c r="S195" s="12">
        <f t="shared" ref="S195:S258" si="17">+(((J195/60)/60)/24)+DATE(1970,1,1)</f>
        <v>41911.934791666667</v>
      </c>
      <c r="T195" s="12">
        <f t="shared" ref="T195:T258" si="18">+(((I195/60)/60)/24)+DATE(1970,1,1)</f>
        <v>41971.976458333331</v>
      </c>
      <c r="U195">
        <f t="shared" ref="U195:U258" si="19">+YEAR(S195)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77.1053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87.308300000000003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54.285699999999999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117.6837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76.470600000000005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163.84620000000001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91.818200000000004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185.83330000000001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331.53829999999999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314.28949999999998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115.9868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15.7143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117.8476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109.04259999999999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73.019800000000004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78.195099999999996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47.398800000000001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54.020800000000001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68.488799999999998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108.1452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589.95209999999997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48.051099999999998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72.482799999999997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57.0779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85.444400000000002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215.8571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89.386399999999995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45.418399999999998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65.756399999999999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+ROUND(E259/D259*100,0)</f>
        <v>107</v>
      </c>
      <c r="P259">
        <f t="shared" ref="P259:P322" si="21">+IFERROR(ROUND(E259/L259,4),0)</f>
        <v>66.704099999999997</v>
      </c>
      <c r="Q259" t="s">
        <v>8308</v>
      </c>
      <c r="R259" t="s">
        <v>8313</v>
      </c>
      <c r="S259" s="12">
        <f t="shared" ref="S259:S322" si="22">+(((J259/60)/60)/24)+DATE(1970,1,1)</f>
        <v>42479.626875000002</v>
      </c>
      <c r="T259" s="12">
        <f t="shared" ref="T259:T322" si="23">+(((I259/60)/60)/24)+DATE(1970,1,1)</f>
        <v>42509.626875000002</v>
      </c>
      <c r="U259">
        <f t="shared" ref="U259:U322" si="24">+YEAR(S259)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83.3459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105.0461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120.9091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97.636399999999995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41.379300000000001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30.654499999999999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64.945099999999996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95.775899999999993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40.416699999999999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78.578400000000002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50.180199999999999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92.2517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57.540999999999997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109.4216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81.892499999999998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45.667700000000004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55.221200000000003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65.298199999999994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95.225800000000007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75.444800000000001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97.816900000000004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87.685599999999994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54.748899999999999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83.953400000000002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254.38550000000001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101.827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55.066400000000002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56.901400000000002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121.28149999999999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91.189700000000002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115.4481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67.771600000000007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28.5762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46.882800000000003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154.42230000000001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201.22139999999999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100.08199999999999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230.08949999999999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141.7465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56.3444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73.341200000000001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85.337800000000001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61.496200000000002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93.018500000000003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50.292700000000004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106.4324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51.7196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36.612499999999997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42.517400000000002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62.712899999999998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89.957999999999998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28.924700000000001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138.8022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61.301400000000001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80.202699999999993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32.095799999999997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200.88890000000001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108.0127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95.699399999999997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49.880299999999998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110.4706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134.91139999999999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+ROUND(E323/D323*100,0)</f>
        <v>103</v>
      </c>
      <c r="P323">
        <f t="shared" ref="P323:P386" si="26">+IFERROR(ROUND(E323/L323,4),0)</f>
        <v>106.62309999999999</v>
      </c>
      <c r="Q323" t="s">
        <v>8308</v>
      </c>
      <c r="R323" t="s">
        <v>8313</v>
      </c>
      <c r="S323" s="12">
        <f t="shared" ref="S323:S386" si="27">+(((J323/60)/60)/24)+DATE(1970,1,1)</f>
        <v>42647.446597222224</v>
      </c>
      <c r="T323" s="12">
        <f t="shared" ref="T323:T386" si="28">+(((I323/60)/60)/24)+DATE(1970,1,1)</f>
        <v>42682.488263888896</v>
      </c>
      <c r="U323">
        <f t="shared" ref="U323:U386" si="29">+YEAR(S323)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145.04300000000001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114.58620000000001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105.3171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70.921199999999999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147.17169999999999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160.47059999999999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156.04580000000001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63.173699999999997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104.8235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97.356200000000001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203.63059999999999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188.31200000000001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146.65219999999999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109.1875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59.249000000000002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97.904799999999994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70.000200000000007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72.865200000000002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146.34780000000001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67.909099999999995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169.85079999999999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58.4133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119.99299999999999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99.860299999999995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90.579099999999997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117.7736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86.554599999999994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71.899299999999997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129.81899999999999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44.9129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40.755200000000002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103.5239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125.4483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246.6061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79.401300000000006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86.138599999999997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193.0487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84.023200000000003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139.82759999999999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109.8219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139.53489999999999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347.84620000000001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68.241600000000005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239.9385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287.3134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86.848799999999997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81.849100000000007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42.875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709.41859999999997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161.2552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41.777799999999999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89.887600000000006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45.051699999999997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42.857100000000003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54.083300000000001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103.218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40.397599999999997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116.8591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115.5102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104.31270000000001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69.7727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43.020800000000001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58.540500000000002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+ROUND(E387/D387*100,0)</f>
        <v>106</v>
      </c>
      <c r="P387">
        <f t="shared" ref="P387:P450" si="31">+IFERROR(ROUND(E387/L387,4),0)</f>
        <v>111.7954</v>
      </c>
      <c r="Q387" t="s">
        <v>8308</v>
      </c>
      <c r="R387" t="s">
        <v>8313</v>
      </c>
      <c r="S387" s="12">
        <f t="shared" ref="S387:S450" si="32">+(((J387/60)/60)/24)+DATE(1970,1,1)</f>
        <v>41934.584502314814</v>
      </c>
      <c r="T387" s="12">
        <f t="shared" ref="T387:T450" si="33">+(((I387/60)/60)/24)+DATE(1970,1,1)</f>
        <v>41964.626168981486</v>
      </c>
      <c r="U387">
        <f t="shared" ref="U387:U450" si="34">+YEAR(S387)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46.230800000000002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144.69040000000001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88.845100000000002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81.751099999999994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71.428600000000003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104.2591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90.616500000000002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157.3305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58.719799999999999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81.6327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140.1045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224.8526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181.13310000000001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711.04110000000003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65.883700000000005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75.185699999999997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133.1439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86.163700000000006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92.318200000000004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160.16470000000001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183.28569999999999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125.7884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57.654499999999999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78.660799999999995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91.480800000000002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68.098100000000002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48.086799999999997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202.42310000000001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110.0685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4.8333000000000004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50.166699999999999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35.833300000000001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11.7692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16.625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51.875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170.5455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393.58819999999997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47.875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20.502500000000001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+ROUND(E451/D451*100,0)</f>
        <v>2</v>
      </c>
      <c r="P451">
        <f t="shared" ref="P451:P514" si="36">+IFERROR(ROUND(E451/L451,4),0)</f>
        <v>9</v>
      </c>
      <c r="Q451" t="s">
        <v>8308</v>
      </c>
      <c r="R451" t="s">
        <v>8314</v>
      </c>
      <c r="S451" s="12">
        <f t="shared" ref="S451:S514" si="37">+(((J451/60)/60)/24)+DATE(1970,1,1)</f>
        <v>41534.568113425928</v>
      </c>
      <c r="T451" s="12">
        <f t="shared" ref="T451:T514" si="38">+(((I451/60)/60)/24)+DATE(1970,1,1)</f>
        <v>41564.568113425928</v>
      </c>
      <c r="U451">
        <f t="shared" ref="U451:U514" si="39">+YEAR(S451)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56.571399999999997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20.333300000000001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16.755099999999999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113.63639999999999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110.64100000000001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38.476500000000001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39.569299999999998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55.457099999999997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87.142899999999997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51.224499999999999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13.545500000000001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66.520099999999999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71.666700000000006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10.333299999999999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73.461500000000001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12.666700000000001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3.7143000000000002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133.33330000000001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+ROUND(E515/D515*100,0)</f>
        <v>14</v>
      </c>
      <c r="P515">
        <f t="shared" ref="P515:P578" si="41">+IFERROR(ROUND(E515/L515,4),0)</f>
        <v>102.3824</v>
      </c>
      <c r="Q515" t="s">
        <v>8308</v>
      </c>
      <c r="R515" t="s">
        <v>8314</v>
      </c>
      <c r="S515" s="12">
        <f t="shared" ref="S515:S578" si="42">+(((J515/60)/60)/24)+DATE(1970,1,1)</f>
        <v>42552.653993055559</v>
      </c>
      <c r="T515" s="12">
        <f t="shared" ref="T515:T578" si="43">+(((I515/60)/60)/24)+DATE(1970,1,1)</f>
        <v>42597.291666666672</v>
      </c>
      <c r="U515">
        <f t="shared" ref="U515:U578" si="44">+YEAR(S515)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16.666699999999999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725.02940000000001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68.333299999999994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39.2286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150.14709999999999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93.428600000000003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110.96769999999999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71.785700000000006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29.258099999999999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74.347800000000007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63.829099999999997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44.333300000000001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86.944400000000002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126.5517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129.03229999999999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71.242800000000003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117.8824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327.08330000000001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34.745800000000003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100.0641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40.847499999999997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252.01669999999999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25.161000000000001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402.70589999999999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135.03569999999999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64.363600000000005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38.444400000000002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+ROUND(E579/D579*100,0)</f>
        <v>0</v>
      </c>
      <c r="P579">
        <f t="shared" ref="P579:P642" si="46">+IFERROR(ROUND(E579/L579,4),0)</f>
        <v>10</v>
      </c>
      <c r="Q579" t="s">
        <v>8317</v>
      </c>
      <c r="R579" t="s">
        <v>8318</v>
      </c>
      <c r="S579" s="12">
        <f t="shared" ref="S579:S642" si="47">+(((J579/60)/60)/24)+DATE(1970,1,1)</f>
        <v>42450.589143518519</v>
      </c>
      <c r="T579" s="12">
        <f t="shared" ref="T579:T642" si="48">+(((I579/60)/60)/24)+DATE(1970,1,1)</f>
        <v>42510.589143518519</v>
      </c>
      <c r="U579">
        <f t="shared" ref="U579:U642" si="49">+YEAR(S579)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389.28570000000002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24.777799999999999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16.428599999999999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121.4286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23.333300000000001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45.386200000000002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16.375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105.93389999999999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37.8889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111.41030000000001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116.66670000000001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76.666700000000006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+ROUND(E643/D643*100,0)</f>
        <v>119</v>
      </c>
      <c r="P643">
        <f t="shared" ref="P643:P706" si="51">+IFERROR(ROUND(E643/L643,4),0)</f>
        <v>151.3175</v>
      </c>
      <c r="Q643" t="s">
        <v>8317</v>
      </c>
      <c r="R643" t="s">
        <v>8319</v>
      </c>
      <c r="S643" s="12">
        <f t="shared" ref="S643:S706" si="52">+(((J643/60)/60)/24)+DATE(1970,1,1)</f>
        <v>42199.57</v>
      </c>
      <c r="T643" s="12">
        <f t="shared" ref="T643:T706" si="53">+(((I643/60)/60)/24)+DATE(1970,1,1)</f>
        <v>42229.57</v>
      </c>
      <c r="U643">
        <f t="shared" ref="U643:U706" si="54">+YEAR(S643)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134.35919999999999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174.02629999999999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73.4863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23.518999999999998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39.074399999999997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125.94119999999999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42.670699999999997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35.125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239.35239999999999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107.6429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95.830600000000004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31.663399999999999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42.886899999999997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122.73560000000001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109.337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143.66669999999999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84.944400000000002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10.5556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31.1724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155.33330000000001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178.92859999999999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84.996799999999993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788.53330000000005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50.297699999999999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68.333299999999994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34.269199999999998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61.291699999999999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65.176500000000004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93.904300000000006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150.65119999999999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99.333299999999994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177.39259999999999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591.66669999999999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343.14729999999997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72.588200000000001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6.4974999999999996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119.38509999999999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84.285700000000006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90.857100000000003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20.342099999999999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530.68970000000002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120.3918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291.33330000000001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124.9192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119.5714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+ROUND(E707/D707*100,0)</f>
        <v>1</v>
      </c>
      <c r="P707">
        <f t="shared" ref="P707:P770" si="56">+IFERROR(ROUND(E707/L707,4),0)</f>
        <v>195.4</v>
      </c>
      <c r="Q707" t="s">
        <v>8317</v>
      </c>
      <c r="R707" t="s">
        <v>8319</v>
      </c>
      <c r="S707" s="12">
        <f t="shared" ref="S707:S770" si="57">+(((J707/60)/60)/24)+DATE(1970,1,1)</f>
        <v>42726.491643518515</v>
      </c>
      <c r="T707" s="12">
        <f t="shared" ref="T707:T770" si="58">+(((I707/60)/60)/24)+DATE(1970,1,1)</f>
        <v>42756.491643518515</v>
      </c>
      <c r="U707">
        <f t="shared" ref="U707:U770" si="59">+YEAR(S707)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117.6987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23.948499999999999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99.973399999999998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80.321399999999997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44.6875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66.707300000000004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84.142899999999997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215.72550000000001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51.629399999999997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143.3571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72.428600000000003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36.530200000000001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60.903500000000001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99.766000000000005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88.732399999999998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4.9230999999999998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17.822500000000002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187.19300000000001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234.80789999999999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105.0463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56.666699999999999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39.0488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68.345299999999995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169.5789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141.42339999999999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67.391300000000001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54.2667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82.516099999999994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53.729700000000001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34.206200000000003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127.32729999999999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45.568199999999997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95.9636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77.271199999999993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57.338700000000003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53.1905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492.30770000000001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42.346899999999998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37.466000000000001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37.454500000000003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33.055599999999998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134.2105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51.474699999999999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39.166699999999999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57.295499999999997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+ROUND(E771/D771*100,0)</f>
        <v>41</v>
      </c>
      <c r="P771">
        <f t="shared" ref="P771:P834" si="61">+IFERROR(ROUND(E771/L771,4),0)</f>
        <v>31.8462</v>
      </c>
      <c r="Q771" t="s">
        <v>8320</v>
      </c>
      <c r="R771" t="s">
        <v>8322</v>
      </c>
      <c r="S771" s="12">
        <f t="shared" ref="S771:S834" si="62">+(((J771/60)/60)/24)+DATE(1970,1,1)</f>
        <v>41604.996458333335</v>
      </c>
      <c r="T771" s="12">
        <f t="shared" ref="T771:T834" si="63">+(((I771/60)/60)/24)+DATE(1970,1,1)</f>
        <v>41634.996458333335</v>
      </c>
      <c r="U771">
        <f t="shared" ref="U771:U834" si="64">+YEAR(S771)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63.122799999999998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66.666700000000006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38.518500000000003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42.609200000000001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63.485700000000001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31.142800000000001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162.27269999999999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80.588200000000001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59.854399999999998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132.8571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92.547799999999995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60.859400000000001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41.851799999999997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88.325900000000004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158.9623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85.054299999999998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112.61109999999999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45.436599999999999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46.218400000000003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178.6071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43.733899999999998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81.066699999999997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74.6053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305.55560000000003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58.333300000000001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117.67610000000001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73.771900000000002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104.6512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79.826899999999995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58.333300000000001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86.666700000000006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27.606100000000001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24.999400000000001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45.464300000000001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99.534899999999993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28.684200000000001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31.071400000000001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70.552599999999998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224.12819999999999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51.811599999999999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43.5152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39.816699999999997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126.8081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113.8776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28.181799999999999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36.6053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60.656300000000002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97.993899999999996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+ROUND(E835/D835*100,0)</f>
        <v>102</v>
      </c>
      <c r="P835">
        <f t="shared" ref="P835:P898" si="66">+IFERROR(ROUND(E835/L835,4),0)</f>
        <v>148.78049999999999</v>
      </c>
      <c r="Q835" t="s">
        <v>8323</v>
      </c>
      <c r="R835" t="s">
        <v>8324</v>
      </c>
      <c r="S835" s="12">
        <f t="shared" ref="S835:S898" si="67">+(((J835/60)/60)/24)+DATE(1970,1,1)</f>
        <v>41718.878182870372</v>
      </c>
      <c r="T835" s="12">
        <f t="shared" ref="T835:T898" si="68">+(((I835/60)/60)/24)+DATE(1970,1,1)</f>
        <v>41748.878182870372</v>
      </c>
      <c r="U835">
        <f t="shared" ref="U835:U898" si="69">+YEAR(S835)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58.625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109.70699999999999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49.112900000000003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47.6721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60.7378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63.377200000000002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53.893599999999999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66.871799999999993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63.102400000000003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36.628900000000002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34.005699999999997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28.5534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41.704300000000003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46.669199999999996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37.2714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59.258099999999999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65.862300000000005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31.914899999999999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19.464300000000001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22.7378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42.724499999999999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52.916699999999999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34.177199999999999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58.181800000000003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346.66669999999999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27.083300000000001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34.761899999999997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28.5778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46.586199999999998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21.466699999999999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14.125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21.571400000000001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83.375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35.714300000000001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29.285699999999999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28.8889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143.8235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147.81129999999999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27.857099999999999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44.444400000000002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+ROUND(E899/D899*100,0)</f>
        <v>0</v>
      </c>
      <c r="P899">
        <f t="shared" ref="P899:P962" si="71">+IFERROR(ROUND(E899/L899,4),0)</f>
        <v>0</v>
      </c>
      <c r="Q899" t="s">
        <v>8323</v>
      </c>
      <c r="R899" t="s">
        <v>8327</v>
      </c>
      <c r="S899" s="12">
        <f t="shared" ref="S899:S962" si="72">+(((J899/60)/60)/24)+DATE(1970,1,1)</f>
        <v>41211.688750000001</v>
      </c>
      <c r="T899" s="12">
        <f t="shared" ref="T899:T962" si="73">+(((I899/60)/60)/24)+DATE(1970,1,1)</f>
        <v>41241.730416666665</v>
      </c>
      <c r="U899">
        <f t="shared" ref="U899:U962" si="74">+YEAR(S899)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50.333300000000001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32.666699999999999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82.583299999999994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41.666699999999999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189.33330000000001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18.714300000000001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46.033299999999997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50.666699999999999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110.28570000000001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37.451599999999999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24.083300000000001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69.406300000000002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58.416699999999999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158.63640000000001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99.857100000000003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89.191800000000001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182.62370000000001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50.647100000000002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33.285699999999999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51.823500000000003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113.62569999999999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136.46279999999999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+ROUND(E963/D963*100,0)</f>
        <v>42</v>
      </c>
      <c r="P963">
        <f t="shared" ref="P963:P1026" si="76">+IFERROR(ROUND(E963/L963,4),0)</f>
        <v>364.35449999999997</v>
      </c>
      <c r="Q963" t="s">
        <v>8317</v>
      </c>
      <c r="R963" t="s">
        <v>8319</v>
      </c>
      <c r="S963" s="12">
        <f t="shared" ref="S963:S1026" si="77">+(((J963/60)/60)/24)+DATE(1970,1,1)</f>
        <v>42740.693692129629</v>
      </c>
      <c r="T963" s="12">
        <f t="shared" ref="T963:T1026" si="78">+(((I963/60)/60)/24)+DATE(1970,1,1)</f>
        <v>42786.791666666672</v>
      </c>
      <c r="U963">
        <f t="shared" ref="U963:U1026" si="79">+YEAR(S963)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19.243200000000002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41.8889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30.310300000000002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49.666699999999999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43.975299999999997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1272.7273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153.88890000000001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51.375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93.333299999999994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108.625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790.8374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301.93920000000003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47.935499999999998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171.79329999999999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35.333300000000001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82.087000000000003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110.86960000000001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161.21950000000001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52.406300000000002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30.285699999999999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89.596900000000005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80.666700000000006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8.125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153.42789999999999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292.07499999999999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134.5455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214.0667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216.33680000000001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932.31060000000002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174.94739999999999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1389.3561999999999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95.911100000000005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74.789500000000004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161.1183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88.714299999999994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22.079699999999999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31.054099999999998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36.206099999999999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388.97620000000001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+ROUND(E1027/D1027*100,0)</f>
        <v>110</v>
      </c>
      <c r="P1027">
        <f t="shared" ref="P1027:P1090" si="81">+IFERROR(ROUND(E1027/L1027,4),0)</f>
        <v>71.848600000000005</v>
      </c>
      <c r="Q1027" t="s">
        <v>8323</v>
      </c>
      <c r="R1027" t="s">
        <v>8328</v>
      </c>
      <c r="S1027" s="12">
        <f t="shared" ref="S1027:S1090" si="82">+(((J1027/60)/60)/24)+DATE(1970,1,1)</f>
        <v>42049.833761574075</v>
      </c>
      <c r="T1027" s="12">
        <f t="shared" ref="T1027:T1090" si="83">+(((I1027/60)/60)/24)+DATE(1970,1,1)</f>
        <v>42079.792094907403</v>
      </c>
      <c r="U1027">
        <f t="shared" ref="U1027:U1090" si="84">+YEAR(S1027)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57.381799999999998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69.666700000000006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45.988199999999999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79.2624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43.031399999999998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108.48480000000001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61.029600000000002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50.592599999999997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39.157200000000003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65.157899999999998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23.963100000000001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48.619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35.737699999999997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21.366700000000002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29.2363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65.666700000000006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34.128399999999999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40.476199999999999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113.5667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48.280999999999999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43.975999999999999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37.666699999999999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18.581600000000002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18.666699999999999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43.417299999999997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+ROUND(E1091/D1091*100,0)</f>
        <v>8</v>
      </c>
      <c r="P1091">
        <f t="shared" ref="P1091:P1154" si="86">+IFERROR(ROUND(E1091/L1091,4),0)</f>
        <v>23.959199999999999</v>
      </c>
      <c r="Q1091" t="s">
        <v>8331</v>
      </c>
      <c r="R1091" t="s">
        <v>8332</v>
      </c>
      <c r="S1091" s="12">
        <f t="shared" ref="S1091:S1154" si="87">+(((J1091/60)/60)/24)+DATE(1970,1,1)</f>
        <v>42151.189525462964</v>
      </c>
      <c r="T1091" s="12">
        <f t="shared" ref="T1091:T1154" si="88">+(((I1091/60)/60)/24)+DATE(1970,1,1)</f>
        <v>42181.189525462964</v>
      </c>
      <c r="U1091">
        <f t="shared" ref="U1091:U1154" si="89">+YEAR(S1091)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10.5625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122.0004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267.80849999999998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74.206900000000005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6.7142999999999997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81.954499999999996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6.8333000000000004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17.708300000000001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80.297300000000007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23.571400000000001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34.881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23.181799999999999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100.2337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3.3332999999999999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17.852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10.375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36.333300000000001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3.6667000000000001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60.714300000000001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25.434799999999999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3.6667000000000001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110.61539999999999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253.20509999999999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44.166699999999999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24.333300000000001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60.7333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+ROUND(E1155/D1155*100,0)</f>
        <v>1</v>
      </c>
      <c r="P1155">
        <f t="shared" ref="P1155:P1218" si="91">+IFERROR(ROUND(E1155/L1155,4),0)</f>
        <v>50</v>
      </c>
      <c r="Q1155" t="s">
        <v>8334</v>
      </c>
      <c r="R1155" t="s">
        <v>8335</v>
      </c>
      <c r="S1155" s="12">
        <f t="shared" ref="S1155:S1218" si="92">+(((J1155/60)/60)/24)+DATE(1970,1,1)</f>
        <v>42143.714178240742</v>
      </c>
      <c r="T1155" s="12">
        <f t="shared" ref="T1155:T1218" si="93">+(((I1155/60)/60)/24)+DATE(1970,1,1)</f>
        <v>42173.714178240742</v>
      </c>
      <c r="U1155">
        <f t="shared" ref="U1155:U1218" si="94">+YEAR(S1155)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108.33329999999999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50.333300000000001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11.666700000000001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60.789499999999997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358.875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61.1875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5.6666999999999996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46.631599999999999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69.117599999999996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1.3332999999999999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33.333300000000001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61.5627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118.73869999999999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65.081299999999999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130.15710000000001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37.776499999999999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112.7907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51.923099999999998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89.242400000000004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19.333300000000001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79.966999999999999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56.4146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79.411799999999999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76.439499999999995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54.616799999999998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299.22219999999999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58.533999999999999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55.3718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183.80439999999999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165.34649999999999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234.7895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211.48390000000001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32.343800000000002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123.3759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207.0667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138.26089999999999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493.81549999999999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38.8675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61.527799999999999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71.591999999999999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91.882900000000006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+ROUND(E1219/D1219*100,0)</f>
        <v>103</v>
      </c>
      <c r="P1219">
        <f t="shared" ref="P1219:P1282" si="96">+IFERROR(ROUND(E1219/L1219,4),0)</f>
        <v>148.57380000000001</v>
      </c>
      <c r="Q1219" t="s">
        <v>8336</v>
      </c>
      <c r="R1219" t="s">
        <v>8337</v>
      </c>
      <c r="S1219" s="12">
        <f t="shared" ref="S1219:S1282" si="97">+(((J1219/60)/60)/24)+DATE(1970,1,1)</f>
        <v>42535.809490740736</v>
      </c>
      <c r="T1219" s="12">
        <f t="shared" ref="T1219:T1282" si="98">+(((I1219/60)/60)/24)+DATE(1970,1,1)</f>
        <v>42565.809490740736</v>
      </c>
      <c r="U1219">
        <f t="shared" ref="U1219:U1282" si="99">+YEAR(S1219)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174.21350000000001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102.8617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111.1786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23.796199999999999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81.268100000000004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116.21469999999999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58.8889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48.424999999999997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61.041699999999999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19.333300000000001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59.333300000000001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30.125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74.617599999999996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46.133299999999998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141.47059999999999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75.483900000000006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64.254199999999997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64.469099999999997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118.2008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82.540499999999994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34.170200000000001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42.733199999999997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94.489400000000003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55.697200000000002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98.030799999999999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92.1023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38.1755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27.145800000000001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50.6892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38.942300000000003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77.638099999999994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43.5366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31.823499999999999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63.184399999999997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140.8553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76.923100000000005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99.155299999999997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67.881699999999995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246.2903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189.28569999999999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76.666700000000006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82.963300000000004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62.522100000000002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46.068100000000001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38.543900000000001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53.005299999999998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73.355400000000003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127.9752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+ROUND(E1283/D1283*100,0)</f>
        <v>111</v>
      </c>
      <c r="P1283">
        <f t="shared" ref="P1283:P1346" si="101">+IFERROR(ROUND(E1283/L1283,4),0)</f>
        <v>104.72969999999999</v>
      </c>
      <c r="Q1283" t="s">
        <v>8323</v>
      </c>
      <c r="R1283" t="s">
        <v>8324</v>
      </c>
      <c r="S1283" s="12">
        <f t="shared" ref="S1283:S1346" si="102">+(((J1283/60)/60)/24)+DATE(1970,1,1)</f>
        <v>41463.743472222224</v>
      </c>
      <c r="T1283" s="12">
        <f t="shared" ref="T1283:T1346" si="103">+(((I1283/60)/60)/24)+DATE(1970,1,1)</f>
        <v>41483.743472222224</v>
      </c>
      <c r="U1283">
        <f t="shared" ref="U1283:U1346" si="104">+YEAR(S1283)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67.671499999999995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95.931799999999996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65.161299999999997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32.269799999999996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65.868899999999996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36.076900000000002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44.186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104.0714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35.961500000000001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127.79170000000001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27.7273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39.828099999999999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52.173900000000003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92.037800000000004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63.424199999999999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135.625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70.862099999999998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42.214199999999998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152.4135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90.616299999999995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201.60390000000001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127.9333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29.8947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367.97140000000002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129.16669999999999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102.0164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184.36359999999999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162.9194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603.52629999999999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45.407400000000003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97.333299999999994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167.66669999999999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859.85709999999995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54.666699999999999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102.7273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41.5854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116.5333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45.333300000000001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51.822499999999998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379.22770000000003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176.36429999999999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66.066699999999997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89.648600000000002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382.3913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158.35599999999999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40.762599999999999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+ROUND(E1347/D1347*100,0)</f>
        <v>125</v>
      </c>
      <c r="P1347">
        <f t="shared" ref="P1347:P1410" si="106">+IFERROR(ROUND(E1347/L1347,4),0)</f>
        <v>53.571399999999997</v>
      </c>
      <c r="Q1347" t="s">
        <v>8320</v>
      </c>
      <c r="R1347" t="s">
        <v>8321</v>
      </c>
      <c r="S1347" s="12">
        <f t="shared" ref="S1347:S1410" si="107">+(((J1347/60)/60)/24)+DATE(1970,1,1)</f>
        <v>41799.814340277779</v>
      </c>
      <c r="T1347" s="12">
        <f t="shared" ref="T1347:T1410" si="108">+(((I1347/60)/60)/24)+DATE(1970,1,1)</f>
        <v>41834.814340277779</v>
      </c>
      <c r="U1347">
        <f t="shared" ref="U1347:U1410" si="109">+YEAR(S1347)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48.4497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82.419399999999996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230.19229999999999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59.360500000000002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66.698700000000002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168.77500000000001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59.973599999999998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31.8095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24.421900000000001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25.347100000000001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71.443200000000004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38.553800000000003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68.3673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40.210500000000003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32.074100000000001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28.6326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346.04169999999999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81.739099999999993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64.535300000000007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63.477800000000002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63.620699999999999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83.967100000000002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107.0714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201.94229999999999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43.060600000000001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62.871600000000001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55.607100000000003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48.709699999999998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30.578900000000001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73.907300000000006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73.356200000000001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56.412199999999999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50.247300000000003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68.936499999999995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65.914100000000005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70.064099999999996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60.181899999999999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21.382400000000001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160.7895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42.384599999999999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27.317299999999999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196.82689999999999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53.882399999999997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47.756100000000004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88.191800000000001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72.057000000000002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74.246200000000002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61.701099999999997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17.235299999999999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51.720799999999997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24.150400000000001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62.166699999999999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6.1764999999999999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+ROUND(E1411/D1411*100,0)</f>
        <v>0</v>
      </c>
      <c r="P1411">
        <f t="shared" ref="P1411:P1474" si="111">+IFERROR(ROUND(E1411/L1411,4),0)</f>
        <v>0</v>
      </c>
      <c r="Q1411" t="s">
        <v>8320</v>
      </c>
      <c r="R1411" t="s">
        <v>8339</v>
      </c>
      <c r="S1411" s="12">
        <f t="shared" ref="S1411:S1474" si="112">+(((J1411/60)/60)/24)+DATE(1970,1,1)</f>
        <v>41945.133506944447</v>
      </c>
      <c r="T1411" s="12">
        <f t="shared" ref="T1411:T1474" si="113">+(((I1411/60)/60)/24)+DATE(1970,1,1)</f>
        <v>42005.175173611111</v>
      </c>
      <c r="U1411">
        <f t="shared" ref="U1411:U1474" si="114">+YEAR(S1411)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2.3332999999999999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24.615400000000001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88.888900000000007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109.0714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115.5532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744.54549999999995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36.681800000000003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673.33330000000001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48.333300000000001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44.666699999999999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28.937999999999999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34.8718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52.622700000000002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69.598299999999995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33.191099999999999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149.46420000000001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23.172799999999999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96.877600000000001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103.2024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+ROUND(E1475/D1475*100,0)</f>
        <v>121</v>
      </c>
      <c r="P1475">
        <f t="shared" ref="P1475:P1538" si="116">+IFERROR(ROUND(E1475/L1475,4),0)</f>
        <v>38.462600000000002</v>
      </c>
      <c r="Q1475" t="s">
        <v>8320</v>
      </c>
      <c r="R1475" t="s">
        <v>8340</v>
      </c>
      <c r="S1475" s="12">
        <f t="shared" ref="S1475:S1538" si="117">+(((J1475/60)/60)/24)+DATE(1970,1,1)</f>
        <v>40939.979618055557</v>
      </c>
      <c r="T1475" s="12">
        <f t="shared" ref="T1475:T1538" si="118">+(((I1475/60)/60)/24)+DATE(1970,1,1)</f>
        <v>40969.979618055557</v>
      </c>
      <c r="U1475">
        <f t="shared" ref="U1475:U1538" si="119">+YEAR(S1475)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44.315800000000003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64.173400000000001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43.333300000000001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90.495900000000006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29.187200000000001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30.957699999999999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92.157799999999995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47.1053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40.454500000000003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46.7333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97.731099999999998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67.835899999999995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56.984900000000003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67.159899999999993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48.037700000000001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38.860500000000002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78.181799999999996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97.113699999999994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110.39400000000001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39.915100000000002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75.975700000000003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58.379100000000001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55.820900000000002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151.24430000000001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849.6703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159.2414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39.507300000000001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130.52969999999999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64.156899999999993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111.5269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170.4468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133.73920000000001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95.834000000000003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221.78569999999999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32.315399999999997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98.839299999999994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55.222099999999998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52.793799999999997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135.66669999999999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53.991999999999997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56.643799999999999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82.316299999999998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88.260800000000003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84.905100000000004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48.154499999999999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66.0154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+ROUND(E1539/D1539*100,0)</f>
        <v>180</v>
      </c>
      <c r="P1539">
        <f t="shared" ref="P1539:P1602" si="121">+IFERROR(ROUND(E1539/L1539,4),0)</f>
        <v>96.375</v>
      </c>
      <c r="Q1539" t="s">
        <v>8336</v>
      </c>
      <c r="R1539" t="s">
        <v>8337</v>
      </c>
      <c r="S1539" s="12">
        <f t="shared" ref="S1539:S1602" si="122">+(((J1539/60)/60)/24)+DATE(1970,1,1)</f>
        <v>42552.315127314811</v>
      </c>
      <c r="T1539" s="12">
        <f t="shared" ref="T1539:T1602" si="123">+(((I1539/60)/60)/24)+DATE(1970,1,1)</f>
        <v>42588.75</v>
      </c>
      <c r="U1539">
        <f t="shared" ref="U1539:U1602" si="124">+YEAR(S1539)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156.1739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95.764899999999997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180.40819999999999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28.333300000000001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14.428599999999999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132.1875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56.416699999999999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11.666700000000001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108.0508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26.923100000000002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47.769199999999998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41.666699999999999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74.333299999999994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84.333299999999994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65.457099999999997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131.66669999999999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44.478299999999997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40.777799999999999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+ROUND(E1603/D1603*100,0)</f>
        <v>108</v>
      </c>
      <c r="P1603">
        <f t="shared" ref="P1603:P1666" si="126">+IFERROR(ROUND(E1603/L1603,4),0)</f>
        <v>48.325499999999998</v>
      </c>
      <c r="Q1603" t="s">
        <v>8323</v>
      </c>
      <c r="R1603" t="s">
        <v>8324</v>
      </c>
      <c r="S1603" s="12">
        <f t="shared" ref="S1603:S1666" si="127">+(((J1603/60)/60)/24)+DATE(1970,1,1)</f>
        <v>40638.092974537038</v>
      </c>
      <c r="T1603" s="12">
        <f t="shared" ref="T1603:T1666" si="128">+(((I1603/60)/60)/24)+DATE(1970,1,1)</f>
        <v>40668.092974537038</v>
      </c>
      <c r="U1603">
        <f t="shared" ref="U1603:U1666" si="129">+YEAR(S1603)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46.953099999999999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66.688699999999997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48.8429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137.3091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87.829700000000003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70.785399999999996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52.826099999999997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48.544600000000003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37.074100000000001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39.038499999999999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66.688299999999998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67.132400000000004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66.369399999999999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64.6203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58.370399999999997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86.956500000000005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66.470600000000005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163.78380000000001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107.9846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112.0192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74.953699999999998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61.578899999999997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45.875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75.853700000000003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84.206299999999999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117.2256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86.489400000000003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172.41380000000001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62.8125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67.729699999999994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53.563200000000002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38.8889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94.736800000000002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39.967100000000002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42.857100000000003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168.51349999999999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85.546899999999994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26.554200000000002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113.8261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32.011099999999999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47.189300000000003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88.468800000000002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64.714299999999994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51.854300000000002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38.7941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44.645800000000001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156.77330000000001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118.7034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74.149500000000003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12.533300000000001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27.8611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80.178200000000004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132.43549999999999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34.384500000000003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+ROUND(E1667/D1667*100,0)</f>
        <v>119</v>
      </c>
      <c r="P1667">
        <f t="shared" ref="P1667:P1730" si="131">+IFERROR(ROUND(E1667/L1667,4),0)</f>
        <v>44.957000000000001</v>
      </c>
      <c r="Q1667" t="s">
        <v>8323</v>
      </c>
      <c r="R1667" t="s">
        <v>8344</v>
      </c>
      <c r="S1667" s="12">
        <f t="shared" ref="S1667:S1730" si="132">+(((J1667/60)/60)/24)+DATE(1970,1,1)</f>
        <v>40564.649456018517</v>
      </c>
      <c r="T1667" s="12">
        <f t="shared" ref="T1667:T1730" si="133">+(((I1667/60)/60)/24)+DATE(1970,1,1)</f>
        <v>40596.125</v>
      </c>
      <c r="U1667">
        <f t="shared" ref="U1667:U1730" si="134">+YEAR(S1667)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41.040799999999997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52.5976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70.784499999999994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44.608699999999999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26.149000000000001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39.183700000000002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45.593200000000003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89.247799999999998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40.416499999999999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82.381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159.52379999999999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36.244900000000001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74.575100000000006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86.435599999999994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80.128200000000007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253.1429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171.42859999999999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57.7273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264.26319999999998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159.33330000000001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61.087000000000003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114.8182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65.974699999999999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118.36360000000001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115.7059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34.0244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11.666700000000001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28.125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216.66669999999999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62.222200000000001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122.1429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+ROUND(E1731/D1731*100,0)</f>
        <v>0</v>
      </c>
      <c r="P1731">
        <f t="shared" ref="P1731:P1794" si="136">+IFERROR(ROUND(E1731/L1731,4),0)</f>
        <v>0</v>
      </c>
      <c r="Q1731" t="s">
        <v>8323</v>
      </c>
      <c r="R1731" t="s">
        <v>8345</v>
      </c>
      <c r="S1731" s="12">
        <f t="shared" ref="S1731:S1794" si="137">+(((J1731/60)/60)/24)+DATE(1970,1,1)</f>
        <v>42471.052152777775</v>
      </c>
      <c r="T1731" s="12">
        <f t="shared" ref="T1731:T1794" si="138">+(((I1731/60)/60)/24)+DATE(1970,1,1)</f>
        <v>42531.052152777775</v>
      </c>
      <c r="U1731">
        <f t="shared" ref="U1731:U1794" si="139">+YEAR(S1731)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56.666699999999999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25.576899999999998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63.970599999999997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89.925399999999996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93.071399999999997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89.674199999999999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207.61680000000001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59.408799999999999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358.97239999999999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94.736599999999996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80.647999999999996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168.6885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34.688899999999997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462.8571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104.38890000000001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414.28570000000002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42.481499999999997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108.77549999999999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81.097999999999999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51.666699999999999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103.6356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55.2821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72.169700000000006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58.615400000000001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12.466699999999999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49.136400000000002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45.157899999999998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98.789500000000004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88.307699999999997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170.62899999999999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66.333299999999994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104.8947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78.440799999999996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59.041699999999999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71.342100000000002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51.226999999999997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60.242400000000004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44.935200000000002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31.206900000000001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63.875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109.0667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109.9353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+ROUND(E1795/D1795*100,0)</f>
        <v>1</v>
      </c>
      <c r="P1795">
        <f t="shared" ref="P1795:P1858" si="141">+IFERROR(ROUND(E1795/L1795,4),0)</f>
        <v>20</v>
      </c>
      <c r="Q1795" t="s">
        <v>8336</v>
      </c>
      <c r="R1795" t="s">
        <v>8337</v>
      </c>
      <c r="S1795" s="12">
        <f t="shared" ref="S1795:S1858" si="142">+(((J1795/60)/60)/24)+DATE(1970,1,1)</f>
        <v>41940.89166666667</v>
      </c>
      <c r="T1795" s="12">
        <f t="shared" ref="T1795:T1858" si="143">+(((I1795/60)/60)/24)+DATE(1970,1,1)</f>
        <v>41970.933333333334</v>
      </c>
      <c r="U1795">
        <f t="shared" ref="U1795:U1858" si="144">+YEAR(S1795)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55.3889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133.90119999999999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48.7209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58.972999999999999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11.638299999999999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83.716800000000006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63.648600000000002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94.277799999999999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71.866699999999994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104.8462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67.139300000000006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73.875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69.125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120.77079999999999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42.222200000000001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1.5385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37.608699999999999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42.1571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84.833299999999994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213.375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59.162300000000002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24.575800000000001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53.157899999999998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83.885400000000004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417.33330000000001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75.765199999999993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67.389399999999995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73.571399999999997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131.16669999999999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182.12729999999999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61.366700000000002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35.767499999999998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45.622199999999999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75.384600000000006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50.875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119.28570000000001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92.541899999999998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52.631599999999999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98.990399999999994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79.526300000000006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134.20830000000001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37.625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51.044699999999999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50.038499999999999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133.93129999999999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58.214300000000001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88.037599999999998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70.576800000000006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53.289499999999997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+ROUND(E1859/D1859*100,0)</f>
        <v>100</v>
      </c>
      <c r="P1859">
        <f t="shared" ref="P1859:P1922" si="146">+IFERROR(ROUND(E1859/L1859,4),0)</f>
        <v>136.36359999999999</v>
      </c>
      <c r="Q1859" t="s">
        <v>8323</v>
      </c>
      <c r="R1859" t="s">
        <v>8324</v>
      </c>
      <c r="S1859" s="12">
        <f t="shared" ref="S1859:S1922" si="147">+(((J1859/60)/60)/24)+DATE(1970,1,1)</f>
        <v>41864.76866898148</v>
      </c>
      <c r="T1859" s="12">
        <f t="shared" ref="T1859:T1922" si="148">+(((I1859/60)/60)/24)+DATE(1970,1,1)</f>
        <v>41894.76866898148</v>
      </c>
      <c r="U1859">
        <f t="shared" ref="U1859:U1922" si="149">+YEAR(S1859)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40.5473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70.625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52.684199999999997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90.9375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58.083300000000001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71.588200000000001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32.818199999999997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49.1158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16.307700000000001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41.833300000000001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49.3384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41.728400000000001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32.718800000000002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51.961500000000001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50.685699999999997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42.241399999999999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416.875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46.651699999999998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48.454500000000003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70.528999999999996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87.958299999999994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26.269200000000001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57.777799999999999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196.34039999999999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35.551900000000003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68.8095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28.571400000000001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50.631700000000002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34.0976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215.95959999999999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129.97370000000001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117.49469999999999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70.595200000000006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2928.9286000000002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28.8889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29.625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40.981000000000002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+ROUND(E1923/D1923*100,0)</f>
        <v>137</v>
      </c>
      <c r="P1923">
        <f t="shared" ref="P1923:P1986" si="151">+IFERROR(ROUND(E1923/L1923,4),0)</f>
        <v>54</v>
      </c>
      <c r="Q1923" t="s">
        <v>8323</v>
      </c>
      <c r="R1923" t="s">
        <v>8327</v>
      </c>
      <c r="S1923" s="12">
        <f t="shared" ref="S1923:S1986" si="152">+(((J1923/60)/60)/24)+DATE(1970,1,1)</f>
        <v>41074.221562500003</v>
      </c>
      <c r="T1923" s="12">
        <f t="shared" ref="T1923:T1986" si="153">+(((I1923/60)/60)/24)+DATE(1970,1,1)</f>
        <v>41104.221562500003</v>
      </c>
      <c r="U1923">
        <f t="shared" ref="U1923:U1986" si="154">+YEAR(S1923)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36.109400000000001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23.1538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31.826899999999998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27.389600000000002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56.363599999999998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77.352900000000005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48.846200000000003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48.240400000000001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70.212500000000006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94.054500000000004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60.268999999999998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38.740299999999998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152.54390000000001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115.3125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35.838700000000003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64.570099999999996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87.436000000000007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68.815600000000003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176.2002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511.7912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160.44290000000001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35.003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188.5067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56.204999999999998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51.305399999999999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127.36450000000001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101.8553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230.55779999999999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842.10599999999999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577.27589999999998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483.34249999999997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76.138499999999993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74.107699999999994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36.965699999999998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2500.9697000000001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67.690200000000004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63.047400000000003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180.75190000000001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127.32040000000001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136.64449999999999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182.78020000000001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279.3784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61.375700000000002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80.727500000000006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272.35590000000002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70.848699999999994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186.81389999999999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131.98949999999999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29.3108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245.02440000000001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1323.2539999999999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282.65969999999999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91.214399999999998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88.6875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453.1429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+ROUND(E1987/D1987*100,0)</f>
        <v>3</v>
      </c>
      <c r="P1987">
        <f t="shared" ref="P1987:P2050" si="156">+IFERROR(ROUND(E1987/L1987,4),0)</f>
        <v>12.75</v>
      </c>
      <c r="Q1987" t="s">
        <v>8336</v>
      </c>
      <c r="R1987" t="s">
        <v>8348</v>
      </c>
      <c r="S1987" s="12">
        <f t="shared" ref="S1987:S2050" si="157">+(((J1987/60)/60)/24)+DATE(1970,1,1)</f>
        <v>42555.698738425926</v>
      </c>
      <c r="T1987" s="12">
        <f t="shared" ref="T1987:T2050" si="158">+(((I1987/60)/60)/24)+DATE(1970,1,1)</f>
        <v>42584.958333333328</v>
      </c>
      <c r="U1987">
        <f t="shared" ref="U1987:U2050" si="159">+YEAR(S1987)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83.428600000000003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46.666699999999999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218.33330000000001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33.714300000000001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128.3879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78.834299999999999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91.764700000000005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331.10239999999999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194.2619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408.9769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84.459299999999999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44.853700000000003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383.36430000000001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55.276899999999998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422.0206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64.180300000000003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173.5778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88.601699999999994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50.222299999999997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192.3888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73.416899999999998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147.685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108.96850000000001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23.647500000000001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147.94739999999999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385.0369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457.39089999999999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222.9905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220.7407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73.503900000000002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223.09649999999999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47.9114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96.063800000000001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118.6144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118.4547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143.21469999999999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282.71519999999998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593.93619999999999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262.15699999999998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46.580800000000004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70.0411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164.90690000000001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449.26389999999998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27.472799999999999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143.97499999999999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88.235699999999994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36.3264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90.177800000000005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152.62360000000001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55.8065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227.85329999999999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91.829899999999995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+ROUND(E2051/D2051*100,0)</f>
        <v>120</v>
      </c>
      <c r="P2051">
        <f t="shared" ref="P2051:P2114" si="161">+IFERROR(ROUND(E2051/L2051,4),0)</f>
        <v>80.991</v>
      </c>
      <c r="Q2051" t="s">
        <v>8317</v>
      </c>
      <c r="R2051" t="s">
        <v>8347</v>
      </c>
      <c r="S2051" s="12">
        <f t="shared" ref="S2051:S2114" si="162">+(((J2051/60)/60)/24)+DATE(1970,1,1)</f>
        <v>41575.527349537035</v>
      </c>
      <c r="T2051" s="12">
        <f t="shared" ref="T2051:T2114" si="163">+(((I2051/60)/60)/24)+DATE(1970,1,1)</f>
        <v>41610.957638888889</v>
      </c>
      <c r="U2051">
        <f t="shared" ref="U2051:U2114" si="164">+YEAR(S2051)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278.39409999999998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43.094999999999999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326.2921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41.7438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64.020899999999997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99.455399999999997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138.49459999999999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45.547800000000002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10.507300000000001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114.7653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35.997100000000003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154.17140000000001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566.38919999999996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120.8571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86.163799999999995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67.261499999999998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346.13119999999998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244.1191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259.25420000000003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201.964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226.20859999999999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20.465900000000001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116.35299999999999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307.20209999999997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546.6875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47.474499999999999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72.909099999999995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43.710500000000003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70.652199999999993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89.301199999999994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115.0857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46.204300000000003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48.548499999999997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57.520200000000003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88.147199999999998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110.4909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66.826099999999997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58.597200000000001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113.63639999999999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43.571399999999997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78.947400000000002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188.125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63.031700000000001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30.3704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51.4773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35.789499999999997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98.817400000000006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51.313099999999999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53.5227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37.149299999999997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89.895300000000006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106.52500000000001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52.815800000000003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54.615400000000001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+ROUND(E2115/D2115*100,0)</f>
        <v>105</v>
      </c>
      <c r="P2115">
        <f t="shared" ref="P2115:P2178" si="166">+IFERROR(ROUND(E2115/L2115,4),0)</f>
        <v>68.598100000000002</v>
      </c>
      <c r="Q2115" t="s">
        <v>8323</v>
      </c>
      <c r="R2115" t="s">
        <v>8327</v>
      </c>
      <c r="S2115" s="12">
        <f t="shared" ref="S2115:S2178" si="167">+(((J2115/60)/60)/24)+DATE(1970,1,1)</f>
        <v>41870.86546296296</v>
      </c>
      <c r="T2115" s="12">
        <f t="shared" ref="T2115:T2178" si="168">+(((I2115/60)/60)/24)+DATE(1970,1,1)</f>
        <v>41905.86546296296</v>
      </c>
      <c r="U2115">
        <f t="shared" ref="U2115:U2178" si="169">+YEAR(S2115)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35.612200000000001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94.027799999999999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526.45650000000001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50.6571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79.182900000000004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91.590900000000005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116.9628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103.33329999999999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31.555599999999998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34.220300000000002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19.666699999999999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8.3332999999999995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21.343299999999999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5.3333000000000004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34.666699999999999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21.7273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11.922499999999999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26.5974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10.666700000000001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29.035699999999999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50.909100000000002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50.083300000000001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25.291699999999999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51.292099999999998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49.381799999999998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19.666699999999999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370.94740000000002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63.569499999999998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5.3125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35.615400000000001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87.103399999999993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75.113600000000005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68.012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29.623899999999999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91.625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64.366699999999994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21.857099999999999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33.315800000000003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90.276600000000002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76.923100000000005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59.2333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65.381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67.307699999999997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88.746499999999997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+ROUND(E2179/D2179*100,0)</f>
        <v>100</v>
      </c>
      <c r="P2179">
        <f t="shared" ref="P2179:P2242" si="171">+IFERROR(ROUND(E2179/L2179,4),0)</f>
        <v>65.868399999999994</v>
      </c>
      <c r="Q2179" t="s">
        <v>8323</v>
      </c>
      <c r="R2179" t="s">
        <v>8324</v>
      </c>
      <c r="S2179" s="12">
        <f t="shared" ref="S2179:S2242" si="172">+(((J2179/60)/60)/24)+DATE(1970,1,1)</f>
        <v>42502.250775462962</v>
      </c>
      <c r="T2179" s="12">
        <f t="shared" ref="T2179:T2242" si="173">+(((I2179/60)/60)/24)+DATE(1970,1,1)</f>
        <v>42527.250775462962</v>
      </c>
      <c r="U2179">
        <f t="shared" ref="U2179:U2242" si="174">+YEAR(S2179)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40.349200000000003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76.857100000000003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68.707800000000006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57.773600000000002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44.171300000000002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31.566299999999998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107.04510000000001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149.03450000000001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55.956600000000002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56.970399999999998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44.056399999999996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68.625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65.318399999999997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40.070700000000002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75.6477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61.203899999999997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48.130400000000002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68.106800000000007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65.891300000000001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81.654399999999995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52.7012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41.228099999999998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15.035399999999999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39.066899999999997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27.301400000000001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42.222200000000001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33.235300000000002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285.71429999999998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42.333300000000001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50.2667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61.902799999999999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55.796700000000001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73.125399999999999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26.060600000000001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22.642900000000001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47.222200000000001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32.3245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53.421100000000003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51.304299999999998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37.197200000000002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82.145300000000006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164.79650000000001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60.820300000000003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67.970100000000002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81.561800000000005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25.4255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21.498000000000001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27.226600000000001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25.091100000000001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21.2302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41.607100000000003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135.58500000000001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22.116199999999999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64.625600000000006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69.569599999999994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75.132999999999996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140.97919999999999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+ROUND(E2243/D2243*100,0)</f>
        <v>806</v>
      </c>
      <c r="P2243">
        <f t="shared" ref="P2243:P2306" si="176">+IFERROR(ROUND(E2243/L2243,4),0)</f>
        <v>49.4724</v>
      </c>
      <c r="Q2243" t="s">
        <v>8331</v>
      </c>
      <c r="R2243" t="s">
        <v>8349</v>
      </c>
      <c r="S2243" s="12">
        <f t="shared" ref="S2243:S2306" si="177">+(((J2243/60)/60)/24)+DATE(1970,1,1)</f>
        <v>42766.827546296292</v>
      </c>
      <c r="T2243" s="12">
        <f t="shared" ref="T2243:T2306" si="178">+(((I2243/60)/60)/24)+DATE(1970,1,1)</f>
        <v>42796.827546296292</v>
      </c>
      <c r="U2243">
        <f t="shared" ref="U2243:U2306" si="179">+YEAR(S2243)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53.865299999999998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4.5712999999999999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65.003399999999999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53.475299999999997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43.912300000000002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50.852600000000002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58.632800000000003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32.816699999999997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426.93169999999998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23.808700000000002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98.413700000000006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107.3214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11.6701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41.782299999999999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94.1036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90.635900000000007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97.297600000000003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28.105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144.4333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24.2742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35.117600000000003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24.762899999999998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188.37870000000001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148.08250000000001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49.934600000000003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107.8216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42.634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14.370799999999999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37.476199999999999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30.202000000000002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33.550600000000003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64.746700000000004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57.932400000000001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53.078400000000002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48.0625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82.396900000000002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50.454500000000003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115.83329999999999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63.034599999999998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108.0215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46.0886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107.21429999999999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50.933900000000001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53.827599999999997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100.46510000000001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46.630699999999997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34.074100000000001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65.214600000000004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44.2059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71.965500000000006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52.947400000000002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109.45140000000001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75.035700000000006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115.71429999999999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31.659800000000001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46.176499999999997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68.481700000000004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53.469200000000001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+ROUND(E2307/D2307*100,0)</f>
        <v>101</v>
      </c>
      <c r="P2307">
        <f t="shared" ref="P2307:P2370" si="181">+IFERROR(ROUND(E2307/L2307,4),0)</f>
        <v>109.1078</v>
      </c>
      <c r="Q2307" t="s">
        <v>8323</v>
      </c>
      <c r="R2307" t="s">
        <v>8327</v>
      </c>
      <c r="S2307" s="12">
        <f t="shared" ref="S2307:S2370" si="182">+(((J2307/60)/60)/24)+DATE(1970,1,1)</f>
        <v>41834.695277777777</v>
      </c>
      <c r="T2307" s="12">
        <f t="shared" ref="T2307:T2370" si="183">+(((I2307/60)/60)/24)+DATE(1970,1,1)</f>
        <v>41859.75</v>
      </c>
      <c r="U2307">
        <f t="shared" ref="U2307:U2370" si="184">+YEAR(S2307)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51.185600000000001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27.936800000000002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82.496899999999997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59.817500000000003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64.816500000000005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90.096199999999996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40.962000000000003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56.000100000000003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37.672800000000002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40.078099999999999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78.031999999999996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18.909099999999999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37.134999999999998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41.960999999999999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61.044899999999998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64.531300000000002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25.491800000000001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11.428599999999999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54.883200000000002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47.383600000000001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219.9264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40.795400000000001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75.502799999999993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13.5426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60.865699999999997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115.6923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48.104599999999998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74.184399999999997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123.3455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66.623199999999997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104.9901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15.428599999999999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97.407399999999996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47.857100000000003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+ROUND(E2371/D2371*100,0)</f>
        <v>0</v>
      </c>
      <c r="P2371">
        <f t="shared" ref="P2371:P2434" si="186">+IFERROR(ROUND(E2371/L2371,4),0)</f>
        <v>0</v>
      </c>
      <c r="Q2371" t="s">
        <v>8317</v>
      </c>
      <c r="R2371" t="s">
        <v>8318</v>
      </c>
      <c r="S2371" s="12">
        <f t="shared" ref="S2371:S2434" si="187">+(((J2371/60)/60)/24)+DATE(1970,1,1)</f>
        <v>42380.812627314815</v>
      </c>
      <c r="T2371" s="12">
        <f t="shared" ref="T2371:T2434" si="188">+(((I2371/60)/60)/24)+DATE(1970,1,1)</f>
        <v>42410.812627314815</v>
      </c>
      <c r="U2371">
        <f t="shared" ref="U2371:U2434" si="189">+YEAR(S2371)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81.582499999999996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18.333300000000001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224.42859999999999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112.5714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57.875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22.333300000000001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16.833300000000001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84.0625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76.666700000000006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50.333300000000001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8.3332999999999995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35.384599999999999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55.833300000000001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69.472200000000001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34.444400000000002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+ROUND(E2435/D2435*100,0)</f>
        <v>0</v>
      </c>
      <c r="P2435">
        <f t="shared" ref="P2435:P2498" si="191">+IFERROR(ROUND(E2435/L2435,4),0)</f>
        <v>0</v>
      </c>
      <c r="Q2435" t="s">
        <v>8334</v>
      </c>
      <c r="R2435" t="s">
        <v>8335</v>
      </c>
      <c r="S2435" s="12">
        <f t="shared" ref="S2435:S2498" si="192">+(((J2435/60)/60)/24)+DATE(1970,1,1)</f>
        <v>42397.89980324074</v>
      </c>
      <c r="T2435" s="12">
        <f t="shared" ref="T2435:T2498" si="193">+(((I2435/60)/60)/24)+DATE(1970,1,1)</f>
        <v>42427.89980324074</v>
      </c>
      <c r="U2435">
        <f t="shared" ref="U2435:U2498" si="194">+YEAR(S2435)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74.229399999999998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81.252700000000004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130.2347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53.409799999999997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75.130399999999995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75.666700000000006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31.691400000000002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47.777799999999999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149.31399999999999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62.069899999999997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69.268699999999995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271.5077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34.125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40.4925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189.75810000000001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68.862499999999997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108.7766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125.9853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90.523300000000006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28.880400000000002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51.674399999999999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26.270800000000001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48.076900000000002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27.5581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36.971400000000003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29.0213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28.656700000000001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37.647100000000002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97.903999999999996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42.553199999999997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131.58369999999999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32.320999999999998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61.103999999999999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31.3415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129.1139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25.020600000000002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47.541499999999999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65.842100000000002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46.401200000000003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50.365900000000003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26.566700000000001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39.493699999999997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49.246200000000002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37.9375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27.777799999999999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99.382199999999997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38.848199999999999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45.5488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+ROUND(E2499/D2499*100,0)</f>
        <v>113</v>
      </c>
      <c r="P2499">
        <f t="shared" ref="P2499:P2562" si="196">+IFERROR(ROUND(E2499/L2499,4),0)</f>
        <v>80.551100000000005</v>
      </c>
      <c r="Q2499" t="s">
        <v>8323</v>
      </c>
      <c r="R2499" t="s">
        <v>8327</v>
      </c>
      <c r="S2499" s="12">
        <f t="shared" ref="S2499:S2562" si="197">+(((J2499/60)/60)/24)+DATE(1970,1,1)</f>
        <v>40730.878912037035</v>
      </c>
      <c r="T2499" s="12">
        <f t="shared" ref="T2499:T2562" si="198">+(((I2499/60)/60)/24)+DATE(1970,1,1)</f>
        <v>40760.878912037035</v>
      </c>
      <c r="U2499">
        <f t="shared" ref="U2499:U2562" si="199">+YEAR(S2499)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47.676499999999997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23.4483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40.142899999999997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35.714300000000001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53.545499999999997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103.68170000000001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185.18520000000001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54.153799999999997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177.20930000000001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100.325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136.9091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57.535200000000003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52.962800000000001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82.328900000000004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135.41669999999999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74.065600000000003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84.083299999999994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61.029400000000003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266.08969999999999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109.9631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169.9153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95.740700000000004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59.460299999999997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55.769199999999998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30.076899999999998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88.438599999999994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64.032799999999995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60.153799999999997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49.194000000000003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165.16220000000001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43.621600000000001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67.419600000000003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38.883299999999998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54.985100000000003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61.3429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23.117599999999999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29.6111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75.611099999999993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+ROUND(E2563/D2563*100,0)</f>
        <v>0</v>
      </c>
      <c r="P2563">
        <f t="shared" ref="P2563:P2626" si="201">+IFERROR(ROUND(E2563/L2563,4),0)</f>
        <v>0</v>
      </c>
      <c r="Q2563" t="s">
        <v>8334</v>
      </c>
      <c r="R2563" t="s">
        <v>8335</v>
      </c>
      <c r="S2563" s="12">
        <f t="shared" ref="S2563:S2626" si="202">+(((J2563/60)/60)/24)+DATE(1970,1,1)</f>
        <v>42260.528807870374</v>
      </c>
      <c r="T2563" s="12">
        <f t="shared" ref="T2563:T2626" si="203">+(((I2563/60)/60)/24)+DATE(1970,1,1)</f>
        <v>42290.528807870374</v>
      </c>
      <c r="U2563">
        <f t="shared" ref="U2563:U2626" si="204">+YEAR(S2563)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23.083300000000001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48.181800000000003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202.83330000000001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29.125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96.052599999999998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305.77780000000001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12.142899999999999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83.571399999999997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115.5333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21.900700000000001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80.022499999999994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64.933300000000003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60.965699999999998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31.444199999999999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81.949700000000007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58.927599999999998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157.29349999999999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55.758499999999998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83.802899999999994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58.422199999999997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270.57139999999998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47.180599999999998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120.30880000000001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27.5975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205.2987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35.547199999999997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74.639499999999998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47.058100000000003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26.5914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36.7742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31.820499999999999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+ROUND(E2627/D2627*100,0)</f>
        <v>956</v>
      </c>
      <c r="P2627">
        <f t="shared" ref="P2627:P2690" si="206">+IFERROR(ROUND(E2627/L2627,4),0)</f>
        <v>27.576899999999998</v>
      </c>
      <c r="Q2627" t="s">
        <v>8317</v>
      </c>
      <c r="R2627" t="s">
        <v>8353</v>
      </c>
      <c r="S2627" s="12">
        <f t="shared" ref="S2627:S2690" si="207">+(((J2627/60)/60)/24)+DATE(1970,1,1)</f>
        <v>42658.810277777782</v>
      </c>
      <c r="T2627" s="12">
        <f t="shared" ref="T2627:T2690" si="208">+(((I2627/60)/60)/24)+DATE(1970,1,1)</f>
        <v>42683.851944444439</v>
      </c>
      <c r="U2627">
        <f t="shared" ref="U2627:U2690" si="209">+YEAR(S2627)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21.555599999999998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44.095199999999998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38.987699999999997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80.185500000000005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34.904800000000002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89.100499999999997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136.90479999999999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31.961500000000001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25.214300000000001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10.040800000000001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45.942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223.58250000000001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39.480800000000002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91.304299999999998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78.666200000000003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17.666699999999999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41.333300000000001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307.82350000000002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80.454499999999996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83.942899999999995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73.372100000000003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112.8618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95.277600000000007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373.55799999999999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174.0385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93.695700000000002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77.327699999999993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92.222200000000001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60.964300000000001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41.583300000000001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33.761899999999997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70.617000000000004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128.6199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65.413799999999995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117.5556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126.4815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5.2857000000000003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+ROUND(E2691/D2691*100,0)</f>
        <v>0</v>
      </c>
      <c r="P2691">
        <f t="shared" ref="P2691:P2754" si="211">+IFERROR(ROUND(E2691/L2691,4),0)</f>
        <v>1</v>
      </c>
      <c r="Q2691" t="s">
        <v>8334</v>
      </c>
      <c r="R2691" t="s">
        <v>8335</v>
      </c>
      <c r="S2691" s="12">
        <f t="shared" ref="S2691:S2754" si="212">+(((J2691/60)/60)/24)+DATE(1970,1,1)</f>
        <v>42551.961689814809</v>
      </c>
      <c r="T2691" s="12">
        <f t="shared" ref="T2691:T2754" si="213">+(((I2691/60)/60)/24)+DATE(1970,1,1)</f>
        <v>42581.961689814809</v>
      </c>
      <c r="U2691">
        <f t="shared" ref="U2691:U2754" si="214">+YEAR(S2691)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72.762699999999995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13.333299999999999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23.666699999999999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89.210499999999996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116.5577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13.005000000000001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34.130400000000002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132.34620000000001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922.22220000000004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163.57140000000001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217.375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149.44489999999999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71.237499999999997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44.464300000000001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164.94479999999999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84.871499999999997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53.9452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50.531500000000001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108.0014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95.373800000000003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57.631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64.160499999999999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92.387699999999995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125.97969999999999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94.637699999999995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170.6994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40.762099999999997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68.254099999999994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95.488600000000005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7.1902999999999997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511.6549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261.745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69.760999999999996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77.229600000000005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340.5652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67.417900000000003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845.70270000000005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97.191800000000001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451.84030000000001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138.6687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21.6401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169.5172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161.88210000000001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493.13330000000002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22.1204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18.235299999999999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40.6111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37.954500000000003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35.734699999999997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42.157899999999998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39.285699999999999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+ROUND(E2755/D2755*100,0)</f>
        <v>19</v>
      </c>
      <c r="P2755">
        <f t="shared" ref="P2755:P2818" si="216">+IFERROR(ROUND(E2755/L2755,4),0)</f>
        <v>47.5</v>
      </c>
      <c r="Q2755" t="s">
        <v>8320</v>
      </c>
      <c r="R2755" t="s">
        <v>8356</v>
      </c>
      <c r="S2755" s="12">
        <f t="shared" ref="S2755:S2818" si="217">+(((J2755/60)/60)/24)+DATE(1970,1,1)</f>
        <v>41117.900729166664</v>
      </c>
      <c r="T2755" s="12">
        <f t="shared" ref="T2755:T2818" si="218">+(((I2755/60)/60)/24)+DATE(1970,1,1)</f>
        <v>41147.900729166664</v>
      </c>
      <c r="U2755">
        <f t="shared" ref="U2755:U2818" si="219">+YEAR(S2755)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17.333300000000001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31.7576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11.333299999999999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29.470600000000001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63.098500000000001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43.846200000000003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45.972200000000001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93.666700000000006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66.666700000000006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18.770499999999998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66.111099999999993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36.859200000000001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39.8108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126.45829999999999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47.878799999999998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73.214299999999994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89.666700000000006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151.4623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87.357600000000005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36.474800000000002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44.859499999999997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42.903199999999998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51.230800000000002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33.944400000000002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90.744699999999995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24.444400000000002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67.741900000000001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65.376800000000003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121.90479999999999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47.456099999999999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92.842600000000004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68.253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37.209600000000002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43.214300000000001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25.130199999999999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+ROUND(E2819/D2819*100,0)</f>
        <v>130</v>
      </c>
      <c r="P2819">
        <f t="shared" ref="P2819:P2882" si="221">+IFERROR(ROUND(E2819/L2819,4),0)</f>
        <v>23.636399999999998</v>
      </c>
      <c r="Q2819" t="s">
        <v>8315</v>
      </c>
      <c r="R2819" t="s">
        <v>8316</v>
      </c>
      <c r="S2819" s="12">
        <f t="shared" ref="S2819:S2882" si="222">+(((J2819/60)/60)/24)+DATE(1970,1,1)</f>
        <v>42023.634976851856</v>
      </c>
      <c r="T2819" s="12">
        <f t="shared" ref="T2819:T2882" si="223">+(((I2819/60)/60)/24)+DATE(1970,1,1)</f>
        <v>42063.634976851856</v>
      </c>
      <c r="U2819">
        <f t="shared" ref="U2819:U2882" si="224">+YEAR(S2819)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103.95099999999999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50.384599999999999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28.571400000000001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63.829799999999999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8.8571000000000009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50.666699999999999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60.784300000000002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113.4211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104.5652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98.309299999999993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35.039499999999997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272.72730000000001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63.846200000000003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30.189399999999999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83.514300000000006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64.761899999999997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20.118200000000002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44.090899999999998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40.476199999999999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44.536999999999999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125.8065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19.696999999999999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60.666699999999999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23.333300000000001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23.923100000000002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15.833299999999999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29.785699999999999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24.333300000000001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29.555599999999998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26.666699999999999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18.333300000000001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13.333299999999999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105.02930000000001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83.333299999999994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35.923099999999998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119.125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90.333299999999994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2.3332999999999999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108.33329999999999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96.551699999999997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+ROUND(E2883/D2883*100,0)</f>
        <v>0</v>
      </c>
      <c r="P2883">
        <f t="shared" ref="P2883:P2946" si="226">+IFERROR(ROUND(E2883/L2883,4),0)</f>
        <v>0</v>
      </c>
      <c r="Q2883" t="s">
        <v>8315</v>
      </c>
      <c r="R2883" t="s">
        <v>8316</v>
      </c>
      <c r="S2883" s="12">
        <f t="shared" ref="S2883:S2946" si="227">+(((J2883/60)/60)/24)+DATE(1970,1,1)</f>
        <v>41916.597638888888</v>
      </c>
      <c r="T2883" s="12">
        <f t="shared" ref="T2883:T2946" si="228">+(((I2883/60)/60)/24)+DATE(1970,1,1)</f>
        <v>41976.639305555553</v>
      </c>
      <c r="U2883">
        <f t="shared" ref="U2883:U2946" si="229">+YEAR(S2883)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81.571399999999997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29.411799999999999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52.083300000000001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183.33330000000001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26.333300000000001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486.42860000000002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36.588200000000001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80.714299999999994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46.928600000000003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78.076899999999995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203.66669999999999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20.714300000000001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48.555599999999998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51.615400000000001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83.333299999999994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175.5102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231.6618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112.1429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41.666699999999999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255.17339999999999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162.77420000000001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88.333299999999994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85.736800000000002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47.574100000000001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72.972999999999999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90.538499999999999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37.647100000000002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36.363599999999998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126.7188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81.242400000000004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202.2277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+ROUND(E2947/D2947*100,0)</f>
        <v>0</v>
      </c>
      <c r="P2947">
        <f t="shared" ref="P2947:P3010" si="231">+IFERROR(ROUND(E2947/L2947,4),0)</f>
        <v>0</v>
      </c>
      <c r="Q2947" t="s">
        <v>8315</v>
      </c>
      <c r="R2947" t="s">
        <v>8355</v>
      </c>
      <c r="S2947" s="12">
        <f t="shared" ref="S2947:S3010" si="232">+(((J2947/60)/60)/24)+DATE(1970,1,1)</f>
        <v>42118.139583333337</v>
      </c>
      <c r="T2947" s="12">
        <f t="shared" ref="T2947:T3010" si="233">+(((I2947/60)/60)/24)+DATE(1970,1,1)</f>
        <v>42148.139583333337</v>
      </c>
      <c r="U2947">
        <f t="shared" ref="U2947:U3010" si="234">+YEAR(S2947)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82.461500000000001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2.6667000000000001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18.896599999999999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200.625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201.66669999999999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93.333299999999994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109.03060000000001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25.692299999999999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41.923099999999998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88.773399999999995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80.225399999999993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78.936199999999999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95.588200000000001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69.890100000000004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74.534899999999993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123.94119999999999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264.8485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58.620699999999999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70.885000000000005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8.5714000000000006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113.5667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60.6875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110.2174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136.45830000000001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53.164900000000003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86.491500000000002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155.23830000000001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115.0826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109.5946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45.214300000000001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104.15170000000001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35.714300000000001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96.997299999999996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370.37040000000002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94.408600000000007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48.984400000000001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45.590899999999998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23.275300000000001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63.228900000000003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153.5204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118.97110000000001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131.37719999999999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73.033000000000001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178.52940000000001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162.90969999999999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88.866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116.7308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+ROUND(E3011/D3011*100,0)</f>
        <v>120</v>
      </c>
      <c r="P3011">
        <f t="shared" ref="P3011:P3074" si="236">+IFERROR(ROUND(E3011/L3011,4),0)</f>
        <v>233.89840000000001</v>
      </c>
      <c r="Q3011" t="s">
        <v>8315</v>
      </c>
      <c r="R3011" t="s">
        <v>8355</v>
      </c>
      <c r="S3011" s="12">
        <f t="shared" ref="S3011:S3074" si="237">+(((J3011/60)/60)/24)+DATE(1970,1,1)</f>
        <v>41939.569907407407</v>
      </c>
      <c r="T3011" s="12">
        <f t="shared" ref="T3011:T3074" si="238">+(((I3011/60)/60)/24)+DATE(1970,1,1)</f>
        <v>41969.611574074079</v>
      </c>
      <c r="U3011">
        <f t="shared" ref="U3011:U3074" si="239">+YEAR(S3011)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85.181799999999996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146.69159999999999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50.764800000000001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242.27780000000001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146.44649999999999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103.1707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80.464600000000004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234.66669999999999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50.689300000000003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162.7097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120.16670000000001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67.697800000000001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52.103400000000001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84.858599999999996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94.548900000000003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45.5366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51.7241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191.13040000000001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89.314300000000003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88.5886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96.300899999999999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33.3125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37.222200000000001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92.130399999999995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76.785700000000006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96.526300000000006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51.8919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128.91409999999999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84.108999999999995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82.941599999999994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259.94830000000002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177.0213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74.074100000000001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70.666700000000006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23.628599999999999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13.333299999999999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55.833300000000001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99.761200000000002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25.521699999999999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117.6528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2796.6667000000002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20.142900000000001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20.875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61.307699999999997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+ROUND(E3075/D3075*100,0)</f>
        <v>0</v>
      </c>
      <c r="P3075">
        <f t="shared" ref="P3075:P3138" si="241">+IFERROR(ROUND(E3075/L3075,4),0)</f>
        <v>92.142899999999997</v>
      </c>
      <c r="Q3075" t="s">
        <v>8315</v>
      </c>
      <c r="R3075" t="s">
        <v>8355</v>
      </c>
      <c r="S3075" s="12">
        <f t="shared" ref="S3075:S3138" si="242">+(((J3075/60)/60)/24)+DATE(1970,1,1)</f>
        <v>42111.684027777781</v>
      </c>
      <c r="T3075" s="12">
        <f t="shared" ref="T3075:T3138" si="243">+(((I3075/60)/60)/24)+DATE(1970,1,1)</f>
        <v>42169.804861111115</v>
      </c>
      <c r="U3075">
        <f t="shared" ref="U3075:U3138" si="244">+YEAR(S3075)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7.3333000000000004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23.666699999999999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415.77780000000001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53.714300000000001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18.666699999999999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78.333299999999994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67.777799999999999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16.666699999999999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130.0889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1270.2221999999999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88.444400000000002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56.342399999999998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53.529400000000003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56.785699999999999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40.833300000000001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65.111099999999993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140.5385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69.533299999999997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79.870999999999995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272.58620000000002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58.184199999999997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70.1053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57.8889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125.27030000000001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244.80459999999999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61.176499999999997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139.23929999999999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23.142900000000001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29.045500000000001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+ROUND(E3139/D3139*100,0)</f>
        <v>3</v>
      </c>
      <c r="P3139">
        <f t="shared" ref="P3139:P3202" si="246">+IFERROR(ROUND(E3139/L3139,4),0)</f>
        <v>50</v>
      </c>
      <c r="Q3139" t="s">
        <v>8315</v>
      </c>
      <c r="R3139" t="s">
        <v>8316</v>
      </c>
      <c r="S3139" s="12">
        <f t="shared" ref="S3139:S3202" si="247">+(((J3139/60)/60)/24)+DATE(1970,1,1)</f>
        <v>42807.885057870371</v>
      </c>
      <c r="T3139" s="12">
        <f t="shared" ref="T3139:T3202" si="248">+(((I3139/60)/60)/24)+DATE(1970,1,1)</f>
        <v>42858.8</v>
      </c>
      <c r="U3139">
        <f t="shared" ref="U3139:U3202" si="249">+YEAR(S3139)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251.33330000000001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110.35209999999999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41.421100000000003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33.990400000000001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103.35290000000001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34.790999999999997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41.773899999999998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64.268299999999996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31.209399999999999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62.921300000000002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98.536600000000007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82.608699999999999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38.504199999999997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80.157899999999998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28.4054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80.730199999999996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200.6944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37.591500000000003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58.095199999999998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60.300899999999999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63.363599999999998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50.901600000000002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31.619700000000002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65.102599999999995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79.310299999999998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139.1892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131.91300000000001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39.672699999999999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57.548999999999999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33.025599999999997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77.335800000000006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31.933299999999999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36.333300000000001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46.7682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40.073500000000003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100.2174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41.666699999999999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46.714300000000001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71.491799999999998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356.84210000000002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24.458300000000001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53.076900000000002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36.666699999999999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49.207500000000003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+ROUND(E3203/D3203*100,0)</f>
        <v>1</v>
      </c>
      <c r="P3203">
        <f t="shared" ref="P3203:P3266" si="251">+IFERROR(ROUND(E3203/L3203,4),0)</f>
        <v>12.5</v>
      </c>
      <c r="Q3203" t="s">
        <v>8315</v>
      </c>
      <c r="R3203" t="s">
        <v>8357</v>
      </c>
      <c r="S3203" s="12">
        <f t="shared" ref="S3203:S3266" si="252">+(((J3203/60)/60)/24)+DATE(1970,1,1)</f>
        <v>41861.767094907409</v>
      </c>
      <c r="T3203" s="12">
        <f t="shared" ref="T3203:T3266" si="253">+(((I3203/60)/60)/24)+DATE(1970,1,1)</f>
        <v>41882.767094907409</v>
      </c>
      <c r="U3203">
        <f t="shared" ref="U3203:U3266" si="254">+YEAR(S3203)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41.666699999999999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70.833299999999994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63.1098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50.158000000000001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62.883299999999998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85.531099999999995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53.723399999999998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127.8085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106.57389999999999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262.11189999999999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57.171399999999998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50.201900000000002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66.587000000000003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168.25210000000001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256.37290000000002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36.610599999999998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37.142899999999997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45.878399999999999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141.71299999999999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52.487200000000001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59.523800000000001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193.6216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106.797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77.216200000000001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50.461500000000001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97.376999999999995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34.919199999999996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85.5304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182.9091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131.1362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39.810099999999998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59.701700000000002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88.735299999999995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58.688600000000001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69.565100000000001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115.8732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23.869599999999998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81.125900000000001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57.626899999999999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46.4298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60.475000000000001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65.579499999999996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119.1925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177.08699999999999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70.771500000000003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29.166699999999999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72.761399999999995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51.853400000000001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251.7381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74.821899999999999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67.653099999999995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93.813400000000001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41.2376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52.551000000000002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+ROUND(E3267/D3267*100,0)</f>
        <v>164</v>
      </c>
      <c r="P3267">
        <f t="shared" ref="P3267:P3330" si="256">+IFERROR(ROUND(E3267/L3267,4),0)</f>
        <v>70.285700000000006</v>
      </c>
      <c r="Q3267" t="s">
        <v>8315</v>
      </c>
      <c r="R3267" t="s">
        <v>8316</v>
      </c>
      <c r="S3267" s="12">
        <f t="shared" ref="S3267:S3330" si="257">+(((J3267/60)/60)/24)+DATE(1970,1,1)</f>
        <v>42311.711979166663</v>
      </c>
      <c r="T3267" s="12">
        <f t="shared" ref="T3267:T3330" si="258">+(((I3267/60)/60)/24)+DATE(1970,1,1)</f>
        <v>42341.708333333328</v>
      </c>
      <c r="U3267">
        <f t="shared" ref="U3267:U3330" si="259">+YEAR(S3267)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48.325200000000002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53.177100000000003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60.952399999999997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38.235300000000002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106.5034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204.57140000000001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54.912599999999998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150.41669999999999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76.029399999999995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105.2063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68.666700000000006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129.36170000000001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134.2637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17.829799999999999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69.185199999999995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125.123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73.529399999999995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48.437100000000001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26.6084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33.666699999999999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40.714300000000001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19.2667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84.285700000000006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29.583300000000001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26.667000000000002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45.978700000000003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141.29169999999999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55.333300000000001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46.420499999999997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89.585700000000003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48.703699999999998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75.087699999999998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209.83869999999999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61.022199999999998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80.034499999999994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29.068999999999999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49.438200000000002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93.977400000000003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61.944400000000002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66.447400000000002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145.65219999999999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25.693899999999999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142.2807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24.545500000000001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292.77780000000001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+ROUND(E3331/D3331*100,0)</f>
        <v>117</v>
      </c>
      <c r="P3331">
        <f t="shared" ref="P3331:P3394" si="261">+IFERROR(ROUND(E3331/L3331,4),0)</f>
        <v>44.923099999999998</v>
      </c>
      <c r="Q3331" t="s">
        <v>8315</v>
      </c>
      <c r="R3331" t="s">
        <v>8316</v>
      </c>
      <c r="S3331" s="12">
        <f t="shared" ref="S3331:S3394" si="262">+(((J3331/60)/60)/24)+DATE(1970,1,1)</f>
        <v>41837.323009259257</v>
      </c>
      <c r="T3331" s="12">
        <f t="shared" ref="T3331:T3394" si="263">+(((I3331/60)/60)/24)+DATE(1970,1,1)</f>
        <v>41847.958333333336</v>
      </c>
      <c r="U3331">
        <f t="shared" ref="U3331:U3394" si="264">+YEAR(S3331)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23.101400000000002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72.289199999999994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32.972999999999999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116.65219999999999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79.619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27.777799999999999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81.029399999999995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136.84819999999999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177.61699999999999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109.0789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119.6429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78.205100000000002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52.173900000000003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114.125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91.666700000000006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108.5909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69.822800000000001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109.5714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71.666700000000006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93.611099999999993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35.795499999999997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147.33330000000001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56.333300000000001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96.1905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63.574100000000001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184.7826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126.7222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83.426500000000004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302.30770000000001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44.1389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866.66669999999999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61.3889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29.666699999999999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45.478299999999997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96.203699999999998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67.923100000000005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30.777799999999999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38.333300000000001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66.833299999999994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71.730800000000002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176.47059999999999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421.1053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104.98699999999999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28.1905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54.552599999999998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111.8929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85.208299999999994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76.652199999999993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65.166700000000006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93.760300000000001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133.33330000000001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51.219499999999996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100.17140000000001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184.67740000000001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69.818200000000004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61.944400000000002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41.666699999999999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+ROUND(E3395/D3395*100,0)</f>
        <v>106</v>
      </c>
      <c r="P3395">
        <f t="shared" ref="P3395:P3458" si="266">+IFERROR(ROUND(E3395/L3395,4),0)</f>
        <v>36.068199999999997</v>
      </c>
      <c r="Q3395" t="s">
        <v>8315</v>
      </c>
      <c r="R3395" t="s">
        <v>8316</v>
      </c>
      <c r="S3395" s="12">
        <f t="shared" ref="S3395:S3458" si="267">+(((J3395/60)/60)/24)+DATE(1970,1,1)</f>
        <v>41923.921643518523</v>
      </c>
      <c r="T3395" s="12">
        <f t="shared" ref="T3395:T3458" si="268">+(((I3395/60)/60)/24)+DATE(1970,1,1)</f>
        <v>41949.031944444447</v>
      </c>
      <c r="U3395">
        <f t="shared" ref="U3395:U3458" si="269">+YEAR(S3395)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24.2105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55.892899999999997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11.666700000000001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68.353800000000007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27.065200000000001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118.1294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44.757599999999996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99.787899999999993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117.64709999999999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203.33330000000001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28.323499999999999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110.2308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31.970099999999999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58.6111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29.428599999999999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81.375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199.16669999999999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115.38460000000001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46.428600000000003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70.568200000000004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22.222200000000001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159.4667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37.777999999999999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72.053600000000003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63.695700000000002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28.411799999999999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103.21429999999999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71.152199999999993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81.776300000000006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297.02980000000002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46.609200000000001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51.7241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40.2941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30.1526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95.238100000000003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52.214300000000001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134.1549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62.827399999999997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58.947400000000002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143.10810000000001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84.166700000000006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186.07140000000001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89.785600000000002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64.157600000000002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59.651200000000003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41.222200000000001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64.516099999999994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51.222200000000001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19.487200000000001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41.125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41.4054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33.571399999999997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145.86959999999999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358.6875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+ROUND(E3459/D3459*100,0)</f>
        <v>140</v>
      </c>
      <c r="P3459">
        <f t="shared" ref="P3459:P3522" si="271">+IFERROR(ROUND(E3459/L3459,4),0)</f>
        <v>50.9818</v>
      </c>
      <c r="Q3459" t="s">
        <v>8315</v>
      </c>
      <c r="R3459" t="s">
        <v>8316</v>
      </c>
      <c r="S3459" s="12">
        <f t="shared" ref="S3459:S3522" si="272">+(((J3459/60)/60)/24)+DATE(1970,1,1)</f>
        <v>42016.706678240742</v>
      </c>
      <c r="T3459" s="12">
        <f t="shared" ref="T3459:T3522" si="273">+(((I3459/60)/60)/24)+DATE(1970,1,1)</f>
        <v>42047.249305555553</v>
      </c>
      <c r="U3459">
        <f t="shared" ref="U3459:U3522" si="274">+YEAR(S3459)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45.036999999999999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17.527799999999999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57.916699999999999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29.7059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90.684200000000004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55.012700000000002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57.222200000000001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72.950800000000001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64.468100000000007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716.35289999999998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50.396799999999999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41.666699999999999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35.7667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88.739099999999993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148.48480000000001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51.794899999999998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53.230800000000002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39.596499999999999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164.61539999999999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125.0526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51.875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40.285699999999999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64.909099999999995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55.333300000000001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83.142899999999997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38.7121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125.3793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78.263900000000007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47.222200000000001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114.292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51.7241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30.769200000000001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74.208299999999994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47.846200000000003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34.408200000000001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40.238100000000003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60.285699999999999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25.3095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35.952399999999997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70.763199999999998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66.512799999999999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96.666700000000006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60.333300000000001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79.8947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58.823500000000003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75.340900000000005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66.956500000000005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227.27269999999999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307.69229999999999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50.020899999999997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72.392899999999997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95.952399999999997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+ROUND(E3523/D3523*100,0)</f>
        <v>169</v>
      </c>
      <c r="P3523">
        <f t="shared" ref="P3523:P3586" si="276">+IFERROR(ROUND(E3523/L3523,4),0)</f>
        <v>45.615400000000001</v>
      </c>
      <c r="Q3523" t="s">
        <v>8315</v>
      </c>
      <c r="R3523" t="s">
        <v>8316</v>
      </c>
      <c r="S3523" s="12">
        <f t="shared" ref="S3523:S3586" si="277">+(((J3523/60)/60)/24)+DATE(1970,1,1)</f>
        <v>41881.361342592594</v>
      </c>
      <c r="T3523" s="12">
        <f t="shared" ref="T3523:T3586" si="278">+(((I3523/60)/60)/24)+DATE(1970,1,1)</f>
        <v>41911.361342592594</v>
      </c>
      <c r="U3523">
        <f t="shared" ref="U3523:U3586" si="279">+YEAR(S3523)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41.029400000000003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56.825000000000003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137.2432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75.714299999999994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81.569800000000001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45.1081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36.666699999999999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49.230800000000002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42.296300000000002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78.875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38.284300000000002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44.847799999999999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13.529400000000001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30.951799999999999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55.230800000000002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46.125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39.375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66.152900000000002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54.137900000000002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104.16670000000001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31.375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59.210500000000003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119.1763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164.61539999999999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24.285699999999999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40.9375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56.201900000000002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107.0021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171.42859999999999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179.27600000000001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22.909099999999999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43.125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46.8919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47.407400000000003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15.129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21.097999999999999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59.117600000000003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97.916700000000006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55.131599999999999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26.5366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58.421100000000003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122.53660000000001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87.961500000000001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55.555599999999998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39.538499999999999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136.77780000000001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99.343100000000007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28.8889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40.545900000000003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35.714300000000001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37.963000000000001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33.333300000000001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58.571399999999997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135.625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30.9375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+ROUND(E3587/D3587*100,0)</f>
        <v>119</v>
      </c>
      <c r="P3587">
        <f t="shared" ref="P3587:P3650" si="281">+IFERROR(ROUND(E3587/L3587,4),0)</f>
        <v>176.08699999999999</v>
      </c>
      <c r="Q3587" t="s">
        <v>8315</v>
      </c>
      <c r="R3587" t="s">
        <v>8316</v>
      </c>
      <c r="S3587" s="12">
        <f t="shared" ref="S3587:S3650" si="282">+(((J3587/60)/60)/24)+DATE(1970,1,1)</f>
        <v>41964.716319444444</v>
      </c>
      <c r="T3587" s="12">
        <f t="shared" ref="T3587:T3650" si="283">+(((I3587/60)/60)/24)+DATE(1970,1,1)</f>
        <v>41994.716319444444</v>
      </c>
      <c r="U3587">
        <f t="shared" ref="U3587:U3650" si="284">+YEAR(S3587)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151.98150000000001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22.607099999999999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82.258099999999999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68.534199999999998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68.055599999999998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72.714299999999994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77.186000000000007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55.972200000000001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49.6935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77.7273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40.777799999999999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59.411799999999999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39.377400000000002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81.673500000000004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44.912300000000002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49.058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30.666699999999999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61.0625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29.6296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143.09520000000001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52.354799999999997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66.666700000000006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126.66670000000001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35.493000000000002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37.083300000000001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69.333299999999994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17.254899999999999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36.071399999999997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66.470600000000005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56.066000000000003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47.028599999999997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47.666200000000003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88.235299999999995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80.7179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39.487200000000001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84.854200000000006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68.965500000000006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147.88140000000001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56.838700000000003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176.9444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66.142899999999997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18.333300000000001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68.416700000000006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60.125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550.04110000000003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+ROUND(E3651/D3651*100,0)</f>
        <v>104</v>
      </c>
      <c r="P3651">
        <f t="shared" ref="P3651:P3714" si="286">+IFERROR(ROUND(E3651/L3651,4),0)</f>
        <v>97.5</v>
      </c>
      <c r="Q3651" t="s">
        <v>8315</v>
      </c>
      <c r="R3651" t="s">
        <v>8316</v>
      </c>
      <c r="S3651" s="12">
        <f t="shared" ref="S3651:S3714" si="287">+(((J3651/60)/60)/24)+DATE(1970,1,1)</f>
        <v>41780.712893518517</v>
      </c>
      <c r="T3651" s="12">
        <f t="shared" ref="T3651:T3714" si="288">+(((I3651/60)/60)/24)+DATE(1970,1,1)</f>
        <v>41806.712893518517</v>
      </c>
      <c r="U3651">
        <f t="shared" ref="U3651:U3714" si="289">+YEAR(S3651)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29.411799999999999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57.777799999999999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44.235300000000002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60.909100000000002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68.842100000000002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73.582300000000004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115.0217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235.4615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46.052599999999998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31.578900000000001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53.363999999999997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36.964300000000001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81.2941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20.083300000000001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53.438600000000001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39.868400000000001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145.16130000000001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23.333300000000001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64.375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62.052799999999998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66.129000000000005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62.166699999999999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62.328400000000002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58.7879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45.347799999999999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41.944400000000002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59.166699999999999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83.974400000000003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57.258099999999999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58.064500000000002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186.80289999999999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74.117599999999996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30.714300000000001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62.666699999999999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121.36360000000001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39.743600000000001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40.632399999999997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33.666699999999999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38.589700000000001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155.95240000000001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15.1485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83.571399999999997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80.869600000000005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53.846200000000003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30.928599999999999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67.962999999999994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27.142900000000001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110.86539999999999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+ROUND(E3715/D3715*100,0)</f>
        <v>102</v>
      </c>
      <c r="P3715">
        <f t="shared" ref="P3715:P3778" si="291">+IFERROR(ROUND(E3715/L3715,4),0)</f>
        <v>106.8421</v>
      </c>
      <c r="Q3715" t="s">
        <v>8315</v>
      </c>
      <c r="R3715" t="s">
        <v>8316</v>
      </c>
      <c r="S3715" s="12">
        <f t="shared" ref="S3715:S3778" si="292">+(((J3715/60)/60)/24)+DATE(1970,1,1)</f>
        <v>42505.738032407404</v>
      </c>
      <c r="T3715" s="12">
        <f t="shared" ref="T3715:T3778" si="293">+(((I3715/60)/60)/24)+DATE(1970,1,1)</f>
        <v>42525.738032407404</v>
      </c>
      <c r="U3715">
        <f t="shared" ref="U3715:U3778" si="294">+YEAR(S3715)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105.5155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132.96299999999999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51.916699999999999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26.021699999999999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86.224999999999994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114.5455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47.6571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72.888900000000007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49.545499999999997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62.587000000000003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61.060600000000001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60.064500000000002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51.666699999999999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100.625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25.571400000000001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99.538499999999999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120.5455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37.666699999999999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172.23330000000001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111.11109999999999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25.464300000000001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267.64710000000002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59.038499999999999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50.110999999999997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55.503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166.66669999999999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47.428600000000003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64.935100000000006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55.555599999999998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74.224299999999999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106.9272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41.696399999999997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74.243300000000005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73.333299999999994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38.421100000000003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166.96969999999999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94.912300000000002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143.21430000000001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90.819100000000006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+ROUND(E3779/D3779*100,0)</f>
        <v>143</v>
      </c>
      <c r="P3779">
        <f t="shared" ref="P3779:P3842" si="296">+IFERROR(ROUND(E3779/L3779,4),0)</f>
        <v>48.542400000000001</v>
      </c>
      <c r="Q3779" t="s">
        <v>8315</v>
      </c>
      <c r="R3779" t="s">
        <v>8357</v>
      </c>
      <c r="S3779" s="12">
        <f t="shared" ref="S3779:S3842" si="297">+(((J3779/60)/60)/24)+DATE(1970,1,1)</f>
        <v>41887.111354166671</v>
      </c>
      <c r="T3779" s="12">
        <f t="shared" ref="T3779:T3842" si="298">+(((I3779/60)/60)/24)+DATE(1970,1,1)</f>
        <v>41909.166666666664</v>
      </c>
      <c r="U3779">
        <f t="shared" ref="U3779:U3842" si="299">+YEAR(S3779)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70.027799999999999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135.62610000000001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94.903800000000004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75.370400000000004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64.458299999999994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93.774600000000007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145.40539999999999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55.0625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47.333300000000001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50.555599999999998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41.666699999999999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53.289499999999997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70.230800000000002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43.421100000000003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199.18180000000001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78.518100000000004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61.823500000000003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50.000500000000002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48.339700000000001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40.923099999999998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79.543499999999995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72.381600000000006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64.634100000000004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38.571399999999997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107.5714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70.461500000000001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178.57140000000001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62.625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58.9011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139.5556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57.386000000000003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64.285700000000006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120.1176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63.281300000000002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21.666699999999999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+ROUND(E3843/D3843*100,0)</f>
        <v>9</v>
      </c>
      <c r="P3843">
        <f t="shared" ref="P3843:P3906" si="301">+IFERROR(ROUND(E3843/L3843,4),0)</f>
        <v>25.647099999999998</v>
      </c>
      <c r="Q3843" t="s">
        <v>8315</v>
      </c>
      <c r="R3843" t="s">
        <v>8316</v>
      </c>
      <c r="S3843" s="12">
        <f t="shared" ref="S3843:S3906" si="302">+(((J3843/60)/60)/24)+DATE(1970,1,1)</f>
        <v>41780.785729166666</v>
      </c>
      <c r="T3843" s="12">
        <f t="shared" ref="T3843:T3906" si="303">+(((I3843/60)/60)/24)+DATE(1970,1,1)</f>
        <v>41840.785729166666</v>
      </c>
      <c r="U3843">
        <f t="shared" ref="U3843:U3906" si="304">+YEAR(S3843)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47.695700000000002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56.052599999999998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70.166700000000006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23.625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188.5556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49.511600000000001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75.464299999999994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81.538499999999999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46.428600000000003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30.133299999999998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13.333299999999999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44.760899999999999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88.642899999999997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57.647100000000002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38.714300000000001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37.142899999999997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128.27379999999999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50.875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47.258099999999999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+ROUND(E3907/D3907*100,0)</f>
        <v>12</v>
      </c>
      <c r="P3907">
        <f t="shared" ref="P3907:P3970" si="306">+IFERROR(ROUND(E3907/L3907,4),0)</f>
        <v>24.714300000000001</v>
      </c>
      <c r="Q3907" t="s">
        <v>8315</v>
      </c>
      <c r="R3907" t="s">
        <v>8316</v>
      </c>
      <c r="S3907" s="12">
        <f t="shared" ref="S3907:S3970" si="307">+(((J3907/60)/60)/24)+DATE(1970,1,1)</f>
        <v>42124.623877314814</v>
      </c>
      <c r="T3907" s="12">
        <f t="shared" ref="T3907:T3970" si="308">+(((I3907/60)/60)/24)+DATE(1970,1,1)</f>
        <v>42166.958333333328</v>
      </c>
      <c r="U3907">
        <f t="shared" ref="U3907:U3970" si="309">+YEAR(S3907)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63.125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61.666699999999999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83.138900000000007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142.8571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33.666699999999999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10.166700000000001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81.411799999999999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32.357100000000003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91.833299999999994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45.833300000000001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57.173900000000003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137.07689999999999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49.281300000000002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53.125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40.0625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24.333300000000001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47.909100000000002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+ROUND(E3971/D3971*100,0)</f>
        <v>7</v>
      </c>
      <c r="P3971">
        <f t="shared" ref="P3971:P4034" si="311">+IFERROR(ROUND(E3971/L3971,4),0)</f>
        <v>35.166699999999999</v>
      </c>
      <c r="Q3971" t="s">
        <v>8315</v>
      </c>
      <c r="R3971" t="s">
        <v>8316</v>
      </c>
      <c r="S3971" s="12">
        <f t="shared" ref="S3971:S4034" si="312">+(((J3971/60)/60)/24)+DATE(1970,1,1)</f>
        <v>42601.854699074072</v>
      </c>
      <c r="T3971" s="12">
        <f t="shared" ref="T3971:T4034" si="313">+(((I3971/60)/60)/24)+DATE(1970,1,1)</f>
        <v>42611.163194444445</v>
      </c>
      <c r="U3971">
        <f t="shared" ref="U3971:U4034" si="314">+YEAR(S3971)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22.666699999999999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26.375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105.54049999999999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29.090900000000001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18.333300000000001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64.285700000000006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84.282600000000002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33.736800000000002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37.538499999999999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11.615399999999999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29.235299999999999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59.583300000000001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82.571399999999997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32.357100000000003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45.842100000000002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33.333300000000001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63.558399999999999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30.714300000000001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66.666700000000006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+ROUND(E4035/D4035*100,0)</f>
        <v>26</v>
      </c>
      <c r="P4035">
        <f t="shared" ref="P4035:P4098" si="316">+IFERROR(ROUND(E4035/L4035,4),0)</f>
        <v>65.340299999999999</v>
      </c>
      <c r="Q4035" t="s">
        <v>8315</v>
      </c>
      <c r="R4035" t="s">
        <v>8316</v>
      </c>
      <c r="S4035" s="12">
        <f t="shared" ref="S4035:S4098" si="317">+(((J4035/60)/60)/24)+DATE(1970,1,1)</f>
        <v>42614.268796296295</v>
      </c>
      <c r="T4035" s="12">
        <f t="shared" ref="T4035:T4098" si="318">+(((I4035/60)/60)/24)+DATE(1970,1,1)</f>
        <v>42645.375</v>
      </c>
      <c r="U4035">
        <f t="shared" ref="U4035:U4098" si="319">+YEAR(S4035)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166.05879999999999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38.333300000000001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32.978000000000002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86.615399999999994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41.952399999999997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88.333299999999994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129.16669999999999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35.714300000000001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163.33330000000001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64.166700000000006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179.11760000000001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33.076900000000002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44.307699999999997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29.166699999999999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10.666700000000001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+ROUND(E4099/D4099*100,0)</f>
        <v>0</v>
      </c>
      <c r="P4099">
        <f t="shared" ref="P4099:P4115" si="321">+IFERROR(ROUND(E4099/L4099,4),0)</f>
        <v>0</v>
      </c>
      <c r="Q4099" t="s">
        <v>8315</v>
      </c>
      <c r="R4099" t="s">
        <v>8316</v>
      </c>
      <c r="S4099" s="12">
        <f t="shared" ref="S4099:S4115" si="322">+(((J4099/60)/60)/24)+DATE(1970,1,1)</f>
        <v>42344.824502314819</v>
      </c>
      <c r="T4099" s="12">
        <f t="shared" ref="T4099:T4115" si="323">+(((I4099/60)/60)/24)+DATE(1970,1,1)</f>
        <v>42400.996527777781</v>
      </c>
      <c r="U4099">
        <f t="shared" ref="U4099:U4115" si="324">+YEAR(S4099)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22.833300000000001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16.666699999999999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45.785699999999999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383.33330000000001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106.9697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14.333299999999999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15.666700000000001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CA134AF0-9F19-4F54-9224-02EAC096A216}">
    <filterColumn colId="17">
      <filters>
        <filter val="plays"/>
      </filters>
    </filterColumn>
  </autoFilter>
  <conditionalFormatting sqref="O1:O1048576 P1">
    <cfRule type="colorScale" priority="5">
      <colorScale>
        <cfvo type="min"/>
        <cfvo type="max"/>
        <color rgb="FFFF0000"/>
        <color rgb="FF00B0F0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3E07-E010-4464-B5FD-3206764509AE}">
  <dimension ref="A1:H13"/>
  <sheetViews>
    <sheetView zoomScaleNormal="100" workbookViewId="0">
      <selection activeCell="F10" sqref="F10:F11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">
      <c r="A2" s="15" t="s">
        <v>8388</v>
      </c>
      <c r="B2" s="15">
        <f>+COUNTIFS(Kickstarter!$D:$D,"&lt;1000",Kickstarter!$F:$F,"successful",Kickstarter!$R:$R,"plays")</f>
        <v>141</v>
      </c>
      <c r="C2" s="15">
        <f>+COUNTIFS(Kickstarter!$D:$D,"&lt;1000",Kickstarter!$F:$F,"failed",Kickstarter!$R:$R,"plays")</f>
        <v>45</v>
      </c>
      <c r="D2" s="15">
        <f>+COUNTIFS(Kickstarter!$D:$D,"&lt;1000",Kickstarter!$F:$F,"canceled",Kickstarter!$R:$R,"plays")</f>
        <v>0</v>
      </c>
      <c r="E2" s="15">
        <f>+SUM(B2:D2)</f>
        <v>186</v>
      </c>
      <c r="F2" s="16">
        <f>+IFERROR(B2/$E2,0)</f>
        <v>0.75806451612903225</v>
      </c>
      <c r="G2" s="16">
        <f>+IFERROR(C2/$E2,0)</f>
        <v>0.24193548387096775</v>
      </c>
      <c r="H2" s="16">
        <f>+IFERROR(D2/$E2,0)</f>
        <v>0</v>
      </c>
    </row>
    <row r="3" spans="1:8" x14ac:dyDescent="0.3">
      <c r="A3" s="15" t="s">
        <v>8389</v>
      </c>
      <c r="B3" s="15">
        <f>+COUNTIFS(Kickstarter!$D:$D,"&gt;=1000",Kickstarter!$D:$D,"&lt;=4999",Kickstarter!$F:$F,"successful",Kickstarter!$R:$R,"plays")</f>
        <v>388</v>
      </c>
      <c r="C3" s="15">
        <f>+COUNTIFS(Kickstarter!$D:$D,"&gt;=1000",Kickstarter!$D:$D,"&lt;=4999",Kickstarter!$F:$F,"failed",Kickstarter!$R:$R,"plays")</f>
        <v>146</v>
      </c>
      <c r="D3" s="15">
        <f>+COUNTIFS(Kickstarter!$D:$D,"&gt;=1000",Kickstarter!$D:$D,"&lt;=4999",Kickstarter!$F:$F,"canceled",Kickstarter!$R:$R,"plays")</f>
        <v>0</v>
      </c>
      <c r="E3" s="15">
        <f t="shared" ref="E3:E13" si="0">+SUM(B3:D3)</f>
        <v>534</v>
      </c>
      <c r="F3" s="16">
        <f t="shared" ref="F3:H13" si="1">+IFERROR(B3/$E3,0)</f>
        <v>0.72659176029962547</v>
      </c>
      <c r="G3" s="16">
        <f t="shared" si="1"/>
        <v>0.27340823970037453</v>
      </c>
      <c r="H3" s="16">
        <f t="shared" si="1"/>
        <v>0</v>
      </c>
    </row>
    <row r="4" spans="1:8" x14ac:dyDescent="0.3">
      <c r="A4" s="15" t="s">
        <v>8390</v>
      </c>
      <c r="B4" s="15">
        <f>+COUNTIFS(Kickstarter!$D:$D,"&gt;=5000",Kickstarter!$D:$D,"&lt;=9999",Kickstarter!$F:$F,"successful",Kickstarter!$R:$R,"plays")</f>
        <v>93</v>
      </c>
      <c r="C4" s="15">
        <f>+COUNTIFS(Kickstarter!$D:$D,"&gt;=5000",Kickstarter!$D:$D,"&lt;=9999",Kickstarter!$F:$F,"failed",Kickstarter!$R:$R,"plays")</f>
        <v>76</v>
      </c>
      <c r="D4" s="15">
        <f>+COUNTIFS(Kickstarter!$D:$D,"&gt;=5000",Kickstarter!$D:$D,"&lt;=9999",Kickstarter!$F:$F,"canceled",Kickstarter!$R:$R,"plays")</f>
        <v>0</v>
      </c>
      <c r="E4" s="15">
        <f t="shared" si="0"/>
        <v>169</v>
      </c>
      <c r="F4" s="16">
        <f t="shared" si="1"/>
        <v>0.55029585798816572</v>
      </c>
      <c r="G4" s="16">
        <f t="shared" si="1"/>
        <v>0.44970414201183434</v>
      </c>
      <c r="H4" s="16">
        <f t="shared" si="1"/>
        <v>0</v>
      </c>
    </row>
    <row r="5" spans="1:8" x14ac:dyDescent="0.3">
      <c r="A5" s="15" t="s">
        <v>8391</v>
      </c>
      <c r="B5" s="15">
        <f>+COUNTIFS(Kickstarter!$D:$D,"&gt;=10000",Kickstarter!$D:$D,"&lt;=14999",Kickstarter!$F:$F,"successful",Kickstarter!$R:$R,"plays")</f>
        <v>39</v>
      </c>
      <c r="C5" s="15">
        <f>+COUNTIFS(Kickstarter!$D:$D,"&gt;=10000",Kickstarter!$D:$D,"&lt;=14999",Kickstarter!$F:$F,"failed",Kickstarter!$R:$R,"plays")</f>
        <v>33</v>
      </c>
      <c r="D5" s="15">
        <f>+COUNTIFS(Kickstarter!$D:$D,"&gt;=10000",Kickstarter!$D:$D,"&lt;=14999",Kickstarter!$F:$F,"canceled",Kickstarter!$R:$R,"plays")</f>
        <v>0</v>
      </c>
      <c r="E5" s="15">
        <f t="shared" si="0"/>
        <v>72</v>
      </c>
      <c r="F5" s="16">
        <f t="shared" si="1"/>
        <v>0.54166666666666663</v>
      </c>
      <c r="G5" s="16">
        <f t="shared" si="1"/>
        <v>0.45833333333333331</v>
      </c>
      <c r="H5" s="16">
        <f t="shared" si="1"/>
        <v>0</v>
      </c>
    </row>
    <row r="6" spans="1:8" x14ac:dyDescent="0.3">
      <c r="A6" s="15" t="s">
        <v>8392</v>
      </c>
      <c r="B6" s="15">
        <f>+COUNTIFS(Kickstarter!$D:$D,"&gt;=15000",Kickstarter!$D:$D,"&lt;=19999",Kickstarter!$F:$F,"successful",Kickstarter!$R:$R,"plays")</f>
        <v>12</v>
      </c>
      <c r="C6" s="15">
        <f>+COUNTIFS(Kickstarter!$D:$D,"&gt;=15000",Kickstarter!$D:$D,"&lt;=19999",Kickstarter!$F:$F,"failed",Kickstarter!$R:$R,"plays")</f>
        <v>12</v>
      </c>
      <c r="D6" s="15">
        <f>+COUNTIFS(Kickstarter!$D:$D,"&gt;=15000",Kickstarter!$D:$D,"&lt;=19999",Kickstarter!$F:$F,"canceled",Kickstarter!$R:$R,"plays")</f>
        <v>0</v>
      </c>
      <c r="E6" s="15">
        <f t="shared" si="0"/>
        <v>24</v>
      </c>
      <c r="F6" s="16">
        <f t="shared" si="1"/>
        <v>0.5</v>
      </c>
      <c r="G6" s="16">
        <f t="shared" si="1"/>
        <v>0.5</v>
      </c>
      <c r="H6" s="16">
        <f t="shared" si="1"/>
        <v>0</v>
      </c>
    </row>
    <row r="7" spans="1:8" x14ac:dyDescent="0.3">
      <c r="A7" s="15" t="s">
        <v>8393</v>
      </c>
      <c r="B7" s="15">
        <f>+COUNTIFS(Kickstarter!$D:$D,"&gt;=20000",Kickstarter!$D:$D,"&lt;=24999",Kickstarter!$F:$F,"successful",Kickstarter!$R:$R,"plays")</f>
        <v>9</v>
      </c>
      <c r="C7" s="15">
        <f>+COUNTIFS(Kickstarter!$D:$D,"&gt;=20000",Kickstarter!$D:$D,"&lt;=24999",Kickstarter!$F:$F,"failed",Kickstarter!$R:$R,"plays")</f>
        <v>11</v>
      </c>
      <c r="D7" s="15">
        <f>+COUNTIFS(Kickstarter!$D:$D,"&gt;=20000",Kickstarter!$D:$D,"&lt;=24999",Kickstarter!$F:$F,"canceled",Kickstarter!$R:$R,"plays")</f>
        <v>0</v>
      </c>
      <c r="E7" s="15">
        <f t="shared" si="0"/>
        <v>20</v>
      </c>
      <c r="F7" s="16">
        <f t="shared" si="1"/>
        <v>0.45</v>
      </c>
      <c r="G7" s="16">
        <f t="shared" si="1"/>
        <v>0.55000000000000004</v>
      </c>
      <c r="H7" s="16">
        <f t="shared" si="1"/>
        <v>0</v>
      </c>
    </row>
    <row r="8" spans="1:8" x14ac:dyDescent="0.3">
      <c r="A8" s="15" t="s">
        <v>8394</v>
      </c>
      <c r="B8" s="15">
        <f>+COUNTIFS(Kickstarter!$D:$D,"&gt;=25000",Kickstarter!$D:$D,"&lt;=29999",Kickstarter!$F:$F,"successful",Kickstarter!$R:$R,"plays")</f>
        <v>1</v>
      </c>
      <c r="C8" s="15">
        <f>+COUNTIFS(Kickstarter!$D:$D,"&gt;=25000",Kickstarter!$D:$D,"&lt;=29999",Kickstarter!$F:$F,"failed",Kickstarter!$R:$R,"plays")</f>
        <v>4</v>
      </c>
      <c r="D8" s="15">
        <f>+COUNTIFS(Kickstarter!$D:$D,"&gt;=25000",Kickstarter!$D:$D,"&lt;=29999",Kickstarter!$F:$F,"canceled",Kickstarter!$R:$R,"plays")</f>
        <v>0</v>
      </c>
      <c r="E8" s="15">
        <f t="shared" si="0"/>
        <v>5</v>
      </c>
      <c r="F8" s="16">
        <f t="shared" si="1"/>
        <v>0.2</v>
      </c>
      <c r="G8" s="16">
        <f t="shared" si="1"/>
        <v>0.8</v>
      </c>
      <c r="H8" s="16">
        <f t="shared" si="1"/>
        <v>0</v>
      </c>
    </row>
    <row r="9" spans="1:8" x14ac:dyDescent="0.3">
      <c r="A9" s="15" t="s">
        <v>8395</v>
      </c>
      <c r="B9" s="15">
        <f>+COUNTIFS(Kickstarter!$D:$D,"&gt;=30000",Kickstarter!$D:$D,"&lt;=34999",Kickstarter!$F:$F,"successful",Kickstarter!$R:$R,"plays")</f>
        <v>3</v>
      </c>
      <c r="C9" s="15">
        <f>+COUNTIFS(Kickstarter!$D:$D,"&gt;=30000",Kickstarter!$D:$D,"&lt;=34999",Kickstarter!$F:$F,"failed",Kickstarter!$R:$R,"plays")</f>
        <v>8</v>
      </c>
      <c r="D9" s="15">
        <f>+COUNTIFS(Kickstarter!$D:$D,"&gt;=30000",Kickstarter!$D:$D,"&lt;=34999",Kickstarter!$F:$F,"canceled",Kickstarter!$R:$R,"plays")</f>
        <v>0</v>
      </c>
      <c r="E9" s="15">
        <f t="shared" si="0"/>
        <v>11</v>
      </c>
      <c r="F9" s="16">
        <f t="shared" si="1"/>
        <v>0.27272727272727271</v>
      </c>
      <c r="G9" s="16">
        <f t="shared" si="1"/>
        <v>0.72727272727272729</v>
      </c>
      <c r="H9" s="16">
        <f t="shared" si="1"/>
        <v>0</v>
      </c>
    </row>
    <row r="10" spans="1:8" x14ac:dyDescent="0.3">
      <c r="A10" s="15" t="s">
        <v>8396</v>
      </c>
      <c r="B10" s="15">
        <f>+COUNTIFS(Kickstarter!$D:$D,"&gt;=35000",Kickstarter!$D:$D,"&lt;=39999",Kickstarter!$F:$F,"successful",Kickstarter!$R:$R,"plays")</f>
        <v>4</v>
      </c>
      <c r="C10" s="15">
        <f>+COUNTIFS(Kickstarter!$D:$D,"&gt;=35000",Kickstarter!$D:$D,"&lt;=39999",Kickstarter!$F:$F,"failed",Kickstarter!$R:$R,"plays")</f>
        <v>2</v>
      </c>
      <c r="D10" s="15">
        <f>+COUNTIFS(Kickstarter!$D:$D,"&gt;=35000",Kickstarter!$D:$D,"&lt;=39999",Kickstarter!$F:$F,"canceled",Kickstarter!$R:$R,"plays")</f>
        <v>0</v>
      </c>
      <c r="E10" s="15">
        <f t="shared" si="0"/>
        <v>6</v>
      </c>
      <c r="F10" s="16">
        <f t="shared" si="1"/>
        <v>0.66666666666666663</v>
      </c>
      <c r="G10" s="16">
        <f t="shared" si="1"/>
        <v>0.33333333333333331</v>
      </c>
      <c r="H10" s="16">
        <f t="shared" si="1"/>
        <v>0</v>
      </c>
    </row>
    <row r="11" spans="1:8" x14ac:dyDescent="0.3">
      <c r="A11" s="15" t="s">
        <v>8397</v>
      </c>
      <c r="B11" s="15">
        <f>+COUNTIFS(Kickstarter!$D:$D,"&gt;=40000",Kickstarter!$D:$D,"&lt;=44999",Kickstarter!$F:$F,"successful",Kickstarter!$R:$R,"plays")</f>
        <v>2</v>
      </c>
      <c r="C11" s="15">
        <f>+COUNTIFS(Kickstarter!$D:$D,"&gt;=40000",Kickstarter!$D:$D,"&lt;=44999",Kickstarter!$F:$F,"failed",Kickstarter!$R:$R,"plays")</f>
        <v>1</v>
      </c>
      <c r="D11" s="15">
        <f>+COUNTIFS(Kickstarter!$D:$D,"&gt;=40000",Kickstarter!$D:$D,"&lt;=44999",Kickstarter!$F:$F,"canceled",Kickstarter!$R:$R,"plays")</f>
        <v>0</v>
      </c>
      <c r="E11" s="15">
        <f t="shared" si="0"/>
        <v>3</v>
      </c>
      <c r="F11" s="16">
        <f t="shared" si="1"/>
        <v>0.66666666666666663</v>
      </c>
      <c r="G11" s="16">
        <f t="shared" si="1"/>
        <v>0.33333333333333331</v>
      </c>
      <c r="H11" s="16">
        <f t="shared" si="1"/>
        <v>0</v>
      </c>
    </row>
    <row r="12" spans="1:8" x14ac:dyDescent="0.3">
      <c r="A12" s="15" t="s">
        <v>8398</v>
      </c>
      <c r="B12" s="15">
        <f>+COUNTIFS(Kickstarter!$D:$D,"&gt;=45000",Kickstarter!$D:$D,"&lt;=49999",Kickstarter!$F:$F,"successful",Kickstarter!$R:$R,"plays")</f>
        <v>0</v>
      </c>
      <c r="C12" s="15">
        <f>+COUNTIFS(Kickstarter!$D:$D,"&gt;=45000",Kickstarter!$D:$D,"&lt;=49999",Kickstarter!$F:$F,"failed",Kickstarter!$R:$R,"plays")</f>
        <v>1</v>
      </c>
      <c r="D12" s="15">
        <f>+COUNTIFS(Kickstarter!$D:$D,"&gt;=45000",Kickstarter!$D:$D,"&lt;=49999",Kickstarter!$F:$F,"canceled",Kickstarter!$R:$R,"plays")</f>
        <v>0</v>
      </c>
      <c r="E12" s="15">
        <f t="shared" si="0"/>
        <v>1</v>
      </c>
      <c r="F12" s="16">
        <f t="shared" si="1"/>
        <v>0</v>
      </c>
      <c r="G12" s="16">
        <f t="shared" si="1"/>
        <v>1</v>
      </c>
      <c r="H12" s="16">
        <f t="shared" si="1"/>
        <v>0</v>
      </c>
    </row>
    <row r="13" spans="1:8" x14ac:dyDescent="0.3">
      <c r="A13" s="15" t="s">
        <v>8399</v>
      </c>
      <c r="B13" s="15">
        <f>+COUNTIFS(Kickstarter!$D:$D,"&gt;50000",Kickstarter!$F:$F,"successful",Kickstarter!$R:$R,"plays")</f>
        <v>2</v>
      </c>
      <c r="C13" s="15">
        <f>+COUNTIFS(Kickstarter!$D:$D,"&gt;50000",Kickstarter!$F:$F,"failed",Kickstarter!$R:$R,"plays")</f>
        <v>10</v>
      </c>
      <c r="D13" s="15">
        <f>+COUNTIFS(Kickstarter!$D:$D,"&gt;50000",Kickstarter!$F:$F,"canceled",Kickstarter!$R:$R,"plays")</f>
        <v>0</v>
      </c>
      <c r="E13" s="15">
        <f t="shared" si="0"/>
        <v>12</v>
      </c>
      <c r="F13" s="16">
        <f t="shared" si="1"/>
        <v>0.16666666666666666</v>
      </c>
      <c r="G13" s="16">
        <f t="shared" si="1"/>
        <v>0.83333333333333337</v>
      </c>
      <c r="H13" s="16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E1576-05E0-43B8-9170-90A548E68855}">
  <dimension ref="A1:G18"/>
  <sheetViews>
    <sheetView topLeftCell="A19" workbookViewId="0">
      <selection activeCell="C14" sqref="C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7.21875" bestFit="1" customWidth="1"/>
  </cols>
  <sheetData>
    <row r="1" spans="1:7" x14ac:dyDescent="0.3">
      <c r="A1" s="9" t="s">
        <v>8358</v>
      </c>
      <c r="B1" t="s">
        <v>8315</v>
      </c>
    </row>
    <row r="2" spans="1:7" x14ac:dyDescent="0.3">
      <c r="A2" s="9" t="s">
        <v>8379</v>
      </c>
      <c r="B2" t="s">
        <v>8364</v>
      </c>
    </row>
    <row r="4" spans="1:7" x14ac:dyDescent="0.3">
      <c r="A4" s="9" t="s">
        <v>8363</v>
      </c>
      <c r="B4" s="9" t="s">
        <v>8360</v>
      </c>
    </row>
    <row r="5" spans="1:7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  <c r="F5" t="s">
        <v>8400</v>
      </c>
      <c r="G5" t="s">
        <v>8401</v>
      </c>
    </row>
    <row r="6" spans="1:7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  <c r="F6" s="14">
        <f>+B6/E6</f>
        <v>0.58333333333333337</v>
      </c>
      <c r="G6" s="14">
        <f>+(C6+D6)/E6</f>
        <v>0.41666666666666669</v>
      </c>
    </row>
    <row r="7" spans="1:7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  <c r="F7" s="14">
        <f t="shared" ref="F7:F17" si="0">+B7/E7</f>
        <v>0.62831858407079644</v>
      </c>
      <c r="G7" s="14">
        <f t="shared" ref="G7:G17" si="1">+(C7+D7)/E7</f>
        <v>0.37168141592920356</v>
      </c>
    </row>
    <row r="8" spans="1:7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  <c r="F8" s="14">
        <f t="shared" si="0"/>
        <v>0.60869565217391308</v>
      </c>
      <c r="G8" s="14">
        <f t="shared" si="1"/>
        <v>0.39130434782608697</v>
      </c>
    </row>
    <row r="9" spans="1:7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  <c r="F9" s="14">
        <f t="shared" si="0"/>
        <v>0.62831858407079644</v>
      </c>
      <c r="G9" s="14">
        <f t="shared" si="1"/>
        <v>0.37168141592920356</v>
      </c>
    </row>
    <row r="10" spans="1:7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  <c r="F10" s="14">
        <f t="shared" si="0"/>
        <v>0.66867469879518071</v>
      </c>
      <c r="G10" s="14">
        <f t="shared" si="1"/>
        <v>0.33132530120481929</v>
      </c>
    </row>
    <row r="11" spans="1:7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  <c r="F11" s="14">
        <f t="shared" si="0"/>
        <v>0.65359477124183007</v>
      </c>
      <c r="G11" s="14">
        <f t="shared" si="1"/>
        <v>0.34640522875816993</v>
      </c>
    </row>
    <row r="12" spans="1:7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  <c r="F12" s="14">
        <f t="shared" si="0"/>
        <v>0.63043478260869568</v>
      </c>
      <c r="G12" s="14">
        <f t="shared" si="1"/>
        <v>0.36956521739130432</v>
      </c>
    </row>
    <row r="13" spans="1:7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  <c r="F13" s="14">
        <f t="shared" si="0"/>
        <v>0.58536585365853655</v>
      </c>
      <c r="G13" s="14">
        <f t="shared" si="1"/>
        <v>0.41463414634146339</v>
      </c>
    </row>
    <row r="14" spans="1:7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  <c r="F14" s="14">
        <f t="shared" si="0"/>
        <v>0.60824742268041232</v>
      </c>
      <c r="G14" s="14">
        <f t="shared" si="1"/>
        <v>0.39175257731958762</v>
      </c>
    </row>
    <row r="15" spans="1:7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  <c r="F15" s="14">
        <f t="shared" si="0"/>
        <v>0.56521739130434778</v>
      </c>
      <c r="G15" s="14">
        <f t="shared" si="1"/>
        <v>0.43478260869565216</v>
      </c>
    </row>
    <row r="16" spans="1:7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  <c r="F16" s="14">
        <f t="shared" si="0"/>
        <v>0.61363636363636365</v>
      </c>
      <c r="G16" s="14">
        <f t="shared" si="1"/>
        <v>0.38636363636363635</v>
      </c>
    </row>
    <row r="17" spans="1:7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  <c r="F17" s="14">
        <f t="shared" si="0"/>
        <v>0.49333333333333335</v>
      </c>
      <c r="G17" s="14">
        <f t="shared" si="1"/>
        <v>0.50666666666666671</v>
      </c>
    </row>
    <row r="18" spans="1:7" x14ac:dyDescent="0.3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66BB-EFF1-4CCA-AE93-7E35BD3E2CAF}">
  <dimension ref="A1:F14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3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3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3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3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3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3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3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3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3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EE2A8-80CB-47A4-9BAF-5BCB1C357C81}">
  <dimension ref="A1:F18"/>
  <sheetViews>
    <sheetView workbookViewId="0">
      <selection activeCell="A8" sqref="A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8379</v>
      </c>
      <c r="B2" t="s">
        <v>8364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192DF-6BED-468F-8B9D-A68ADC0C5D5D}">
  <dimension ref="A1:B8"/>
  <sheetViews>
    <sheetView workbookViewId="0">
      <selection activeCell="H29" sqref="H29"/>
    </sheetView>
  </sheetViews>
  <sheetFormatPr defaultRowHeight="14.4" x14ac:dyDescent="0.3"/>
  <cols>
    <col min="1" max="1" width="14.21875" bestFit="1" customWidth="1"/>
    <col min="2" max="2" width="17.33203125" bestFit="1" customWidth="1"/>
  </cols>
  <sheetData>
    <row r="1" spans="1:2" x14ac:dyDescent="0.3">
      <c r="A1" s="9" t="s">
        <v>8222</v>
      </c>
      <c r="B1" t="s">
        <v>8223</v>
      </c>
    </row>
    <row r="2" spans="1:2" x14ac:dyDescent="0.3">
      <c r="A2" s="9" t="s">
        <v>8358</v>
      </c>
      <c r="B2" t="s">
        <v>8315</v>
      </c>
    </row>
    <row r="4" spans="1:2" x14ac:dyDescent="0.3">
      <c r="A4" s="9" t="s">
        <v>8362</v>
      </c>
      <c r="B4" t="s">
        <v>8363</v>
      </c>
    </row>
    <row r="5" spans="1:2" x14ac:dyDescent="0.3">
      <c r="A5" s="10" t="s">
        <v>8357</v>
      </c>
      <c r="B5" s="11">
        <v>96</v>
      </c>
    </row>
    <row r="6" spans="1:2" x14ac:dyDescent="0.3">
      <c r="A6" s="10" t="s">
        <v>8316</v>
      </c>
      <c r="B6" s="11">
        <v>671</v>
      </c>
    </row>
    <row r="7" spans="1:2" x14ac:dyDescent="0.3">
      <c r="A7" s="10" t="s">
        <v>8355</v>
      </c>
      <c r="B7" s="11">
        <v>145</v>
      </c>
    </row>
    <row r="8" spans="1:2" x14ac:dyDescent="0.3">
      <c r="A8" s="10" t="s">
        <v>8361</v>
      </c>
      <c r="B8" s="11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Outcomes based on Launch Date</vt:lpstr>
      <vt:lpstr>Sub 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2021-04-24T16:20:21Z</dcterms:modified>
</cp:coreProperties>
</file>