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ion" sheetId="1" r:id="rId4"/>
    <sheet state="visible" name="Sheet5" sheetId="2" r:id="rId5"/>
    <sheet state="visible" name="Guidelines, Ref &amp; Assumptions" sheetId="3" r:id="rId6"/>
    <sheet state="visible" name="City Status" sheetId="4" r:id="rId7"/>
    <sheet state="visible" name="GDP Database" sheetId="5" r:id="rId8"/>
    <sheet state="visible" name="GDP Reference" sheetId="6" r:id="rId9"/>
  </sheets>
  <definedNames/>
  <calcPr/>
</workbook>
</file>

<file path=xl/sharedStrings.xml><?xml version="1.0" encoding="utf-8"?>
<sst xmlns="http://schemas.openxmlformats.org/spreadsheetml/2006/main" count="1675" uniqueCount="286">
  <si>
    <t>CHECK</t>
  </si>
  <si>
    <t>SOCIAL</t>
  </si>
  <si>
    <t>% GDP Contribution</t>
  </si>
  <si>
    <t>Check Demographic</t>
  </si>
  <si>
    <t>Check Social</t>
  </si>
  <si>
    <t>Ward Number</t>
  </si>
  <si>
    <t>AREA(IN Sq km)</t>
  </si>
  <si>
    <t>Population( in thousands)</t>
  </si>
  <si>
    <t>Density per square kilometer</t>
  </si>
  <si>
    <t>Senior citizen %</t>
  </si>
  <si>
    <t>No of cases</t>
  </si>
  <si>
    <t>Educational institutes</t>
  </si>
  <si>
    <t>Hospitals</t>
  </si>
  <si>
    <t>Supermarts/malls</t>
  </si>
  <si>
    <t>Type</t>
  </si>
  <si>
    <t>no of households</t>
  </si>
  <si>
    <t>Number of Notified Households</t>
  </si>
  <si>
    <t>No. of household with water connection inside the house</t>
  </si>
  <si>
    <t>Total number of water connections</t>
  </si>
  <si>
    <t>No of households having private washroom</t>
  </si>
  <si>
    <t>Density of retail store</t>
  </si>
  <si>
    <t>Per capita income</t>
  </si>
  <si>
    <t>Labour settlements in the region</t>
  </si>
  <si>
    <t>Migrant Population %</t>
  </si>
  <si>
    <t>Gender Ratio</t>
  </si>
  <si>
    <t>Domestic Violence %</t>
  </si>
  <si>
    <t>Internet Penetration %</t>
  </si>
  <si>
    <t>Police to Population Ratio per 1000</t>
  </si>
  <si>
    <t>Number of Kirana Shops</t>
  </si>
  <si>
    <t>Number of Pharmacies</t>
  </si>
  <si>
    <t>Number of Liquor Stores</t>
  </si>
  <si>
    <t>Estimates of Alcoholism % in Population</t>
  </si>
  <si>
    <t>% Unemployed(55%)</t>
  </si>
  <si>
    <t>Age Group Children %</t>
  </si>
  <si>
    <t>Literacy Rate</t>
  </si>
  <si>
    <t>Slum percentage</t>
  </si>
  <si>
    <t>Agriculture and Food</t>
  </si>
  <si>
    <t>Manufacturing</t>
  </si>
  <si>
    <t>Mining</t>
  </si>
  <si>
    <t>Electricity Gas Water</t>
  </si>
  <si>
    <t>Construction</t>
  </si>
  <si>
    <t>Trade Hotels Restaurants</t>
  </si>
  <si>
    <t>Transport Storage Communication</t>
  </si>
  <si>
    <t>Financing Real Estate Business Services</t>
  </si>
  <si>
    <t>Community Social Public Admin</t>
  </si>
  <si>
    <t>approximation</t>
  </si>
  <si>
    <t>Government</t>
  </si>
  <si>
    <t>as on 17/05</t>
  </si>
  <si>
    <t>http://schoolreportcards.in/SRC-New/LocateSchool/LocateSchool.aspx http://uphed.gov.in/post/en/lucknow-district-list</t>
  </si>
  <si>
    <t>https://www.healthfrog.in/hospital/list/uttar-pradesh/lucknow</t>
  </si>
  <si>
    <t>Google map and just dial</t>
  </si>
  <si>
    <t>Approximation</t>
  </si>
  <si>
    <t>https://smartcities.data.gov.in/resources/public-toilets-data-lucknow-0</t>
  </si>
  <si>
    <t>https://www.statista.com/study/66279/lucknow/</t>
  </si>
  <si>
    <t>https://www.hindustantimes.com/delhi-news/migration-from-up-bihar-disproportionately-high/story-K3WAio8TrrvBhd22VbAPLN.html</t>
  </si>
  <si>
    <t>Others</t>
  </si>
  <si>
    <t>Media</t>
  </si>
  <si>
    <t>https://www.livemint.com/industry/retail/the-neighbourhood-kirana-store-makes-a-roaring-comeback-this-season-11586545799321.html</t>
  </si>
  <si>
    <t>census 2011</t>
  </si>
  <si>
    <t>http://www.upexciseonline.in/portal/Home/Home/Shops/List</t>
  </si>
  <si>
    <t>Other</t>
  </si>
  <si>
    <t>census</t>
  </si>
  <si>
    <t>total area 349 sq km</t>
  </si>
  <si>
    <t>https://smartcities.data.gov.in/resources/public-toilets-data-lucknow-1</t>
  </si>
  <si>
    <t>https://thewire.in/business/india-retail-sector-lockdown-fy21</t>
  </si>
  <si>
    <t>https://smartcities.data.gov.in/resources/public-toilets-data-lucknow-2</t>
  </si>
  <si>
    <t>https://smartcities.data.gov.in/resources/public-toilets-data-lucknow-3</t>
  </si>
  <si>
    <t>https://smartcities.data.gov.in/resources/public-toilets-data-lucknow-4</t>
  </si>
  <si>
    <t>https://smartcities.data.gov.in/resources/public-toilets-data-lucknow-5</t>
  </si>
  <si>
    <t>https://smartcities.data.gov.in/resources/public-toilets-data-lucknow-6</t>
  </si>
  <si>
    <t>https://smartcities.data.gov.in/resources/public-toilets-data-lucknow-7</t>
  </si>
  <si>
    <t>https://smartcities.data.gov.in/resources/public-toilets-data-lucknow-8</t>
  </si>
  <si>
    <t>https://smartcities.data.gov.in/resources/public-toilets-data-lucknow-9</t>
  </si>
  <si>
    <t>https://smartcities.data.gov.in/resources/public-toilets-data-lucknow-10</t>
  </si>
  <si>
    <t>https://smartcities.data.gov.in/resources/public-toilets-data-lucknow-11</t>
  </si>
  <si>
    <t>https://smartcities.data.gov.in/resources/public-toilets-data-lucknow-12</t>
  </si>
  <si>
    <t>https://smartcities.data.gov.in/resources/public-toilets-data-lucknow-13</t>
  </si>
  <si>
    <t>https://smartcities.data.gov.in/resources/public-toilets-data-lucknow-14</t>
  </si>
  <si>
    <t>https://smartcities.data.gov.in/resources/public-toilets-data-lucknow-15</t>
  </si>
  <si>
    <t>https://smartcities.data.gov.in/resources/public-toilets-data-lucknow-16</t>
  </si>
  <si>
    <t>https://smartcities.data.gov.in/resources/public-toilets-data-lucknow-17</t>
  </si>
  <si>
    <t>https://smartcities.data.gov.in/resources/public-toilets-data-lucknow-18</t>
  </si>
  <si>
    <t>https://smartcities.data.gov.in/resources/public-toilets-data-lucknow-19</t>
  </si>
  <si>
    <t>https://smartcities.data.gov.in/resources/public-toilets-data-lucknow-20</t>
  </si>
  <si>
    <t>https://smartcities.data.gov.in/resources/public-toilets-data-lucknow-21</t>
  </si>
  <si>
    <t>https://smartcities.data.gov.in/resources/public-toilets-data-lucknow-22</t>
  </si>
  <si>
    <t>https://smartcities.data.gov.in/resources/public-toilets-data-lucknow-23</t>
  </si>
  <si>
    <t>https://smartcities.data.gov.in/resources/public-toilets-data-lucknow-24</t>
  </si>
  <si>
    <t>https://smartcities.data.gov.in/resources/public-toilets-data-lucknow-25</t>
  </si>
  <si>
    <t>https://smartcities.data.gov.in/resources/public-toilets-data-lucknow-26</t>
  </si>
  <si>
    <t>https://smartcities.data.gov.in/resources/public-toilets-data-lucknow-27</t>
  </si>
  <si>
    <t>https://smartcities.data.gov.in/resources/public-toilets-data-lucknow-28</t>
  </si>
  <si>
    <t>https://smartcities.data.gov.in/resources/public-toilets-data-lucknow-29</t>
  </si>
  <si>
    <t>https://smartcities.data.gov.in/resources/public-toilets-data-lucknow-30</t>
  </si>
  <si>
    <t>https://smartcities.data.gov.in/resources/public-toilets-data-lucknow-31</t>
  </si>
  <si>
    <t>https://smartcities.data.gov.in/resources/public-toilets-data-lucknow-32</t>
  </si>
  <si>
    <t>https://smartcities.data.gov.in/resources/public-toilets-data-lucknow-33</t>
  </si>
  <si>
    <t>https://smartcities.data.gov.in/resources/public-toilets-data-lucknow-34</t>
  </si>
  <si>
    <t>https://smartcities.data.gov.in/resources/public-toilets-data-lucknow-35</t>
  </si>
  <si>
    <t>https://smartcities.data.gov.in/resources/public-toilets-data-lucknow-36</t>
  </si>
  <si>
    <t>https://smartcities.data.gov.in/resources/public-toilets-data-lucknow-37</t>
  </si>
  <si>
    <t>https://smartcities.data.gov.in/resources/public-toilets-data-lucknow-38</t>
  </si>
  <si>
    <t>https://smartcities.data.gov.in/resources/public-toilets-data-lucknow-39</t>
  </si>
  <si>
    <t>https://smartcities.data.gov.in/resources/public-toilets-data-lucknow-40</t>
  </si>
  <si>
    <t>https://smartcities.data.gov.in/resources/public-toilets-data-lucknow-41</t>
  </si>
  <si>
    <t>https://smartcities.data.gov.in/resources/public-toilets-data-lucknow-42</t>
  </si>
  <si>
    <t>https://smartcities.data.gov.in/resources/public-toilets-data-lucknow-43</t>
  </si>
  <si>
    <t>https://smartcities.data.gov.in/resources/public-toilets-data-lucknow-44</t>
  </si>
  <si>
    <t>https://smartcities.data.gov.in/resources/public-toilets-data-lucknow-45</t>
  </si>
  <si>
    <t>https://smartcities.data.gov.in/resources/public-toilets-data-lucknow-46</t>
  </si>
  <si>
    <t>https://smartcities.data.gov.in/resources/public-toilets-data-lucknow-47</t>
  </si>
  <si>
    <t>https://smartcities.data.gov.in/resources/public-toilets-data-lucknow-48</t>
  </si>
  <si>
    <t>https://smartcities.data.gov.in/resources/public-toilets-data-lucknow-49</t>
  </si>
  <si>
    <t>https://smartcities.data.gov.in/resources/public-toilets-data-lucknow-50</t>
  </si>
  <si>
    <t>https://smartcities.data.gov.in/resources/public-toilets-data-lucknow-51</t>
  </si>
  <si>
    <t>https://smartcities.data.gov.in/resources/public-toilets-data-lucknow-52</t>
  </si>
  <si>
    <t>https://smartcities.data.gov.in/resources/public-toilets-data-lucknow-53</t>
  </si>
  <si>
    <t>https://smartcities.data.gov.in/resources/public-toilets-data-lucknow-54</t>
  </si>
  <si>
    <t>https://smartcities.data.gov.in/resources/public-toilets-data-lucknow-55</t>
  </si>
  <si>
    <t>https://smartcities.data.gov.in/resources/public-toilets-data-lucknow-56</t>
  </si>
  <si>
    <t>https://smartcities.data.gov.in/resources/public-toilets-data-lucknow-57</t>
  </si>
  <si>
    <t>https://smartcities.data.gov.in/resources/public-toilets-data-lucknow-58</t>
  </si>
  <si>
    <t>https://smartcities.data.gov.in/resources/public-toilets-data-lucknow-59</t>
  </si>
  <si>
    <t>https://smartcities.data.gov.in/resources/public-toilets-data-lucknow-60</t>
  </si>
  <si>
    <t>https://smartcities.data.gov.in/resources/public-toilets-data-lucknow-61</t>
  </si>
  <si>
    <t>https://smartcities.data.gov.in/resources/public-toilets-data-lucknow-62</t>
  </si>
  <si>
    <t>https://smartcities.data.gov.in/resources/public-toilets-data-lucknow-63</t>
  </si>
  <si>
    <t>https://smartcities.data.gov.in/resources/public-toilets-data-lucknow-64</t>
  </si>
  <si>
    <t>https://smartcities.data.gov.in/resources/public-toilets-data-lucknow-65</t>
  </si>
  <si>
    <t>https://smartcities.data.gov.in/resources/public-toilets-data-lucknow-66</t>
  </si>
  <si>
    <t>https://smartcities.data.gov.in/resources/public-toilets-data-lucknow-67</t>
  </si>
  <si>
    <t>https://smartcities.data.gov.in/resources/public-toilets-data-lucknow-68</t>
  </si>
  <si>
    <t>https://smartcities.data.gov.in/resources/public-toilets-data-lucknow-69</t>
  </si>
  <si>
    <t>https://smartcities.data.gov.in/resources/public-toilets-data-lucknow-70</t>
  </si>
  <si>
    <t>https://smartcities.data.gov.in/resources/public-toilets-data-lucknow-71</t>
  </si>
  <si>
    <t>https://smartcities.data.gov.in/resources/public-toilets-data-lucknow-72</t>
  </si>
  <si>
    <t>https://smartcities.data.gov.in/resources/public-toilets-data-lucknow-73</t>
  </si>
  <si>
    <t>https://smartcities.data.gov.in/resources/public-toilets-data-lucknow-74</t>
  </si>
  <si>
    <t>https://smartcities.data.gov.in/resources/public-toilets-data-lucknow-75</t>
  </si>
  <si>
    <t>https://smartcities.data.gov.in/resources/public-toilets-data-lucknow-76</t>
  </si>
  <si>
    <t>https://smartcities.data.gov.in/resources/public-toilets-data-lucknow-77</t>
  </si>
  <si>
    <t>https://smartcities.data.gov.in/resources/public-toilets-data-lucknow-78</t>
  </si>
  <si>
    <t>https://smartcities.data.gov.in/resources/public-toilets-data-lucknow-79</t>
  </si>
  <si>
    <t>https://smartcities.data.gov.in/resources/public-toilets-data-lucknow-80</t>
  </si>
  <si>
    <t>https://smartcities.data.gov.in/resources/public-toilets-data-lucknow-81</t>
  </si>
  <si>
    <t>https://smartcities.data.gov.in/resources/public-toilets-data-lucknow-82</t>
  </si>
  <si>
    <t>https://smartcities.data.gov.in/resources/public-toilets-data-lucknow-83</t>
  </si>
  <si>
    <t>https://smartcities.data.gov.in/resources/public-toilets-data-lucknow-84</t>
  </si>
  <si>
    <t>https://smartcities.data.gov.in/resources/public-toilets-data-lucknow-85</t>
  </si>
  <si>
    <t>https://smartcities.data.gov.in/resources/public-toilets-data-lucknow-86</t>
  </si>
  <si>
    <t>https://smartcities.data.gov.in/resources/public-toilets-data-lucknow-87</t>
  </si>
  <si>
    <t>https://smartcities.data.gov.in/resources/public-toilets-data-lucknow-88</t>
  </si>
  <si>
    <t>https://smartcities.data.gov.in/resources/public-toilets-data-lucknow-89</t>
  </si>
  <si>
    <t>https://smartcities.data.gov.in/resources/public-toilets-data-lucknow-90</t>
  </si>
  <si>
    <t>https://smartcities.data.gov.in/resources/public-toilets-data-lucknow-91</t>
  </si>
  <si>
    <t>https://smartcities.data.gov.in/resources/public-toilets-data-lucknow-92</t>
  </si>
  <si>
    <t>https://smartcities.data.gov.in/resources/public-toilets-data-lucknow-93</t>
  </si>
  <si>
    <t>https://smartcities.data.gov.in/resources/public-toilets-data-lucknow-94</t>
  </si>
  <si>
    <t>https://smartcities.data.gov.in/resources/public-toilets-data-lucknow-95</t>
  </si>
  <si>
    <t>https://smartcities.data.gov.in/resources/public-toilets-data-lucknow-96</t>
  </si>
  <si>
    <t>https://smartcities.data.gov.in/resources/public-toilets-data-lucknow-97</t>
  </si>
  <si>
    <t>https://smartcities.data.gov.in/resources/public-toilets-data-lucknow-98</t>
  </si>
  <si>
    <t>https://smartcities.data.gov.in/resources/public-toilets-data-lucknow-99</t>
  </si>
  <si>
    <t>https://smartcities.data.gov.in/resources/public-toilets-data-lucknow-100</t>
  </si>
  <si>
    <t>https://smartcities.data.gov.in/resources/public-toilets-data-lucknow-101</t>
  </si>
  <si>
    <t>https://smartcities.data.gov.in/resources/public-toilets-data-lucknow-102</t>
  </si>
  <si>
    <t>https://smartcities.data.gov.in/resources/public-toilets-data-lucknow-103</t>
  </si>
  <si>
    <t>https://smartcities.data.gov.in/resources/public-toilets-data-lucknow-104</t>
  </si>
  <si>
    <t>https://smartcities.data.gov.in/resources/public-toilets-data-lucknow-105</t>
  </si>
  <si>
    <t>https://smartcities.data.gov.in/resources/public-toilets-data-lucknow-106</t>
  </si>
  <si>
    <t>https://smartcities.data.gov.in/resources/public-toilets-data-lucknow-107</t>
  </si>
  <si>
    <t>https://smartcities.data.gov.in/resources/public-toilets-data-lucknow-108</t>
  </si>
  <si>
    <t>https://smartcities.data.gov.in/resources/public-toilets-data-lucknow-109</t>
  </si>
  <si>
    <t>Zone</t>
  </si>
  <si>
    <t>Ward</t>
  </si>
  <si>
    <t>% HH with Toilets</t>
  </si>
  <si>
    <t>Zone5</t>
  </si>
  <si>
    <t>Zone4</t>
  </si>
  <si>
    <t>Zone2</t>
  </si>
  <si>
    <t>Zone3</t>
  </si>
  <si>
    <t>Zone1</t>
  </si>
  <si>
    <t>Zone6</t>
  </si>
  <si>
    <t>DATA POINTS</t>
  </si>
  <si>
    <t>OWNER</t>
  </si>
  <si>
    <t>ASSUMPTION</t>
  </si>
  <si>
    <t>REFERENCE</t>
  </si>
  <si>
    <t>VALIDATION</t>
  </si>
  <si>
    <t>VALIDATOR</t>
  </si>
  <si>
    <t>COMMENTS</t>
  </si>
  <si>
    <t>Wards</t>
  </si>
  <si>
    <t>Type (Rural, Urban, Semi-Urban)</t>
  </si>
  <si>
    <t>Kritika</t>
  </si>
  <si>
    <t xml:space="preserve">       Area (in sq.km.)</t>
  </si>
  <si>
    <t>area is approximated using percentage population</t>
  </si>
  <si>
    <t>https://smartcities.data.gov.in/catalog/city-profile-lucknow</t>
  </si>
  <si>
    <t>Population (in fig)</t>
  </si>
  <si>
    <t>extrapolation-decadel growth rate of 28.9%</t>
  </si>
  <si>
    <t>https://indikosh.com/city/156205/lucknow</t>
  </si>
  <si>
    <t>Density per square kilometer (in fig)</t>
  </si>
  <si>
    <t>Senior citizen (in %)</t>
  </si>
  <si>
    <t>same as for Uttar Pradesh</t>
  </si>
  <si>
    <t>http://mospi.nic.in/sites/default/files/publication_reports/ElderlyinIndia_2016.pdf // page 37</t>
  </si>
  <si>
    <t>No of cases (in fig)</t>
  </si>
  <si>
    <t>https://timesofindia.indiatimes.com/city/lucknow/coronavirus-in-lucknow-latest-news-updates-on-lucknow-corona-cases-deaths-18-may-2020/articleshowprint/75797603.cms</t>
  </si>
  <si>
    <t>Educational Institutes (in fig)</t>
  </si>
  <si>
    <t>Joseph</t>
  </si>
  <si>
    <t>Distribution basis on population</t>
  </si>
  <si>
    <t>Hospitals (in fig)</t>
  </si>
  <si>
    <t>joseph</t>
  </si>
  <si>
    <t>Supermarts/malls (in fig)</t>
  </si>
  <si>
    <t>Bikash</t>
  </si>
  <si>
    <t>Commercial Complexes (in fig)</t>
  </si>
  <si>
    <t>GDP CONTRIBUTION (IN %)</t>
  </si>
  <si>
    <t>Aditya</t>
  </si>
  <si>
    <t>Population taken into consideration to divide the sector wise GDP among the wards</t>
  </si>
  <si>
    <r>
      <rPr>
        <color rgb="FF1155CC"/>
        <u/>
      </rPr>
      <t>http://updes.up.nic.in/esd/Book/DDP_UP_Report.pdf</t>
    </r>
    <r>
      <t xml:space="preserve">  PAGE 82</t>
    </r>
  </si>
  <si>
    <t>Number of Households</t>
  </si>
  <si>
    <t>Migrant Population</t>
  </si>
  <si>
    <t xml:space="preserve">Abhilasha </t>
  </si>
  <si>
    <t>Rutuja</t>
  </si>
  <si>
    <t>Overall Lucknow</t>
  </si>
  <si>
    <t>https://timesofindia.indiatimes.com/city/lucknow/One-cop-to-police-more-than-1100-Lucknowites/articleshow/32571879.cms</t>
  </si>
  <si>
    <t>Mayank</t>
  </si>
  <si>
    <t>http://www.industrialpsychiatry.org/article.asp?issn=0972-6748;year=2008;volume=17;issue=1;spage=33;epage=38;aulast=Tiwari</t>
  </si>
  <si>
    <t>Janvi</t>
  </si>
  <si>
    <t>https://worldpopulationreview.com/world-cities/lucknow-population/</t>
  </si>
  <si>
    <t>Abhilasha</t>
  </si>
  <si>
    <t>https://lmc.up.nic.in/pdf/Annexure%203.pdf</t>
  </si>
  <si>
    <t>VALIDATION GUIDELINES</t>
  </si>
  <si>
    <t>Assumptions</t>
  </si>
  <si>
    <t>References</t>
  </si>
  <si>
    <t>Extrapolation</t>
  </si>
  <si>
    <t>FLOW OF TASK</t>
  </si>
  <si>
    <t>OWNERSHIP</t>
  </si>
  <si>
    <t>STATUS</t>
  </si>
  <si>
    <t>REGION SELECTION</t>
  </si>
  <si>
    <t>HARDIK SOMANI</t>
  </si>
  <si>
    <t>WARD LEVEL SEGREGATION</t>
  </si>
  <si>
    <t>MAP</t>
  </si>
  <si>
    <t>POONAM DHOOT</t>
  </si>
  <si>
    <t>DATA COLLECTION</t>
  </si>
  <si>
    <t>TEAM</t>
  </si>
  <si>
    <t>ADVISORS</t>
  </si>
  <si>
    <t>INPUT FORMAT</t>
  </si>
  <si>
    <t>SANCHITA DEVI</t>
  </si>
  <si>
    <t>PRESENTATION</t>
  </si>
  <si>
    <t>KUNAL KUMAR</t>
  </si>
  <si>
    <t>WARD</t>
  </si>
  <si>
    <t>SECTOR</t>
  </si>
  <si>
    <t>%GDP Contribution</t>
  </si>
  <si>
    <t>Agriculture Percentage</t>
  </si>
  <si>
    <t>ftyk ldy ?kjsyw mRikn ¼djksM+ :0a½ vk/kkj o"kZ&amp;2011&amp;12</t>
  </si>
  <si>
    <t>Sl.
 No.</t>
  </si>
  <si>
    <t>Sector</t>
  </si>
  <si>
    <t>2016-17</t>
  </si>
  <si>
    <t>2017-18</t>
  </si>
  <si>
    <t>2018-19
 ¼vufUre½</t>
  </si>
  <si>
    <t>Agriculture, Livestock, Forestry and Fishing</t>
  </si>
  <si>
    <t>Crops</t>
  </si>
  <si>
    <t>Livestock</t>
  </si>
  <si>
    <t>Forestry and Logging</t>
  </si>
  <si>
    <t>Fishing and Aquaculture</t>
  </si>
  <si>
    <t>Mining and Quarrying</t>
  </si>
  <si>
    <t>d</t>
  </si>
  <si>
    <t>Primary</t>
  </si>
  <si>
    <t>Electricity, Gas, Water supply and Other Utility Services</t>
  </si>
  <si>
    <t>[k</t>
  </si>
  <si>
    <t>Secondary</t>
  </si>
  <si>
    <t>Trade, Repair, Hotels and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</si>
  <si>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</si>
  <si>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</si>
  <si>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</si>
  <si>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</si>
  <si>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</si>
  <si>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Financial Services</t>
  </si>
  <si>
    <t>Real Estate, Ownership of Dwellings and Professional Services</t>
  </si>
  <si>
    <t>Public Administration</t>
  </si>
  <si>
    <t>Other Services</t>
  </si>
  <si>
    <t>Included</t>
  </si>
  <si>
    <t>x</t>
  </si>
  <si>
    <t>Tertiary</t>
  </si>
  <si>
    <t>Total GSVA at Basic Prices</t>
  </si>
  <si>
    <t>Taxes on Products</t>
  </si>
  <si>
    <t>-</t>
  </si>
  <si>
    <t>Subsidies on Products</t>
  </si>
  <si>
    <t>Gross State Domestic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</si>
</sst>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"/>
    <numFmt numFmtId="166" formatCode="0.000000000000000"/>
  </numFmts>
  <fonts count="34">
    <font>
      <sz val="10.0"/>
      <color rgb="FF000000"/>
      <name val="Arial"/>
    </font>
    <font>
      <b/>
      <sz val="12.0"/>
      <color theme="1"/>
      <name val="Times New Roman"/>
    </font>
    <font>
      <color theme="1"/>
      <name val="Arial"/>
    </font>
    <font/>
    <font>
      <b/>
      <color theme="1"/>
      <name val="Times New Roman"/>
    </font>
    <font>
      <b/>
      <color theme="1"/>
      <name val="Arial"/>
    </font>
    <font>
      <b/>
      <color rgb="FF000000"/>
      <name val="Times New Roman"/>
    </font>
    <font>
      <sz val="11.0"/>
      <color rgb="FF000000"/>
      <name val="Calibri"/>
    </font>
    <font>
      <color theme="1"/>
      <name val="Verdana"/>
    </font>
    <font>
      <u/>
      <color rgb="FF0000FF"/>
    </font>
    <font>
      <u/>
      <color rgb="FF1155CC"/>
    </font>
    <font>
      <sz val="14.0"/>
      <color rgb="FF333333"/>
      <name val="Arial"/>
    </font>
    <font>
      <sz val="12.0"/>
      <color rgb="FF000000"/>
      <name val="Calibri"/>
    </font>
    <font>
      <color rgb="FF000000"/>
      <name val="Arial"/>
    </font>
    <font>
      <b/>
      <sz val="11.0"/>
      <color rgb="FF000000"/>
      <name val="Calibri"/>
    </font>
    <font>
      <b/>
      <sz val="12.0"/>
      <color rgb="FF000000"/>
      <name val="Times New Roman"/>
    </font>
    <font>
      <b/>
      <sz val="14.0"/>
      <color theme="1"/>
      <name val="Times New Roman"/>
    </font>
    <font>
      <u/>
      <color rgb="FF0000FF"/>
    </font>
    <font>
      <u/>
      <color rgb="FF1155CC"/>
    </font>
    <font>
      <b/>
      <sz val="14.0"/>
      <color rgb="FF000000"/>
      <name val="Times New Roman"/>
    </font>
    <font>
      <u/>
      <color rgb="FF0000FF"/>
      <name val="Arial"/>
    </font>
    <font>
      <u/>
      <color rgb="FF0000FF"/>
      <name val="Arial"/>
    </font>
    <font>
      <u/>
      <sz val="11.0"/>
      <color rgb="FF0563C1"/>
      <name val="Calibri"/>
    </font>
    <font>
      <sz val="12.0"/>
      <color theme="1"/>
      <name val="Times New Roman"/>
    </font>
    <font>
      <b/>
      <color theme="1"/>
      <name val="Hind"/>
    </font>
    <font>
      <b/>
      <sz val="11.0"/>
      <color theme="1"/>
      <name val="Arial"/>
    </font>
    <font>
      <b/>
      <color rgb="FFFFFFFF"/>
      <name val="Arial"/>
    </font>
    <font>
      <sz val="11.0"/>
      <color rgb="FF000000"/>
      <name val="Arial"/>
    </font>
    <font>
      <b/>
      <color rgb="FF231F20"/>
      <name val="Arial"/>
    </font>
    <font>
      <b/>
      <color theme="1"/>
      <name val="Verdana"/>
    </font>
    <font>
      <color rgb="FF231F20"/>
      <name val="Arial"/>
    </font>
    <font>
      <b/>
      <color rgb="FF231F20"/>
      <name val="MathJax_SansSerif"/>
    </font>
    <font>
      <b/>
      <color rgb="FF000000"/>
      <name val="Arial"/>
    </font>
    <font>
      <color rgb="FF231F20"/>
      <name val="MathJax_SansSerif"/>
    </font>
  </fonts>
  <fills count="1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A2328"/>
        <bgColor rgb="FFBA2328"/>
      </patternFill>
    </fill>
    <fill>
      <patternFill patternType="solid">
        <fgColor rgb="FFFFE5C2"/>
        <bgColor rgb="FFFFE5C2"/>
      </patternFill>
    </fill>
    <fill>
      <patternFill patternType="solid">
        <fgColor rgb="FFE4DFEB"/>
        <bgColor rgb="FFE4DFEB"/>
      </patternFill>
    </fill>
    <fill>
      <patternFill patternType="solid">
        <fgColor rgb="FFFFF2DF"/>
        <bgColor rgb="FFFFF2DF"/>
      </patternFill>
    </fill>
    <fill>
      <patternFill patternType="solid">
        <fgColor rgb="FFD6E3BB"/>
        <bgColor rgb="FFD6E3BB"/>
      </patternFill>
    </fill>
    <fill>
      <patternFill patternType="solid">
        <fgColor rgb="FFF9C090"/>
        <bgColor rgb="FFF9C090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2" numFmtId="0" xfId="0" applyAlignment="1" applyBorder="1" applyFont="1">
      <alignment vertical="bottom"/>
    </xf>
    <xf borderId="2" fillId="0" fontId="1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1" fillId="2" fontId="4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vertical="bottom"/>
    </xf>
    <xf borderId="0" fillId="0" fontId="7" numFmtId="0" xfId="0" applyAlignment="1" applyFont="1">
      <alignment horizontal="right" readingOrder="0" shrinkToFit="0" wrapText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readingOrder="0"/>
    </xf>
    <xf borderId="0" fillId="0" fontId="13" numFmtId="11" xfId="0" applyAlignment="1" applyFont="1" applyNumberFormat="1">
      <alignment horizontal="left" readingOrder="0" shrinkToFit="0" vertical="top" wrapText="0"/>
    </xf>
    <xf borderId="0" fillId="0" fontId="7" numFmtId="0" xfId="0" applyAlignment="1" applyFont="1">
      <alignment horizontal="right" shrinkToFit="0" vertical="bottom" wrapText="0"/>
    </xf>
    <xf borderId="0" fillId="2" fontId="8" numFmtId="0" xfId="0" applyFont="1"/>
    <xf borderId="1" fillId="4" fontId="14" numFmtId="0" xfId="0" applyAlignment="1" applyBorder="1" applyFill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5" fillId="0" fontId="16" numFmtId="0" xfId="0" applyAlignment="1" applyBorder="1" applyFont="1">
      <alignment horizontal="center" readingOrder="0" shrinkToFit="0" vertical="bottom" wrapText="1"/>
    </xf>
    <xf borderId="6" fillId="0" fontId="3" numFmtId="0" xfId="0" applyBorder="1" applyFont="1"/>
    <xf borderId="0" fillId="0" fontId="17" numFmtId="0" xfId="0" applyAlignment="1" applyFont="1">
      <alignment readingOrder="0" shrinkToFit="0" wrapText="0"/>
    </xf>
    <xf borderId="1" fillId="0" fontId="15" numFmtId="2" xfId="0" applyAlignment="1" applyBorder="1" applyFont="1" applyNumberFormat="1">
      <alignment shrinkToFit="0" vertical="bottom" wrapText="1"/>
    </xf>
    <xf borderId="0" fillId="0" fontId="18" numFmtId="0" xfId="0" applyAlignment="1" applyFont="1">
      <alignment readingOrder="0" shrinkToFit="0" wrapText="0"/>
    </xf>
    <xf borderId="7" fillId="0" fontId="3" numFmtId="0" xfId="0" applyBorder="1" applyFont="1"/>
    <xf borderId="5" fillId="0" fontId="19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readingOrder="0" shrinkToFit="0" vertical="top" wrapText="1"/>
    </xf>
    <xf borderId="5" fillId="0" fontId="20" numFmtId="0" xfId="0" applyAlignment="1" applyBorder="1" applyFont="1">
      <alignment readingOrder="0" shrinkToFit="0" vertical="top" wrapText="0"/>
    </xf>
    <xf borderId="1" fillId="0" fontId="21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3" numFmtId="0" xfId="0" applyAlignment="1" applyFont="1">
      <alignment vertical="bottom"/>
    </xf>
    <xf borderId="1" fillId="0" fontId="23" numFmtId="0" xfId="0" applyAlignment="1" applyBorder="1" applyFont="1">
      <alignment vertical="bottom"/>
    </xf>
    <xf borderId="1" fillId="5" fontId="14" numFmtId="0" xfId="0" applyAlignment="1" applyBorder="1" applyFill="1" applyFont="1">
      <alignment vertical="bottom"/>
    </xf>
    <xf borderId="1" fillId="5" fontId="14" numFmtId="0" xfId="0" applyAlignment="1" applyBorder="1" applyFont="1">
      <alignment horizontal="center" vertical="bottom"/>
    </xf>
    <xf borderId="1" fillId="5" fontId="14" numFmtId="0" xfId="0" applyAlignment="1" applyBorder="1" applyFont="1">
      <alignment readingOrder="0" vertical="bottom"/>
    </xf>
    <xf borderId="1" fillId="6" fontId="14" numFmtId="0" xfId="0" applyAlignment="1" applyBorder="1" applyFill="1" applyFont="1">
      <alignment horizontal="right" vertical="bottom"/>
    </xf>
    <xf borderId="1" fillId="3" fontId="7" numFmtId="0" xfId="0" applyAlignment="1" applyBorder="1" applyFont="1">
      <alignment vertical="bottom"/>
    </xf>
    <xf borderId="1" fillId="6" fontId="8" numFmtId="0" xfId="0" applyBorder="1" applyFont="1"/>
    <xf borderId="1" fillId="6" fontId="7" numFmtId="0" xfId="0" applyAlignment="1" applyBorder="1" applyFont="1">
      <alignment horizontal="right" vertical="bottom"/>
    </xf>
    <xf borderId="1" fillId="6" fontId="7" numFmtId="0" xfId="0" applyAlignment="1" applyBorder="1" applyFont="1">
      <alignment horizontal="right" readingOrder="0" shrinkToFit="0" wrapText="0"/>
    </xf>
    <xf borderId="0" fillId="0" fontId="24" numFmtId="0" xfId="0" applyAlignment="1" applyFont="1">
      <alignment horizontal="left" readingOrder="0" vertical="top"/>
    </xf>
    <xf borderId="0" fillId="0" fontId="25" numFmtId="0" xfId="0" applyAlignment="1" applyFont="1">
      <alignment horizontal="left" readingOrder="0" vertical="top"/>
    </xf>
    <xf borderId="0" fillId="0" fontId="5" numFmtId="0" xfId="0" applyAlignment="1" applyFont="1">
      <alignment horizontal="center" readingOrder="0" vertical="top"/>
    </xf>
    <xf borderId="0" fillId="7" fontId="26" numFmtId="0" xfId="0" applyAlignment="1" applyFill="1" applyFont="1">
      <alignment vertical="top"/>
    </xf>
    <xf borderId="1" fillId="7" fontId="26" numFmtId="0" xfId="0" applyAlignment="1" applyBorder="1" applyFont="1">
      <alignment horizontal="center" vertical="top"/>
    </xf>
    <xf borderId="0" fillId="7" fontId="26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shrinkToFit="0" vertical="top" wrapText="0"/>
    </xf>
    <xf borderId="0" fillId="0" fontId="27" numFmtId="0" xfId="0" applyAlignment="1" applyFont="1">
      <alignment horizontal="center" readingOrder="0" shrinkToFit="0" vertical="top" wrapText="0"/>
    </xf>
    <xf borderId="0" fillId="0" fontId="8" numFmtId="164" xfId="0" applyFont="1" applyNumberFormat="1"/>
    <xf borderId="0" fillId="8" fontId="28" numFmtId="0" xfId="0" applyAlignment="1" applyFill="1" applyFont="1">
      <alignment vertical="top"/>
    </xf>
    <xf borderId="0" fillId="0" fontId="13" numFmtId="0" xfId="0" applyAlignment="1" applyFont="1">
      <alignment horizontal="right" readingOrder="0" shrinkToFit="0" vertical="top" wrapText="0"/>
    </xf>
    <xf borderId="0" fillId="0" fontId="29" numFmtId="0" xfId="0" applyFont="1"/>
    <xf borderId="0" fillId="9" fontId="13" numFmtId="164" xfId="0" applyAlignment="1" applyFill="1" applyFont="1" applyNumberFormat="1">
      <alignment horizontal="right" readingOrder="0" shrinkToFit="0" vertical="top" wrapText="0"/>
    </xf>
    <xf borderId="1" fillId="10" fontId="30" numFmtId="0" xfId="0" applyAlignment="1" applyBorder="1" applyFill="1" applyFont="1">
      <alignment vertical="top"/>
    </xf>
    <xf borderId="1" fillId="8" fontId="30" numFmtId="0" xfId="0" applyAlignment="1" applyBorder="1" applyFont="1">
      <alignment vertical="top"/>
    </xf>
    <xf borderId="8" fillId="10" fontId="31" numFmtId="0" xfId="0" applyAlignment="1" applyBorder="1" applyFont="1">
      <alignment horizontal="left" readingOrder="0" vertical="top"/>
    </xf>
    <xf borderId="0" fillId="11" fontId="5" numFmtId="0" xfId="0" applyAlignment="1" applyFill="1" applyFont="1">
      <alignment horizontal="center" readingOrder="0" vertical="top"/>
    </xf>
    <xf borderId="8" fillId="8" fontId="28" numFmtId="0" xfId="0" applyAlignment="1" applyBorder="1" applyFont="1">
      <alignment horizontal="left" readingOrder="0" vertical="top"/>
    </xf>
    <xf borderId="0" fillId="11" fontId="32" numFmtId="0" xfId="0" applyAlignment="1" applyFont="1">
      <alignment horizontal="right" readingOrder="0" shrinkToFit="0" vertical="top" wrapText="0"/>
    </xf>
    <xf borderId="0" fillId="11" fontId="32" numFmtId="164" xfId="0" applyAlignment="1" applyFont="1" applyNumberFormat="1">
      <alignment horizontal="right" readingOrder="0" shrinkToFit="0" vertical="top" wrapText="0"/>
    </xf>
    <xf borderId="0" fillId="10" fontId="28" numFmtId="0" xfId="0" applyAlignment="1" applyFont="1">
      <alignment vertical="top"/>
    </xf>
    <xf borderId="1" fillId="8" fontId="28" numFmtId="0" xfId="0" applyAlignment="1" applyBorder="1" applyFont="1">
      <alignment vertical="top"/>
    </xf>
    <xf borderId="1" fillId="10" fontId="28" numFmtId="0" xfId="0" applyAlignment="1" applyBorder="1" applyFont="1">
      <alignment vertical="top"/>
    </xf>
    <xf borderId="0" fillId="12" fontId="5" numFmtId="0" xfId="0" applyAlignment="1" applyFill="1" applyFont="1">
      <alignment horizontal="center" readingOrder="0" vertical="top"/>
    </xf>
    <xf borderId="1" fillId="8" fontId="28" numFmtId="0" xfId="0" applyAlignment="1" applyBorder="1" applyFont="1">
      <alignment vertical="top"/>
    </xf>
    <xf borderId="0" fillId="12" fontId="32" numFmtId="0" xfId="0" applyAlignment="1" applyFont="1">
      <alignment horizontal="right" readingOrder="0" shrinkToFit="0" vertical="top" wrapText="0"/>
    </xf>
    <xf borderId="0" fillId="12" fontId="32" numFmtId="164" xfId="0" applyAlignment="1" applyFont="1" applyNumberFormat="1">
      <alignment horizontal="right" readingOrder="0" shrinkToFit="0" vertical="top" wrapText="0"/>
    </xf>
    <xf borderId="8" fillId="8" fontId="31" numFmtId="0" xfId="0" applyAlignment="1" applyBorder="1" applyFont="1">
      <alignment horizontal="left" readingOrder="0" vertical="top"/>
    </xf>
    <xf borderId="0" fillId="10" fontId="30" numFmtId="0" xfId="0" applyAlignment="1" applyFont="1">
      <alignment vertical="top"/>
    </xf>
    <xf borderId="8" fillId="8" fontId="33" numFmtId="0" xfId="0" applyAlignment="1" applyBorder="1" applyFont="1">
      <alignment horizontal="left" readingOrder="0" vertical="top"/>
    </xf>
    <xf borderId="8" fillId="10" fontId="33" numFmtId="0" xfId="0" applyAlignment="1" applyBorder="1" applyFont="1">
      <alignment horizontal="left" readingOrder="0" vertical="top"/>
    </xf>
    <xf borderId="0" fillId="13" fontId="5" numFmtId="0" xfId="0" applyAlignment="1" applyFill="1" applyFont="1">
      <alignment horizontal="center" readingOrder="0" vertical="top"/>
    </xf>
    <xf borderId="0" fillId="13" fontId="32" numFmtId="0" xfId="0" applyAlignment="1" applyFont="1">
      <alignment horizontal="right" readingOrder="0" shrinkToFit="0" vertical="top" wrapText="0"/>
    </xf>
    <xf borderId="0" fillId="13" fontId="32" numFmtId="164" xfId="0" applyAlignment="1" applyFont="1" applyNumberFormat="1">
      <alignment horizontal="right" readingOrder="0" shrinkToFit="0" vertical="top" wrapText="0"/>
    </xf>
    <xf borderId="0" fillId="10" fontId="28" numFmtId="0" xfId="0" applyAlignment="1" applyFont="1">
      <alignment horizontal="center" vertical="top"/>
    </xf>
    <xf borderId="0" fillId="10" fontId="28" numFmtId="0" xfId="0" applyAlignment="1" applyFont="1">
      <alignment vertical="top"/>
    </xf>
    <xf borderId="0" fillId="9" fontId="13" numFmtId="0" xfId="0" applyAlignment="1" applyFont="1">
      <alignment horizontal="right" readingOrder="0" shrinkToFit="0" vertical="top" wrapText="0"/>
    </xf>
    <xf borderId="1" fillId="8" fontId="30" numFmtId="0" xfId="0" applyAlignment="1" applyBorder="1" applyFont="1">
      <alignment horizontal="center" vertical="top"/>
    </xf>
    <xf borderId="0" fillId="9" fontId="2" numFmtId="0" xfId="0" applyAlignment="1" applyFont="1">
      <alignment horizontal="center" readingOrder="0" vertical="top"/>
    </xf>
    <xf borderId="1" fillId="10" fontId="30" numFmtId="0" xfId="0" applyAlignment="1" applyBorder="1" applyFont="1">
      <alignment horizontal="center" vertical="top"/>
    </xf>
    <xf borderId="1" fillId="8" fontId="28" numFmtId="0" xfId="0" applyAlignment="1" applyBorder="1" applyFont="1">
      <alignment horizontal="center" vertical="top"/>
    </xf>
    <xf borderId="0" fillId="0" fontId="8" numFmtId="165" xfId="0" applyFont="1" applyNumberFormat="1"/>
    <xf borderId="1" fillId="5" fontId="1" numFmtId="0" xfId="0" applyAlignment="1" applyBorder="1" applyFont="1">
      <alignment horizontal="center" shrinkToFit="0" vertical="bottom" wrapText="1"/>
    </xf>
    <xf borderId="2" fillId="3" fontId="1" numFmtId="0" xfId="0" applyAlignment="1" applyBorder="1" applyFont="1">
      <alignment horizontal="center" shrinkToFit="0" vertical="bottom" wrapText="1"/>
    </xf>
    <xf borderId="1" fillId="14" fontId="2" numFmtId="0" xfId="0" applyAlignment="1" applyBorder="1" applyFill="1" applyFont="1">
      <alignment readingOrder="0" vertical="bottom"/>
    </xf>
    <xf borderId="1" fillId="5" fontId="4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horizontal="center" shrinkToFit="0" vertical="bottom" wrapText="1"/>
    </xf>
    <xf borderId="0" fillId="0" fontId="8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lthfrog.in/hospital/list/uttar-pradesh/lucknow" TargetMode="External"/><Relationship Id="rId2" Type="http://schemas.openxmlformats.org/officeDocument/2006/relationships/hyperlink" Target="https://smartcities.data.gov.in/resources/public-toilets-data-lucknow-0" TargetMode="External"/><Relationship Id="rId3" Type="http://schemas.openxmlformats.org/officeDocument/2006/relationships/hyperlink" Target="https://www.statista.com/study/66279/lucknow/" TargetMode="External"/><Relationship Id="rId4" Type="http://schemas.openxmlformats.org/officeDocument/2006/relationships/hyperlink" Target="https://www.hindustantimes.com/delhi-news/migration-from-up-bihar-disproportionately-high/story-K3WAio8TrrvBhd22VbAPLN.html" TargetMode="External"/><Relationship Id="rId5" Type="http://schemas.openxmlformats.org/officeDocument/2006/relationships/hyperlink" Target="https://www.livemint.com/industry/retail/the-neighbourhood-kirana-store-makes-a-roaring-comeback-this-season-11586545799321.html" TargetMode="External"/><Relationship Id="rId6" Type="http://schemas.openxmlformats.org/officeDocument/2006/relationships/hyperlink" Target="http://www.upexciseonline.in/portal/Home/Home/Shops/List" TargetMode="External"/><Relationship Id="rId7" Type="http://schemas.openxmlformats.org/officeDocument/2006/relationships/hyperlink" Target="https://thewire.in/business/india-retail-sector-lockdown-fy21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upexciseonline.in/portal/Home/Home/Shops/List" TargetMode="External"/><Relationship Id="rId10" Type="http://schemas.openxmlformats.org/officeDocument/2006/relationships/hyperlink" Target="https://thewire.in/business/india-retail-sector-lockdown-fy21" TargetMode="External"/><Relationship Id="rId13" Type="http://schemas.openxmlformats.org/officeDocument/2006/relationships/hyperlink" Target="https://worldpopulationreview.com/world-cities/lucknow-population/" TargetMode="External"/><Relationship Id="rId12" Type="http://schemas.openxmlformats.org/officeDocument/2006/relationships/hyperlink" Target="http://www.industrialpsychiatry.org/article.asp?issn=0972-6748;year=2008;volume=17;issue=1;spage=33;epage=38;aulast=Tiwari" TargetMode="External"/><Relationship Id="rId1" Type="http://schemas.openxmlformats.org/officeDocument/2006/relationships/hyperlink" Target="https://smartcities.data.gov.in/catalog/city-profile-lucknow" TargetMode="External"/><Relationship Id="rId2" Type="http://schemas.openxmlformats.org/officeDocument/2006/relationships/hyperlink" Target="https://indikosh.com/city/156205/lucknow" TargetMode="External"/><Relationship Id="rId3" Type="http://schemas.openxmlformats.org/officeDocument/2006/relationships/hyperlink" Target="http://mospi.nic.in/sites/default/files/publication_reports/ElderlyinIndia_2016.pdf" TargetMode="External"/><Relationship Id="rId4" Type="http://schemas.openxmlformats.org/officeDocument/2006/relationships/hyperlink" Target="https://timesofindia.indiatimes.com/city/lucknow/coronavirus-in-lucknow-latest-news-updates-on-lucknow-corona-cases-deaths-18-may-2020/articleshowprint/75797603.cms" TargetMode="External"/><Relationship Id="rId9" Type="http://schemas.openxmlformats.org/officeDocument/2006/relationships/hyperlink" Target="https://www.livemint.com/industry/retail/the-neighbourhood-kirana-store-makes-a-roaring-comeback-this-season-11586545799321.html" TargetMode="External"/><Relationship Id="rId15" Type="http://schemas.openxmlformats.org/officeDocument/2006/relationships/hyperlink" Target="https://lmc.up.nic.in/pdf/Annexure%203.pdf" TargetMode="External"/><Relationship Id="rId14" Type="http://schemas.openxmlformats.org/officeDocument/2006/relationships/hyperlink" Target="https://indikosh.com/city/156205/lucknow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healthfrog.in/hospital/list/uttar-pradesh/lucknow" TargetMode="External"/><Relationship Id="rId6" Type="http://schemas.openxmlformats.org/officeDocument/2006/relationships/hyperlink" Target="http://updes.up.nic.in/esd/Book/DDP_UP_Report.pdf" TargetMode="External"/><Relationship Id="rId7" Type="http://schemas.openxmlformats.org/officeDocument/2006/relationships/hyperlink" Target="https://indikosh.com/city/156205/lucknow" TargetMode="External"/><Relationship Id="rId8" Type="http://schemas.openxmlformats.org/officeDocument/2006/relationships/hyperlink" Target="https://timesofindia.indiatimes.com/city/lucknow/One-cop-to-police-more-than-1100-Lucknowites/articleshow/32571879.cm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86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3" t="s">
        <v>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5"/>
      <c r="BL1" s="3" t="s">
        <v>2</v>
      </c>
      <c r="BM1" s="4"/>
      <c r="BN1" s="4"/>
      <c r="BO1" s="4"/>
      <c r="BP1" s="4"/>
      <c r="BQ1" s="4"/>
      <c r="BR1" s="4"/>
      <c r="BS1" s="4"/>
      <c r="BT1" s="5"/>
      <c r="BU1" s="6"/>
    </row>
    <row r="2">
      <c r="A2" s="7" t="s">
        <v>3</v>
      </c>
      <c r="B2" s="7" t="s">
        <v>4</v>
      </c>
      <c r="C2" s="8" t="s">
        <v>5</v>
      </c>
      <c r="D2" s="9" t="s">
        <v>6</v>
      </c>
      <c r="E2" s="10" t="str">
        <f>D2&amp;"_Source"</f>
        <v>AREA(IN Sq km)_Source</v>
      </c>
      <c r="F2" s="11" t="s">
        <v>7</v>
      </c>
      <c r="G2" s="10" t="str">
        <f>F2&amp;"_Source"</f>
        <v>Population( in thousands)_Source</v>
      </c>
      <c r="H2" s="11" t="s">
        <v>8</v>
      </c>
      <c r="I2" s="10" t="str">
        <f>H2&amp;"_Source"</f>
        <v>Density per square kilometer_Source</v>
      </c>
      <c r="J2" s="11" t="s">
        <v>9</v>
      </c>
      <c r="K2" s="10" t="str">
        <f>J2&amp;"_Source"</f>
        <v>Senior citizen %_Source</v>
      </c>
      <c r="L2" s="11" t="s">
        <v>10</v>
      </c>
      <c r="M2" s="10" t="str">
        <f>L2&amp;"_Source"</f>
        <v>No of cases_Source</v>
      </c>
      <c r="N2" s="11" t="s">
        <v>11</v>
      </c>
      <c r="O2" s="10" t="str">
        <f>N2&amp;"_Source"</f>
        <v>Educational institutes_Source</v>
      </c>
      <c r="P2" s="11" t="s">
        <v>12</v>
      </c>
      <c r="Q2" s="10" t="str">
        <f>P2&amp;"_Source"</f>
        <v>Hospitals_Source</v>
      </c>
      <c r="R2" s="11" t="s">
        <v>13</v>
      </c>
      <c r="S2" s="10" t="str">
        <f>R2&amp;"_Source"</f>
        <v>Supermarts/malls_Source</v>
      </c>
      <c r="T2" s="11" t="s">
        <v>14</v>
      </c>
      <c r="U2" s="10" t="str">
        <f>T2&amp;"_Source"</f>
        <v>Type_Source</v>
      </c>
      <c r="V2" s="12" t="s">
        <v>15</v>
      </c>
      <c r="W2" s="10" t="str">
        <f>V2&amp;"_Source"</f>
        <v>no of households_Source</v>
      </c>
      <c r="X2" s="11" t="s">
        <v>16</v>
      </c>
      <c r="Y2" s="10" t="str">
        <f>X2&amp;"_Source"</f>
        <v>Number of Notified Households_Source</v>
      </c>
      <c r="Z2" s="11" t="s">
        <v>17</v>
      </c>
      <c r="AA2" s="10" t="str">
        <f>Z2&amp;"_Source"</f>
        <v>No. of household with water connection inside the house_Source</v>
      </c>
      <c r="AB2" s="11" t="s">
        <v>18</v>
      </c>
      <c r="AC2" s="10" t="str">
        <f>AB2&amp;"_Source"</f>
        <v>Total number of water connections_Source</v>
      </c>
      <c r="AD2" s="11" t="s">
        <v>19</v>
      </c>
      <c r="AE2" s="10" t="str">
        <f>AD2&amp;"_Source"</f>
        <v>No of households having private washroom_Source</v>
      </c>
      <c r="AF2" s="11" t="s">
        <v>20</v>
      </c>
      <c r="AG2" s="10" t="str">
        <f>AF2&amp;"_Source"</f>
        <v>Density of retail store_Source</v>
      </c>
      <c r="AH2" s="11" t="s">
        <v>21</v>
      </c>
      <c r="AI2" s="10" t="str">
        <f>AH2&amp;"_Source"</f>
        <v>Per capita income_Source</v>
      </c>
      <c r="AJ2" s="11" t="s">
        <v>22</v>
      </c>
      <c r="AK2" s="10" t="str">
        <f>AJ2&amp;"_Source"</f>
        <v>Labour settlements in the region_Source</v>
      </c>
      <c r="AL2" s="13" t="s">
        <v>23</v>
      </c>
      <c r="AM2" s="10" t="str">
        <f>AL2&amp;"_Source"</f>
        <v>Migrant Population %_Source</v>
      </c>
      <c r="AN2" s="11" t="s">
        <v>24</v>
      </c>
      <c r="AO2" s="10" t="str">
        <f>AN2&amp;"_Source"</f>
        <v>Gender Ratio_Source</v>
      </c>
      <c r="AP2" s="11" t="s">
        <v>25</v>
      </c>
      <c r="AQ2" s="10" t="str">
        <f>AP2&amp;"_Source"</f>
        <v>Domestic Violence %_Source</v>
      </c>
      <c r="AR2" s="14" t="s">
        <v>26</v>
      </c>
      <c r="AS2" s="10" t="str">
        <f>AR2&amp;"_Source"</f>
        <v>Internet Penetration %_Source</v>
      </c>
      <c r="AT2" s="14" t="s">
        <v>27</v>
      </c>
      <c r="AU2" s="10" t="str">
        <f>AT2&amp;"_Source"</f>
        <v>Police to Population Ratio per 1000_Source</v>
      </c>
      <c r="AV2" s="14" t="s">
        <v>28</v>
      </c>
      <c r="AW2" s="10" t="str">
        <f>AV2&amp;"_Source"</f>
        <v>Number of Kirana Shops_Source</v>
      </c>
      <c r="AX2" s="14" t="s">
        <v>29</v>
      </c>
      <c r="AY2" s="10" t="str">
        <f>AX2&amp;"_Source"</f>
        <v>Number of Pharmacies_Source</v>
      </c>
      <c r="AZ2" s="14" t="s">
        <v>30</v>
      </c>
      <c r="BA2" s="10" t="str">
        <f>AZ2&amp;"_Source"</f>
        <v>Number of Liquor Stores_Source</v>
      </c>
      <c r="BB2" s="14" t="s">
        <v>31</v>
      </c>
      <c r="BC2" s="10" t="str">
        <f>BB2&amp;"_Source"</f>
        <v>Estimates of Alcoholism % in Population_Source</v>
      </c>
      <c r="BD2" s="14" t="s">
        <v>32</v>
      </c>
      <c r="BE2" s="10" t="str">
        <f>BD2&amp;"_Source"</f>
        <v>% Unemployed(55%)_Source</v>
      </c>
      <c r="BF2" s="14" t="s">
        <v>33</v>
      </c>
      <c r="BG2" s="10" t="str">
        <f>BF2&amp;"_Source"</f>
        <v>Age Group Children %_Source</v>
      </c>
      <c r="BH2" s="14" t="s">
        <v>34</v>
      </c>
      <c r="BI2" s="10" t="str">
        <f>BH2&amp;"_Source"</f>
        <v>Literacy Rate_Source</v>
      </c>
      <c r="BJ2" s="11" t="s">
        <v>35</v>
      </c>
      <c r="BK2" s="10" t="str">
        <f>BJ2&amp;"_Source"</f>
        <v>Slum percentage_Source</v>
      </c>
      <c r="BL2" s="15" t="s">
        <v>36</v>
      </c>
      <c r="BM2" s="15" t="s">
        <v>37</v>
      </c>
      <c r="BN2" s="15" t="s">
        <v>38</v>
      </c>
      <c r="BO2" s="15" t="s">
        <v>39</v>
      </c>
      <c r="BP2" s="15" t="s">
        <v>40</v>
      </c>
      <c r="BQ2" s="15" t="s">
        <v>41</v>
      </c>
      <c r="BR2" s="15" t="s">
        <v>42</v>
      </c>
      <c r="BS2" s="15" t="s">
        <v>43</v>
      </c>
      <c r="BT2" s="15" t="s">
        <v>44</v>
      </c>
      <c r="BU2" s="10"/>
    </row>
    <row r="3">
      <c r="A3" s="16" t="str">
        <f>IF(AND(D3&gt;1,D3&lt;50),"",$D$2 &amp;" | ") &amp; IF(AND(F3&gt;D3*100,F3&lt;D3*100000),"",$F$2 &amp;" | ") &amp; IF(AND(#REF! &gt; F3/D3-100, #REF! &lt; F3/D3 + 100),"",$H$2 &amp;" | ") &amp; IF(AND(J3&gt;0.01,J3&lt;0.4),"",$J$2 &amp;" | ")&amp; IF(AND(L3 &gt; F3/100000, L3 &lt; F3/1000),"",$L$2 &amp;" | ")&amp; IF(AND(N3&gt;F3/50000,N3&lt;F3/100),"",$N$2 &amp;" | ")&amp; IF(AND(P3&gt;F3/50000,P3&lt;F3/100),"",$P$2 &amp;" | ") &amp; IF(AND(R3&gt;F3/50000,R3&lt;F3/100),"",$R$2 &amp;" | ")&amp; IF(OR(T3="Urban",T3="Semi-Urban",T3="Rural"),"",$T$2 &amp;" | ")</f>
        <v>#REF!</v>
      </c>
      <c r="B3" s="16" t="str">
        <f t="shared" ref="B3:B112" si="1">IF(AND(V3/F3&gt;2,V3/F3&lt;6),"",$V$2&amp;" | ") &amp; IF(AND(X3/V3&lt;1,X3/V3&gt;0),"",$X$2&amp;" | ") &amp;IF(AND(Z3/V3&lt;1,Z3/V3&gt;0),"",$Z$2&amp;" | ") &amp;IF(AND(AB3/V3&lt;1,AB3/V3&gt;0),"",$AB$2&amp;" | ") &amp;IF(AND(AD3/V3&lt;1,AD3/V3&gt;0),"",$AD$2&amp;" | ") &amp;IF(AND(AF3&gt;1,AF3&lt;50),"",$AF$2&amp;" | ") &amp;IF(AND(AH3&gt;10000,AH3&lt;500000),"",$AH$2&amp;" | ") &amp;IF(OR(AJ3="High",AJ3="Low",AJ3="Medium"),"",$AJ$2&amp;" | ") &amp;IF(AND(AL3/F3&lt;1,AL3&gt;0),"",$AL$2&amp;" | ") &amp;IF(AND(AN3&gt;0.2,AN3&lt;1.6),"",$AN$2&amp;" | ")&amp;IF(AND(AP3&gt;0.01,AP3&lt;1),"",$AP$2&amp;" | ")</f>
        <v>no of households | Total number of water connections | Labour settlements in the region | </v>
      </c>
      <c r="C3" s="17">
        <v>1.0</v>
      </c>
      <c r="D3" s="18">
        <v>5.362</v>
      </c>
      <c r="E3" s="19" t="s">
        <v>45</v>
      </c>
      <c r="F3" s="17">
        <v>55790.0</v>
      </c>
      <c r="H3" s="20">
        <f t="shared" ref="H3:H112" si="2">F3/D3</f>
        <v>10404.69974</v>
      </c>
      <c r="J3" s="19">
        <v>0.077</v>
      </c>
      <c r="K3" s="19" t="s">
        <v>46</v>
      </c>
      <c r="L3" s="17">
        <v>5.0</v>
      </c>
      <c r="M3" s="19" t="s">
        <v>47</v>
      </c>
      <c r="N3" s="21">
        <v>84.0</v>
      </c>
      <c r="O3" s="19" t="s">
        <v>48</v>
      </c>
      <c r="P3" s="21">
        <v>9.0</v>
      </c>
      <c r="Q3" s="22" t="s">
        <v>49</v>
      </c>
      <c r="R3" s="18">
        <v>5.0</v>
      </c>
      <c r="S3" s="19" t="s">
        <v>50</v>
      </c>
      <c r="V3" s="20">
        <f t="shared" ref="V3:V112" si="3">round(F3/4.5,0)</f>
        <v>12398</v>
      </c>
      <c r="W3" s="19" t="s">
        <v>51</v>
      </c>
      <c r="X3" s="20">
        <f t="shared" ref="X3:X112" si="4">ROUND(0.7871*V3,0)</f>
        <v>9758</v>
      </c>
      <c r="Y3" s="19" t="s">
        <v>51</v>
      </c>
      <c r="Z3" s="20">
        <f t="shared" ref="Z3:Z112" si="5">round((0.4737+0.0461)*V3,0)</f>
        <v>6444</v>
      </c>
      <c r="AA3" s="19" t="s">
        <v>51</v>
      </c>
      <c r="AD3" s="20">
        <f>ROUND(VLOOKUP(C3, Sheet5!$B$1:$C$111, 2, 0) *V3, 0)</f>
        <v>9263</v>
      </c>
      <c r="AE3" s="22" t="s">
        <v>52</v>
      </c>
      <c r="AF3" s="20">
        <f t="shared" ref="AF3:AF112" si="6">(AV3/F3)*1000</f>
        <v>1.398100018</v>
      </c>
      <c r="AH3" s="19">
        <v>104016.09</v>
      </c>
      <c r="AI3" s="22" t="s">
        <v>53</v>
      </c>
      <c r="AL3" s="19">
        <v>0.37</v>
      </c>
      <c r="AM3" s="23" t="s">
        <v>54</v>
      </c>
      <c r="AN3" s="24">
        <v>0.921</v>
      </c>
      <c r="AP3" s="19">
        <v>0.098726349</v>
      </c>
      <c r="AQ3" s="19" t="s">
        <v>55</v>
      </c>
      <c r="AR3" s="20">
        <f t="shared" ref="AR3:AR112" si="7">IF(V3="Rural", 0.31, 0.76)</f>
        <v>0.76</v>
      </c>
      <c r="AS3" s="19" t="s">
        <v>55</v>
      </c>
      <c r="AT3" s="21">
        <v>1.068806</v>
      </c>
      <c r="AU3" s="19" t="s">
        <v>56</v>
      </c>
      <c r="AV3" s="21">
        <v>78.0</v>
      </c>
      <c r="AW3" s="22" t="s">
        <v>57</v>
      </c>
      <c r="AX3" s="21">
        <v>34.0</v>
      </c>
      <c r="AY3" s="19" t="s">
        <v>58</v>
      </c>
      <c r="AZ3" s="21">
        <v>9.0</v>
      </c>
      <c r="BA3" s="22" t="s">
        <v>59</v>
      </c>
      <c r="BB3" s="21">
        <v>0.6238</v>
      </c>
      <c r="BC3" s="19" t="s">
        <v>60</v>
      </c>
      <c r="BD3" s="19">
        <v>0.085</v>
      </c>
      <c r="BE3" s="19" t="s">
        <v>56</v>
      </c>
      <c r="BF3" s="19">
        <v>0.154</v>
      </c>
      <c r="BG3" s="19" t="s">
        <v>61</v>
      </c>
      <c r="BH3" s="25">
        <v>0.84</v>
      </c>
      <c r="BJ3" s="26">
        <v>0.57</v>
      </c>
      <c r="BL3" s="20">
        <v>0.1368919141089393</v>
      </c>
      <c r="BM3" s="20">
        <v>0.24320976434842978</v>
      </c>
      <c r="BN3" s="20">
        <v>0.001229108095254225</v>
      </c>
      <c r="BO3" s="20">
        <v>0.040253290119575874</v>
      </c>
      <c r="BP3" s="20">
        <v>0.301899675896819</v>
      </c>
      <c r="BQ3" s="20">
        <v>0.09264402267978722</v>
      </c>
      <c r="BR3" s="20">
        <v>0.14226926202567655</v>
      </c>
      <c r="BS3" s="20">
        <v>0.38255989464787754</v>
      </c>
      <c r="BT3" s="20">
        <v>0.19512091012160823</v>
      </c>
    </row>
    <row r="4">
      <c r="A4" s="16" t="str">
        <f t="shared" ref="A4:A112" si="8">IF(AND(D4&gt;1,D4&lt;50),"",$D$2 &amp;" | ") &amp; IF(AND(F4&gt;D4*100,F4&lt;D4*100000),"",$F$2 &amp;" | ") &amp; IF(AND(H4 &gt; F4/D4-100, H4 &lt; F4/D4 + 100),"",$H$2 &amp;" | ") &amp; IF(AND(J4&gt;0.01,J4&lt;0.4),"",$J$2 &amp;" | ")&amp; IF(AND(L4 &gt; F4/100000, L4 &lt; F4/1000),"",$L$2 &amp;" | ")&amp; IF(AND(N4&gt;F4/50000,N4&lt;F4/100),"",$N$2 &amp;" | ")&amp; IF(AND(P4&gt;F4/50000,P4&lt;F4/100),"",$P$2 &amp;" | ") &amp; IF(AND(R4&gt;F4/50000,R4&lt;F4/100),"",$R$2 &amp;" | ")&amp; IF(OR(T4="Urban",T4="Semi-Urban",T4="Rural"),"",$T$2 &amp;" | ")</f>
        <v>Type | </v>
      </c>
      <c r="B4" s="16" t="str">
        <f t="shared" si="1"/>
        <v>no of households | Total number of water connections | Labour settlements in the region | </v>
      </c>
      <c r="C4" s="17">
        <v>2.0</v>
      </c>
      <c r="D4" s="18">
        <v>5.2</v>
      </c>
      <c r="E4" s="19" t="s">
        <v>62</v>
      </c>
      <c r="F4" s="17">
        <v>54101.0</v>
      </c>
      <c r="H4" s="20">
        <f t="shared" si="2"/>
        <v>10404.03846</v>
      </c>
      <c r="J4" s="19">
        <v>0.077</v>
      </c>
      <c r="L4" s="17">
        <v>5.0</v>
      </c>
      <c r="M4" s="19" t="s">
        <v>56</v>
      </c>
      <c r="N4" s="21">
        <v>82.0</v>
      </c>
      <c r="O4" s="27"/>
      <c r="P4" s="21">
        <v>9.0</v>
      </c>
      <c r="R4" s="18">
        <v>5.0</v>
      </c>
      <c r="V4" s="20">
        <f t="shared" si="3"/>
        <v>12022</v>
      </c>
      <c r="X4" s="20">
        <f t="shared" si="4"/>
        <v>9463</v>
      </c>
      <c r="Z4" s="20">
        <f t="shared" si="5"/>
        <v>6249</v>
      </c>
      <c r="AD4" s="20">
        <f>ROUND(VLOOKUP(C4, Sheet5!$B$1:$C$111, 2, 0) *V4, 0)</f>
        <v>8982</v>
      </c>
      <c r="AE4" s="19" t="s">
        <v>63</v>
      </c>
      <c r="AF4" s="20">
        <f t="shared" si="6"/>
        <v>1.645071256</v>
      </c>
      <c r="AH4" s="19">
        <v>104016.09</v>
      </c>
      <c r="AL4" s="19">
        <v>0.37</v>
      </c>
      <c r="AN4" s="24">
        <v>0.891</v>
      </c>
      <c r="AP4" s="19">
        <v>0.098726349</v>
      </c>
      <c r="AQ4" s="19" t="s">
        <v>55</v>
      </c>
      <c r="AR4" s="20">
        <f t="shared" si="7"/>
        <v>0.76</v>
      </c>
      <c r="AS4" s="19" t="s">
        <v>55</v>
      </c>
      <c r="AT4" s="21">
        <v>1.068806</v>
      </c>
      <c r="AV4" s="21">
        <v>89.0</v>
      </c>
      <c r="AW4" s="22" t="s">
        <v>64</v>
      </c>
      <c r="AX4" s="21">
        <v>38.0</v>
      </c>
      <c r="AZ4" s="21">
        <v>10.0</v>
      </c>
      <c r="BB4" s="21">
        <v>0.6238</v>
      </c>
      <c r="BD4" s="19">
        <v>0.085</v>
      </c>
      <c r="BF4" s="19">
        <v>0.154</v>
      </c>
      <c r="BH4" s="25">
        <v>0.76</v>
      </c>
      <c r="BJ4" s="26">
        <v>0.53</v>
      </c>
      <c r="BL4" s="20">
        <v>0.13274761507810945</v>
      </c>
      <c r="BM4" s="20">
        <v>0.23584677291655134</v>
      </c>
      <c r="BN4" s="20">
        <v>0.001191897778479097</v>
      </c>
      <c r="BO4" s="20">
        <v>0.039034652245190433</v>
      </c>
      <c r="BP4" s="20">
        <v>0.2927598918389282</v>
      </c>
      <c r="BQ4" s="20">
        <v>0.08983929505286195</v>
      </c>
      <c r="BR4" s="20">
        <v>0.1379621678589555</v>
      </c>
      <c r="BS4" s="20">
        <v>0.37097818355161893</v>
      </c>
      <c r="BT4" s="20">
        <v>0.18921377233355666</v>
      </c>
    </row>
    <row r="5">
      <c r="A5" s="16" t="str">
        <f t="shared" si="8"/>
        <v>Type | </v>
      </c>
      <c r="B5" s="16" t="str">
        <f t="shared" si="1"/>
        <v>no of households | Total number of water connections | Labour settlements in the region | </v>
      </c>
      <c r="C5" s="17">
        <v>3.0</v>
      </c>
      <c r="D5" s="18">
        <v>2.229</v>
      </c>
      <c r="F5" s="17">
        <v>23187.0</v>
      </c>
      <c r="H5" s="20">
        <f t="shared" si="2"/>
        <v>10402.42261</v>
      </c>
      <c r="J5" s="19">
        <v>0.077</v>
      </c>
      <c r="L5" s="17">
        <v>2.0</v>
      </c>
      <c r="N5" s="21">
        <v>35.0</v>
      </c>
      <c r="O5" s="27"/>
      <c r="P5" s="21">
        <v>4.0</v>
      </c>
      <c r="R5" s="18">
        <v>2.0</v>
      </c>
      <c r="V5" s="20">
        <f t="shared" si="3"/>
        <v>5153</v>
      </c>
      <c r="X5" s="20">
        <f t="shared" si="4"/>
        <v>4056</v>
      </c>
      <c r="Z5" s="20">
        <f t="shared" si="5"/>
        <v>2679</v>
      </c>
      <c r="AD5" s="20">
        <f>ROUND(VLOOKUP(C5, Sheet5!$B$1:$C$111, 2, 0) *V5, 0)</f>
        <v>3850</v>
      </c>
      <c r="AE5" s="19" t="s">
        <v>65</v>
      </c>
      <c r="AF5" s="20">
        <f t="shared" si="6"/>
        <v>2.975805408</v>
      </c>
      <c r="AH5" s="19">
        <v>104016.09</v>
      </c>
      <c r="AL5" s="19">
        <v>0.37</v>
      </c>
      <c r="AN5" s="24">
        <v>0.962</v>
      </c>
      <c r="AP5" s="19">
        <v>0.098726349</v>
      </c>
      <c r="AQ5" s="19" t="s">
        <v>55</v>
      </c>
      <c r="AR5" s="20">
        <f t="shared" si="7"/>
        <v>0.76</v>
      </c>
      <c r="AS5" s="19" t="s">
        <v>55</v>
      </c>
      <c r="AT5" s="21">
        <v>1.068806</v>
      </c>
      <c r="AV5" s="21">
        <v>69.0</v>
      </c>
      <c r="AX5" s="21">
        <v>30.0</v>
      </c>
      <c r="AZ5" s="21">
        <v>8.0</v>
      </c>
      <c r="BB5" s="21">
        <v>0.6238</v>
      </c>
      <c r="BD5" s="19">
        <v>0.085</v>
      </c>
      <c r="BF5" s="19">
        <v>0.154</v>
      </c>
      <c r="BH5" s="25">
        <v>0.74</v>
      </c>
      <c r="BJ5" s="26">
        <v>0.893</v>
      </c>
      <c r="BL5" s="20">
        <v>0.05689393820476745</v>
      </c>
      <c r="BM5" s="20">
        <v>0.10108092500353184</v>
      </c>
      <c r="BN5" s="20">
        <v>5.10832217326756E-4</v>
      </c>
      <c r="BO5" s="20">
        <v>0.01672975511745126</v>
      </c>
      <c r="BP5" s="20">
        <v>0.12547316338088443</v>
      </c>
      <c r="BQ5" s="20">
        <v>0.038503978381004236</v>
      </c>
      <c r="BR5" s="20">
        <v>0.05912882915557201</v>
      </c>
      <c r="BS5" s="20">
        <v>0.1589965276429528</v>
      </c>
      <c r="BT5" s="20">
        <v>0.08109461450062251</v>
      </c>
    </row>
    <row r="6">
      <c r="A6" s="16" t="str">
        <f t="shared" si="8"/>
        <v>Type | </v>
      </c>
      <c r="B6" s="16" t="str">
        <f t="shared" si="1"/>
        <v>no of households | Total number of water connections | Labour settlements in the region | </v>
      </c>
      <c r="C6" s="17">
        <v>4.0</v>
      </c>
      <c r="D6" s="18">
        <v>2.814</v>
      </c>
      <c r="F6" s="17">
        <v>29282.0</v>
      </c>
      <c r="H6" s="20">
        <f t="shared" si="2"/>
        <v>10405.828</v>
      </c>
      <c r="J6" s="19">
        <v>0.077</v>
      </c>
      <c r="L6" s="17">
        <v>2.0</v>
      </c>
      <c r="N6" s="21">
        <v>44.0</v>
      </c>
      <c r="O6" s="27"/>
      <c r="P6" s="21">
        <v>5.0</v>
      </c>
      <c r="R6" s="18">
        <v>3.0</v>
      </c>
      <c r="V6" s="20">
        <f t="shared" si="3"/>
        <v>6507</v>
      </c>
      <c r="X6" s="20">
        <f t="shared" si="4"/>
        <v>5122</v>
      </c>
      <c r="Z6" s="20">
        <f t="shared" si="5"/>
        <v>3382</v>
      </c>
      <c r="AD6" s="20">
        <f>ROUND(VLOOKUP(C6, Sheet5!$B$1:$C$111, 2, 0) *V6, 0)</f>
        <v>4862</v>
      </c>
      <c r="AE6" s="19" t="s">
        <v>66</v>
      </c>
      <c r="AF6" s="20">
        <f t="shared" si="6"/>
        <v>5.566559661</v>
      </c>
      <c r="AH6" s="19">
        <v>104016.09</v>
      </c>
      <c r="AL6" s="19">
        <v>0.37</v>
      </c>
      <c r="AN6" s="24">
        <v>0.892</v>
      </c>
      <c r="AP6" s="19">
        <v>0.098726349</v>
      </c>
      <c r="AQ6" s="19" t="s">
        <v>55</v>
      </c>
      <c r="AR6" s="20">
        <f t="shared" si="7"/>
        <v>0.76</v>
      </c>
      <c r="AS6" s="19" t="s">
        <v>55</v>
      </c>
      <c r="AT6" s="21">
        <v>1.068806</v>
      </c>
      <c r="AV6" s="21">
        <v>163.0</v>
      </c>
      <c r="AX6" s="21">
        <v>70.0</v>
      </c>
      <c r="AZ6" s="21">
        <v>18.0</v>
      </c>
      <c r="BB6" s="21">
        <v>0.6238</v>
      </c>
      <c r="BD6" s="19">
        <v>0.085</v>
      </c>
      <c r="BF6" s="19">
        <v>0.154</v>
      </c>
      <c r="BH6" s="25">
        <v>0.77</v>
      </c>
      <c r="BJ6" s="26">
        <v>1.582</v>
      </c>
      <c r="BL6" s="20">
        <v>0.07184923873342823</v>
      </c>
      <c r="BM6" s="20">
        <v>0.12765134109429505</v>
      </c>
      <c r="BN6" s="20">
        <v>6.451110099522175E-4</v>
      </c>
      <c r="BO6" s="20">
        <v>0.021127385575935125</v>
      </c>
      <c r="BP6" s="20">
        <v>0.15845539181951343</v>
      </c>
      <c r="BQ6" s="20">
        <v>0.0486252423751484</v>
      </c>
      <c r="BR6" s="20">
        <v>0.07467159940196919</v>
      </c>
      <c r="BS6" s="20">
        <v>0.2007908018476277</v>
      </c>
      <c r="BT6" s="20">
        <v>0.10241137282991453</v>
      </c>
    </row>
    <row r="7">
      <c r="A7" s="16" t="str">
        <f t="shared" si="8"/>
        <v>Type | </v>
      </c>
      <c r="B7" s="16" t="str">
        <f t="shared" si="1"/>
        <v>no of households | Total number of water connections | Labour settlements in the region | </v>
      </c>
      <c r="C7" s="17">
        <v>5.0</v>
      </c>
      <c r="D7" s="18">
        <v>2.72</v>
      </c>
      <c r="F7" s="17">
        <v>28306.0</v>
      </c>
      <c r="H7" s="20">
        <f t="shared" si="2"/>
        <v>10406.61765</v>
      </c>
      <c r="J7" s="19">
        <v>0.077</v>
      </c>
      <c r="L7" s="17">
        <v>2.0</v>
      </c>
      <c r="N7" s="21">
        <v>43.0</v>
      </c>
      <c r="O7" s="27"/>
      <c r="P7" s="21">
        <v>4.0</v>
      </c>
      <c r="R7" s="18">
        <v>3.0</v>
      </c>
      <c r="V7" s="20">
        <f t="shared" si="3"/>
        <v>6290</v>
      </c>
      <c r="X7" s="20">
        <f t="shared" si="4"/>
        <v>4951</v>
      </c>
      <c r="Z7" s="20">
        <f t="shared" si="5"/>
        <v>3270</v>
      </c>
      <c r="AD7" s="20">
        <f>ROUND(VLOOKUP(C7, Sheet5!$B$1:$C$111, 2, 0) *V7, 0)</f>
        <v>4832</v>
      </c>
      <c r="AE7" s="19" t="s">
        <v>67</v>
      </c>
      <c r="AF7" s="20">
        <f t="shared" si="6"/>
        <v>3.144209708</v>
      </c>
      <c r="AH7" s="19">
        <v>104016.09</v>
      </c>
      <c r="AL7" s="19">
        <v>0.37</v>
      </c>
      <c r="AN7" s="24">
        <v>0.899</v>
      </c>
      <c r="AP7" s="19">
        <v>0.098726349</v>
      </c>
      <c r="AQ7" s="19" t="s">
        <v>55</v>
      </c>
      <c r="AR7" s="20">
        <f t="shared" si="7"/>
        <v>0.76</v>
      </c>
      <c r="AS7" s="19" t="s">
        <v>55</v>
      </c>
      <c r="AT7" s="21">
        <v>1.068806</v>
      </c>
      <c r="AV7" s="21">
        <v>89.0</v>
      </c>
      <c r="AX7" s="21">
        <v>38.0</v>
      </c>
      <c r="AZ7" s="21">
        <v>10.0</v>
      </c>
      <c r="BB7" s="21">
        <v>0.6238</v>
      </c>
      <c r="BD7" s="19">
        <v>0.085</v>
      </c>
      <c r="BF7" s="19">
        <v>0.154</v>
      </c>
      <c r="BH7" s="25">
        <v>0.69</v>
      </c>
      <c r="BJ7" s="26">
        <v>0.804</v>
      </c>
      <c r="BL7" s="20">
        <v>0.06945442768897</v>
      </c>
      <c r="BM7" s="20">
        <v>0.12339658701643043</v>
      </c>
      <c r="BN7" s="20">
        <v>6.236087783521437E-4</v>
      </c>
      <c r="BO7" s="20">
        <v>0.020423187491032706</v>
      </c>
      <c r="BP7" s="20">
        <v>0.15317390618274526</v>
      </c>
      <c r="BQ7" s="20">
        <v>0.04700451166829283</v>
      </c>
      <c r="BR7" s="20">
        <v>0.07218271609426062</v>
      </c>
      <c r="BS7" s="20">
        <v>0.1940982322621047</v>
      </c>
      <c r="BT7" s="20">
        <v>0.0989978935634028</v>
      </c>
    </row>
    <row r="8">
      <c r="A8" s="16" t="str">
        <f t="shared" si="8"/>
        <v>Type | </v>
      </c>
      <c r="B8" s="16" t="str">
        <f t="shared" si="1"/>
        <v>no of households | Total number of water connections | Labour settlements in the region | </v>
      </c>
      <c r="C8" s="17">
        <v>6.0</v>
      </c>
      <c r="D8" s="18">
        <v>4.82</v>
      </c>
      <c r="F8" s="17">
        <v>50155.0</v>
      </c>
      <c r="H8" s="20">
        <f t="shared" si="2"/>
        <v>10405.60166</v>
      </c>
      <c r="J8" s="19">
        <v>0.077</v>
      </c>
      <c r="L8" s="17">
        <v>4.0</v>
      </c>
      <c r="N8" s="21">
        <v>76.0</v>
      </c>
      <c r="O8" s="27"/>
      <c r="P8" s="21">
        <v>8.0</v>
      </c>
      <c r="R8" s="18">
        <v>5.0</v>
      </c>
      <c r="V8" s="20">
        <f t="shared" si="3"/>
        <v>11146</v>
      </c>
      <c r="X8" s="20">
        <f t="shared" si="4"/>
        <v>8773</v>
      </c>
      <c r="Z8" s="20">
        <f t="shared" si="5"/>
        <v>5794</v>
      </c>
      <c r="AD8" s="20">
        <f>ROUND(VLOOKUP(C8, Sheet5!$B$1:$C$111, 2, 0) *V8, 0)</f>
        <v>8328</v>
      </c>
      <c r="AE8" s="19" t="s">
        <v>68</v>
      </c>
      <c r="AF8" s="20">
        <f t="shared" si="6"/>
        <v>1.276044263</v>
      </c>
      <c r="AH8" s="19">
        <v>104016.09</v>
      </c>
      <c r="AL8" s="19">
        <v>0.37</v>
      </c>
      <c r="AN8" s="24">
        <v>0.881</v>
      </c>
      <c r="AP8" s="19">
        <v>0.098726349</v>
      </c>
      <c r="AQ8" s="19" t="s">
        <v>55</v>
      </c>
      <c r="AR8" s="20">
        <f t="shared" si="7"/>
        <v>0.76</v>
      </c>
      <c r="AS8" s="19" t="s">
        <v>55</v>
      </c>
      <c r="AT8" s="21">
        <v>1.068806</v>
      </c>
      <c r="AV8" s="21">
        <v>64.0</v>
      </c>
      <c r="AX8" s="21">
        <v>27.0</v>
      </c>
      <c r="AZ8" s="21">
        <v>7.0</v>
      </c>
      <c r="BB8" s="21">
        <v>0.6238</v>
      </c>
      <c r="BD8" s="19">
        <v>0.085</v>
      </c>
      <c r="BF8" s="19">
        <v>0.154</v>
      </c>
      <c r="BH8" s="25">
        <v>0.74</v>
      </c>
      <c r="BJ8" s="26">
        <v>0.181</v>
      </c>
      <c r="BL8" s="20">
        <v>0.12306531550696992</v>
      </c>
      <c r="BM8" s="20">
        <v>0.21864466267961097</v>
      </c>
      <c r="BN8" s="20">
        <v>0.0011049635511287985</v>
      </c>
      <c r="BO8" s="20">
        <v>0.03618755629946815</v>
      </c>
      <c r="BP8" s="20">
        <v>0.27140667224601106</v>
      </c>
      <c r="BQ8" s="20">
        <v>0.08328662766633319</v>
      </c>
      <c r="BR8" s="20">
        <v>0.1278995310431584</v>
      </c>
      <c r="BS8" s="20">
        <v>0.3439199052888385</v>
      </c>
      <c r="BT8" s="20">
        <v>0.17541296374169674</v>
      </c>
    </row>
    <row r="9">
      <c r="A9" s="16" t="str">
        <f t="shared" si="8"/>
        <v>Type | </v>
      </c>
      <c r="B9" s="16" t="str">
        <f t="shared" si="1"/>
        <v>no of households | Total number of water connections | Labour settlements in the region | </v>
      </c>
      <c r="C9" s="17">
        <v>7.0</v>
      </c>
      <c r="D9" s="18">
        <v>2.354</v>
      </c>
      <c r="F9" s="17">
        <v>24490.0</v>
      </c>
      <c r="H9" s="20">
        <f t="shared" si="2"/>
        <v>10403.56839</v>
      </c>
      <c r="J9" s="19">
        <v>0.077</v>
      </c>
      <c r="L9" s="17">
        <v>2.0</v>
      </c>
      <c r="N9" s="21">
        <v>37.0</v>
      </c>
      <c r="O9" s="27"/>
      <c r="P9" s="21">
        <v>4.0</v>
      </c>
      <c r="R9" s="18">
        <v>2.0</v>
      </c>
      <c r="V9" s="20">
        <f t="shared" si="3"/>
        <v>5442</v>
      </c>
      <c r="X9" s="20">
        <f t="shared" si="4"/>
        <v>4283</v>
      </c>
      <c r="Z9" s="20">
        <f t="shared" si="5"/>
        <v>2829</v>
      </c>
      <c r="AD9" s="20">
        <f>ROUND(VLOOKUP(C9, Sheet5!$B$1:$C$111, 2, 0) *V9, 0)</f>
        <v>4066</v>
      </c>
      <c r="AE9" s="19" t="s">
        <v>69</v>
      </c>
      <c r="AF9" s="20">
        <f t="shared" si="6"/>
        <v>3.103307472</v>
      </c>
      <c r="AH9" s="19">
        <v>104016.09</v>
      </c>
      <c r="AL9" s="19">
        <v>0.37</v>
      </c>
      <c r="AN9" s="24">
        <v>0.899</v>
      </c>
      <c r="AP9" s="19">
        <v>0.098726349</v>
      </c>
      <c r="AQ9" s="19" t="s">
        <v>55</v>
      </c>
      <c r="AR9" s="20">
        <f t="shared" si="7"/>
        <v>0.76</v>
      </c>
      <c r="AS9" s="19" t="s">
        <v>55</v>
      </c>
      <c r="AT9" s="21">
        <v>1.068806</v>
      </c>
      <c r="AV9" s="21">
        <v>76.0</v>
      </c>
      <c r="AX9" s="21">
        <v>32.0</v>
      </c>
      <c r="AZ9" s="21">
        <v>8.0</v>
      </c>
      <c r="BB9" s="21">
        <v>0.6238</v>
      </c>
      <c r="BD9" s="19">
        <v>0.085</v>
      </c>
      <c r="BF9" s="19">
        <v>0.154</v>
      </c>
      <c r="BH9" s="25">
        <v>0.8</v>
      </c>
      <c r="BJ9" s="26">
        <v>0.521</v>
      </c>
      <c r="BL9" s="20">
        <v>0.060091109097112815</v>
      </c>
      <c r="BM9" s="20">
        <v>0.10676119607264824</v>
      </c>
      <c r="BN9" s="20">
        <v>5.395385777518547E-4</v>
      </c>
      <c r="BO9" s="20">
        <v>0.01766988842137324</v>
      </c>
      <c r="BP9" s="20">
        <v>0.1325241631602993</v>
      </c>
      <c r="BQ9" s="20">
        <v>0.040667720298046044</v>
      </c>
      <c r="BR9" s="20">
        <v>0.062451590374777176</v>
      </c>
      <c r="BS9" s="20">
        <v>0.16793138232526475</v>
      </c>
      <c r="BT9" s="20">
        <v>0.08565174921810692</v>
      </c>
    </row>
    <row r="10">
      <c r="A10" s="16" t="str">
        <f t="shared" si="8"/>
        <v>Type | </v>
      </c>
      <c r="B10" s="16" t="str">
        <f t="shared" si="1"/>
        <v>no of households | Total number of water connections | Labour settlements in the region | </v>
      </c>
      <c r="C10" s="17">
        <v>8.0</v>
      </c>
      <c r="D10" s="18">
        <v>3.166</v>
      </c>
      <c r="F10" s="17">
        <v>32938.0</v>
      </c>
      <c r="H10" s="20">
        <f t="shared" si="2"/>
        <v>10403.66393</v>
      </c>
      <c r="J10" s="19">
        <v>0.077</v>
      </c>
      <c r="L10" s="17">
        <v>3.0</v>
      </c>
      <c r="N10" s="21">
        <v>50.0</v>
      </c>
      <c r="O10" s="27"/>
      <c r="P10" s="21">
        <v>5.0</v>
      </c>
      <c r="R10" s="18">
        <v>3.0</v>
      </c>
      <c r="V10" s="20">
        <f t="shared" si="3"/>
        <v>7320</v>
      </c>
      <c r="X10" s="20">
        <f t="shared" si="4"/>
        <v>5762</v>
      </c>
      <c r="Z10" s="20">
        <f t="shared" si="5"/>
        <v>3805</v>
      </c>
      <c r="AD10" s="20">
        <f>ROUND(VLOOKUP(C10, Sheet5!$B$1:$C$111, 2, 0) *V10, 0)</f>
        <v>6494</v>
      </c>
      <c r="AE10" s="19" t="s">
        <v>70</v>
      </c>
      <c r="AF10" s="20">
        <f t="shared" si="6"/>
        <v>2.82348655</v>
      </c>
      <c r="AH10" s="19">
        <v>104016.09</v>
      </c>
      <c r="AL10" s="19">
        <v>0.37</v>
      </c>
      <c r="AN10" s="24">
        <v>0.938</v>
      </c>
      <c r="AP10" s="19">
        <v>0.098726349</v>
      </c>
      <c r="AQ10" s="19" t="s">
        <v>55</v>
      </c>
      <c r="AR10" s="20">
        <f t="shared" si="7"/>
        <v>0.76</v>
      </c>
      <c r="AS10" s="19" t="s">
        <v>55</v>
      </c>
      <c r="AT10" s="21">
        <v>1.068806</v>
      </c>
      <c r="AV10" s="21">
        <v>93.0</v>
      </c>
      <c r="AX10" s="21">
        <v>40.0</v>
      </c>
      <c r="AZ10" s="21">
        <v>10.0</v>
      </c>
      <c r="BB10" s="21">
        <v>0.6238</v>
      </c>
      <c r="BD10" s="19">
        <v>0.085</v>
      </c>
      <c r="BF10" s="19">
        <v>0.154</v>
      </c>
      <c r="BH10" s="25">
        <v>0.81</v>
      </c>
      <c r="BJ10" s="26">
        <v>0.0</v>
      </c>
      <c r="BL10" s="20">
        <v>0.08081996535078408</v>
      </c>
      <c r="BM10" s="20">
        <v>0.14358923136957483</v>
      </c>
      <c r="BN10" s="20">
        <v>7.256562545524944E-4</v>
      </c>
      <c r="BO10" s="20">
        <v>0.023765242336594192</v>
      </c>
      <c r="BP10" s="20">
        <v>0.17823931752445643</v>
      </c>
      <c r="BQ10" s="20">
        <v>0.054696340186894274</v>
      </c>
      <c r="BR10" s="20">
        <v>0.08399471146445123</v>
      </c>
      <c r="BS10" s="20">
        <v>0.22586050922946388</v>
      </c>
      <c r="BT10" s="20">
        <v>0.11519793041020848</v>
      </c>
    </row>
    <row r="11">
      <c r="A11" s="16" t="str">
        <f t="shared" si="8"/>
        <v>Type | </v>
      </c>
      <c r="B11" s="16" t="str">
        <f t="shared" si="1"/>
        <v>no of households | Total number of water connections | Labour settlements in the region | </v>
      </c>
      <c r="C11" s="17">
        <v>9.0</v>
      </c>
      <c r="D11" s="18">
        <v>6.265</v>
      </c>
      <c r="F11" s="17">
        <v>65190.0</v>
      </c>
      <c r="H11" s="20">
        <f t="shared" si="2"/>
        <v>10405.42698</v>
      </c>
      <c r="J11" s="19">
        <v>0.077</v>
      </c>
      <c r="L11" s="17">
        <v>5.0</v>
      </c>
      <c r="N11" s="21">
        <v>99.0</v>
      </c>
      <c r="O11" s="27"/>
      <c r="P11" s="21">
        <v>10.0</v>
      </c>
      <c r="R11" s="18">
        <v>6.0</v>
      </c>
      <c r="V11" s="20">
        <f t="shared" si="3"/>
        <v>14487</v>
      </c>
      <c r="X11" s="20">
        <f t="shared" si="4"/>
        <v>11403</v>
      </c>
      <c r="Z11" s="20">
        <f t="shared" si="5"/>
        <v>7530</v>
      </c>
      <c r="AD11" s="20">
        <f>ROUND(VLOOKUP(C11, Sheet5!$B$1:$C$111, 2, 0) *V11, 0)</f>
        <v>10936</v>
      </c>
      <c r="AE11" s="19" t="s">
        <v>71</v>
      </c>
      <c r="AF11" s="20">
        <f t="shared" si="6"/>
        <v>1.994170885</v>
      </c>
      <c r="AH11" s="19">
        <v>104016.09</v>
      </c>
      <c r="AL11" s="19">
        <v>0.37</v>
      </c>
      <c r="AN11" s="24">
        <v>0.909</v>
      </c>
      <c r="AP11" s="19">
        <v>0.098726349</v>
      </c>
      <c r="AQ11" s="19" t="s">
        <v>55</v>
      </c>
      <c r="AR11" s="20">
        <f t="shared" si="7"/>
        <v>0.76</v>
      </c>
      <c r="AS11" s="19" t="s">
        <v>55</v>
      </c>
      <c r="AT11" s="21">
        <v>1.068806</v>
      </c>
      <c r="AV11" s="21">
        <v>130.0</v>
      </c>
      <c r="AX11" s="21">
        <v>56.0</v>
      </c>
      <c r="AZ11" s="21">
        <v>15.0</v>
      </c>
      <c r="BB11" s="21">
        <v>0.6238</v>
      </c>
      <c r="BD11" s="19">
        <v>0.085</v>
      </c>
      <c r="BF11" s="19">
        <v>0.154</v>
      </c>
      <c r="BH11" s="25">
        <v>0.7</v>
      </c>
      <c r="BJ11" s="26">
        <v>0.291</v>
      </c>
      <c r="BL11" s="20">
        <v>0.1599566926108936</v>
      </c>
      <c r="BM11" s="20">
        <v>0.2841879286229457</v>
      </c>
      <c r="BN11" s="20">
        <v>0.001436199260254937</v>
      </c>
      <c r="BO11" s="20">
        <v>0.04703552577334919</v>
      </c>
      <c r="BP11" s="20">
        <v>0.35276644330011886</v>
      </c>
      <c r="BQ11" s="20">
        <v>0.10825351924171588</v>
      </c>
      <c r="BR11" s="20">
        <v>0.16624006437450894</v>
      </c>
      <c r="BS11" s="20">
        <v>0.4470170197543491</v>
      </c>
      <c r="BT11" s="20">
        <v>0.22799663256547123</v>
      </c>
    </row>
    <row r="12">
      <c r="A12" s="16" t="str">
        <f t="shared" si="8"/>
        <v>Type | </v>
      </c>
      <c r="B12" s="16" t="str">
        <f t="shared" si="1"/>
        <v>no of households | Total number of water connections | Labour settlements in the region | </v>
      </c>
      <c r="C12" s="17">
        <v>10.0</v>
      </c>
      <c r="D12" s="18">
        <v>4.714</v>
      </c>
      <c r="F12" s="17">
        <v>49050.0</v>
      </c>
      <c r="H12" s="20">
        <f t="shared" si="2"/>
        <v>10405.17607</v>
      </c>
      <c r="J12" s="19">
        <v>0.077</v>
      </c>
      <c r="L12" s="17">
        <v>4.0</v>
      </c>
      <c r="N12" s="21">
        <v>74.0</v>
      </c>
      <c r="O12" s="27"/>
      <c r="P12" s="21">
        <v>8.0</v>
      </c>
      <c r="R12" s="18">
        <v>5.0</v>
      </c>
      <c r="V12" s="20">
        <f t="shared" si="3"/>
        <v>10900</v>
      </c>
      <c r="X12" s="20">
        <f t="shared" si="4"/>
        <v>8579</v>
      </c>
      <c r="Z12" s="20">
        <f t="shared" si="5"/>
        <v>5666</v>
      </c>
      <c r="AD12" s="20">
        <f>ROUND(VLOOKUP(C12, Sheet5!$B$1:$C$111, 2, 0) *V12, 0)</f>
        <v>8374</v>
      </c>
      <c r="AE12" s="19" t="s">
        <v>72</v>
      </c>
      <c r="AF12" s="20">
        <f t="shared" si="6"/>
        <v>1.773700306</v>
      </c>
      <c r="AH12" s="19">
        <v>104016.09</v>
      </c>
      <c r="AL12" s="19">
        <v>0.37</v>
      </c>
      <c r="AN12" s="24">
        <v>0.92</v>
      </c>
      <c r="AP12" s="19">
        <v>0.098726349</v>
      </c>
      <c r="AQ12" s="19" t="s">
        <v>55</v>
      </c>
      <c r="AR12" s="20">
        <f t="shared" si="7"/>
        <v>0.76</v>
      </c>
      <c r="AS12" s="19" t="s">
        <v>55</v>
      </c>
      <c r="AT12" s="21">
        <v>1.068806</v>
      </c>
      <c r="AV12" s="21">
        <v>87.0</v>
      </c>
      <c r="AX12" s="21">
        <v>37.0</v>
      </c>
      <c r="AZ12" s="21">
        <v>10.0</v>
      </c>
      <c r="BB12" s="21">
        <v>0.6238</v>
      </c>
      <c r="BD12" s="19">
        <v>0.085</v>
      </c>
      <c r="BF12" s="19">
        <v>0.154</v>
      </c>
      <c r="BH12" s="25">
        <v>0.87</v>
      </c>
      <c r="BJ12" s="26">
        <v>0.285</v>
      </c>
      <c r="BL12" s="20">
        <v>0.12035397718306998</v>
      </c>
      <c r="BM12" s="20">
        <v>0.2138275486877663</v>
      </c>
      <c r="BN12" s="20">
        <v>0.0010806193237537147</v>
      </c>
      <c r="BO12" s="20">
        <v>0.035390282852934156</v>
      </c>
      <c r="BP12" s="20">
        <v>0.26542712139700614</v>
      </c>
      <c r="BQ12" s="20">
        <v>0.08145168152793625</v>
      </c>
      <c r="BR12" s="20">
        <v>0.12508168672449246</v>
      </c>
      <c r="BS12" s="20">
        <v>0.33634276451834366</v>
      </c>
      <c r="BT12" s="20">
        <v>0.1715483176459022</v>
      </c>
    </row>
    <row r="13">
      <c r="A13" s="16" t="str">
        <f t="shared" si="8"/>
        <v>Type | </v>
      </c>
      <c r="B13" s="16" t="str">
        <f t="shared" si="1"/>
        <v>no of households | Total number of water connections | Density of retail store | Labour settlements in the region | </v>
      </c>
      <c r="C13" s="17">
        <v>11.0</v>
      </c>
      <c r="D13" s="18">
        <v>6.753</v>
      </c>
      <c r="F13" s="17">
        <v>70267.0</v>
      </c>
      <c r="H13" s="20">
        <f t="shared" si="2"/>
        <v>10405.30135</v>
      </c>
      <c r="J13" s="19">
        <v>0.077</v>
      </c>
      <c r="L13" s="17">
        <v>6.0</v>
      </c>
      <c r="N13" s="21">
        <v>106.0</v>
      </c>
      <c r="O13" s="27"/>
      <c r="P13" s="21">
        <v>11.0</v>
      </c>
      <c r="R13" s="18">
        <v>6.0</v>
      </c>
      <c r="V13" s="20">
        <f t="shared" si="3"/>
        <v>15615</v>
      </c>
      <c r="X13" s="20">
        <f t="shared" si="4"/>
        <v>12291</v>
      </c>
      <c r="Z13" s="20">
        <f t="shared" si="5"/>
        <v>8117</v>
      </c>
      <c r="AD13" s="20">
        <f>ROUND(VLOOKUP(C13, Sheet5!$B$1:$C$111, 2, 0) *V13, 0)</f>
        <v>12492</v>
      </c>
      <c r="AE13" s="19" t="s">
        <v>73</v>
      </c>
      <c r="AF13" s="20">
        <f t="shared" si="6"/>
        <v>0.9677373447</v>
      </c>
      <c r="AH13" s="19">
        <v>104016.09</v>
      </c>
      <c r="AL13" s="19">
        <v>0.37</v>
      </c>
      <c r="AN13" s="24">
        <v>0.887</v>
      </c>
      <c r="AP13" s="19">
        <v>0.098726349</v>
      </c>
      <c r="AQ13" s="19" t="s">
        <v>55</v>
      </c>
      <c r="AR13" s="20">
        <f t="shared" si="7"/>
        <v>0.76</v>
      </c>
      <c r="AS13" s="19" t="s">
        <v>55</v>
      </c>
      <c r="AT13" s="21">
        <v>1.068806</v>
      </c>
      <c r="AV13" s="21">
        <v>68.0</v>
      </c>
      <c r="AX13" s="21">
        <v>29.0</v>
      </c>
      <c r="AZ13" s="21">
        <v>8.0</v>
      </c>
      <c r="BB13" s="21">
        <v>0.6238</v>
      </c>
      <c r="BD13" s="19">
        <v>0.085</v>
      </c>
      <c r="BF13" s="19">
        <v>0.154</v>
      </c>
      <c r="BH13" s="25">
        <v>0.82</v>
      </c>
      <c r="BJ13" s="28">
        <v>0.065</v>
      </c>
      <c r="BL13" s="20">
        <v>0.17241412670178954</v>
      </c>
      <c r="BM13" s="20">
        <v>0.3063204967103623</v>
      </c>
      <c r="BN13" s="20">
        <v>0.0015480505203303214</v>
      </c>
      <c r="BO13" s="20">
        <v>0.050698654540818025</v>
      </c>
      <c r="BP13" s="20">
        <v>0.38023990905613514</v>
      </c>
      <c r="BQ13" s="20">
        <v>0.11668430796989797</v>
      </c>
      <c r="BR13" s="20">
        <v>0.17918684772823468</v>
      </c>
      <c r="BS13" s="20">
        <v>0.4818307244528125</v>
      </c>
      <c r="BT13" s="20">
        <v>0.2457530201024385</v>
      </c>
    </row>
    <row r="14">
      <c r="A14" s="16" t="str">
        <f t="shared" si="8"/>
        <v>Type | </v>
      </c>
      <c r="B14" s="16" t="str">
        <f t="shared" si="1"/>
        <v>no of households | Total number of water connections | Labour settlements in the region | </v>
      </c>
      <c r="C14" s="17">
        <v>12.0</v>
      </c>
      <c r="D14" s="18">
        <v>6.842</v>
      </c>
      <c r="F14" s="17">
        <v>71188.0</v>
      </c>
      <c r="H14" s="20">
        <f t="shared" si="2"/>
        <v>10404.56007</v>
      </c>
      <c r="J14" s="19">
        <v>0.077</v>
      </c>
      <c r="L14" s="17">
        <v>6.0</v>
      </c>
      <c r="N14" s="21">
        <v>108.0</v>
      </c>
      <c r="O14" s="27"/>
      <c r="P14" s="21">
        <v>11.0</v>
      </c>
      <c r="R14" s="18">
        <v>7.0</v>
      </c>
      <c r="V14" s="20">
        <f t="shared" si="3"/>
        <v>15820</v>
      </c>
      <c r="X14" s="20">
        <f t="shared" si="4"/>
        <v>12452</v>
      </c>
      <c r="Z14" s="20">
        <f t="shared" si="5"/>
        <v>8223</v>
      </c>
      <c r="AD14" s="20">
        <f>ROUND(VLOOKUP(C14, Sheet5!$B$1:$C$111, 2, 0) *V14, 0)</f>
        <v>11820</v>
      </c>
      <c r="AE14" s="19" t="s">
        <v>74</v>
      </c>
      <c r="AF14" s="20">
        <f t="shared" si="6"/>
        <v>2.458279485</v>
      </c>
      <c r="AH14" s="19">
        <v>104016.09</v>
      </c>
      <c r="AL14" s="19">
        <v>0.37</v>
      </c>
      <c r="AN14" s="24">
        <v>0.887</v>
      </c>
      <c r="AP14" s="19">
        <v>0.098726349</v>
      </c>
      <c r="AQ14" s="19" t="s">
        <v>55</v>
      </c>
      <c r="AR14" s="20">
        <f t="shared" si="7"/>
        <v>0.76</v>
      </c>
      <c r="AS14" s="19" t="s">
        <v>55</v>
      </c>
      <c r="AT14" s="21">
        <v>1.068806</v>
      </c>
      <c r="AV14" s="21">
        <v>175.0</v>
      </c>
      <c r="AX14" s="21">
        <v>75.0</v>
      </c>
      <c r="AZ14" s="21">
        <v>20.0</v>
      </c>
      <c r="BB14" s="21">
        <v>0.6238</v>
      </c>
      <c r="BD14" s="19">
        <v>0.085</v>
      </c>
      <c r="BF14" s="19">
        <v>0.154</v>
      </c>
      <c r="BH14" s="25">
        <v>0.75</v>
      </c>
      <c r="BJ14" s="28">
        <v>0.0316</v>
      </c>
      <c r="BL14" s="20">
        <v>0.17467398425501293</v>
      </c>
      <c r="BM14" s="20">
        <v>0.3103354849334293</v>
      </c>
      <c r="BN14" s="20">
        <v>0.0015683410483053912</v>
      </c>
      <c r="BO14" s="20">
        <v>0.05136316933200156</v>
      </c>
      <c r="BP14" s="20">
        <v>0.3852237699900117</v>
      </c>
      <c r="BQ14" s="20">
        <v>0.11821370651601885</v>
      </c>
      <c r="BR14" s="20">
        <v>0.181535476341349</v>
      </c>
      <c r="BS14" s="20">
        <v>0.48814615128505295</v>
      </c>
      <c r="BT14" s="20">
        <v>0.24897414141848082</v>
      </c>
    </row>
    <row r="15">
      <c r="A15" s="16" t="str">
        <f t="shared" si="8"/>
        <v>Type | </v>
      </c>
      <c r="B15" s="16" t="str">
        <f t="shared" si="1"/>
        <v>no of households | Total number of water connections | Labour settlements in the region | </v>
      </c>
      <c r="C15" s="17">
        <v>13.0</v>
      </c>
      <c r="D15" s="18">
        <v>2.437</v>
      </c>
      <c r="F15" s="17">
        <v>25352.0</v>
      </c>
      <c r="H15" s="20">
        <f t="shared" si="2"/>
        <v>10402.95445</v>
      </c>
      <c r="J15" s="19">
        <v>0.077</v>
      </c>
      <c r="L15" s="17">
        <v>2.0</v>
      </c>
      <c r="N15" s="21">
        <v>38.0</v>
      </c>
      <c r="O15" s="27"/>
      <c r="P15" s="21">
        <v>4.0</v>
      </c>
      <c r="R15" s="18">
        <v>2.0</v>
      </c>
      <c r="V15" s="20">
        <f t="shared" si="3"/>
        <v>5634</v>
      </c>
      <c r="X15" s="20">
        <f t="shared" si="4"/>
        <v>4435</v>
      </c>
      <c r="Z15" s="20">
        <f t="shared" si="5"/>
        <v>2929</v>
      </c>
      <c r="AD15" s="20">
        <f>ROUND(VLOOKUP(C15, Sheet5!$B$1:$C$111, 2, 0) *V15, 0)</f>
        <v>4507</v>
      </c>
      <c r="AE15" s="19" t="s">
        <v>75</v>
      </c>
      <c r="AF15" s="20">
        <f t="shared" si="6"/>
        <v>2.090564847</v>
      </c>
      <c r="AH15" s="19">
        <v>104016.09</v>
      </c>
      <c r="AL15" s="19">
        <v>0.37</v>
      </c>
      <c r="AN15" s="24">
        <v>0.934</v>
      </c>
      <c r="AP15" s="19">
        <v>0.098726349</v>
      </c>
      <c r="AQ15" s="19" t="s">
        <v>55</v>
      </c>
      <c r="AR15" s="20">
        <f t="shared" si="7"/>
        <v>0.76</v>
      </c>
      <c r="AS15" s="19" t="s">
        <v>55</v>
      </c>
      <c r="AT15" s="21">
        <v>1.068806</v>
      </c>
      <c r="AV15" s="21">
        <v>53.0</v>
      </c>
      <c r="AX15" s="21">
        <v>23.0</v>
      </c>
      <c r="AZ15" s="21">
        <v>6.0</v>
      </c>
      <c r="BB15" s="21">
        <v>0.6238</v>
      </c>
      <c r="BD15" s="19">
        <v>0.085</v>
      </c>
      <c r="BF15" s="19">
        <v>0.154</v>
      </c>
      <c r="BH15" s="25">
        <v>0.88</v>
      </c>
      <c r="BJ15" s="26">
        <v>0.0</v>
      </c>
      <c r="BL15" s="20">
        <v>0.06220619835973883</v>
      </c>
      <c r="BM15" s="20">
        <v>0.11051898092420491</v>
      </c>
      <c r="BN15" s="20">
        <v>5.585292782019199E-4</v>
      </c>
      <c r="BO15" s="20">
        <v>0.01829183386111288</v>
      </c>
      <c r="BP15" s="20">
        <v>0.13718875395834657</v>
      </c>
      <c r="BQ15" s="20">
        <v>0.042099144344469715</v>
      </c>
      <c r="BR15" s="20">
        <v>0.06464976395187223</v>
      </c>
      <c r="BS15" s="20">
        <v>0.17384223784034758</v>
      </c>
      <c r="BT15" s="20">
        <v>0.08866652291455479</v>
      </c>
    </row>
    <row r="16">
      <c r="A16" s="16" t="str">
        <f t="shared" si="8"/>
        <v>Type | </v>
      </c>
      <c r="B16" s="16" t="str">
        <f t="shared" si="1"/>
        <v>no of households | Total number of water connections | Labour settlements in the region | </v>
      </c>
      <c r="C16" s="17">
        <v>14.0</v>
      </c>
      <c r="D16" s="18">
        <v>2.471</v>
      </c>
      <c r="F16" s="17">
        <v>25710.0</v>
      </c>
      <c r="H16" s="20">
        <f t="shared" si="2"/>
        <v>10404.69446</v>
      </c>
      <c r="J16" s="19">
        <v>0.077</v>
      </c>
      <c r="L16" s="17">
        <v>2.0</v>
      </c>
      <c r="N16" s="21">
        <v>39.0</v>
      </c>
      <c r="O16" s="27"/>
      <c r="P16" s="21">
        <v>4.0</v>
      </c>
      <c r="R16" s="18">
        <v>2.0</v>
      </c>
      <c r="V16" s="20">
        <f t="shared" si="3"/>
        <v>5713</v>
      </c>
      <c r="X16" s="20">
        <f t="shared" si="4"/>
        <v>4497</v>
      </c>
      <c r="Z16" s="20">
        <f t="shared" si="5"/>
        <v>2970</v>
      </c>
      <c r="AD16" s="20">
        <f>ROUND(VLOOKUP(C16, Sheet5!$B$1:$C$111, 2, 0) *V16, 0)</f>
        <v>4313</v>
      </c>
      <c r="AE16" s="19" t="s">
        <v>76</v>
      </c>
      <c r="AF16" s="20">
        <f t="shared" si="6"/>
        <v>5.328665889</v>
      </c>
      <c r="AH16" s="19">
        <v>104016.09</v>
      </c>
      <c r="AL16" s="19">
        <v>0.37</v>
      </c>
      <c r="AN16" s="24">
        <v>0.898</v>
      </c>
      <c r="AP16" s="19">
        <v>0.098726349</v>
      </c>
      <c r="AQ16" s="19" t="s">
        <v>55</v>
      </c>
      <c r="AR16" s="20">
        <f t="shared" si="7"/>
        <v>0.76</v>
      </c>
      <c r="AS16" s="19" t="s">
        <v>55</v>
      </c>
      <c r="AT16" s="21">
        <v>1.068806</v>
      </c>
      <c r="AV16" s="21">
        <v>137.0</v>
      </c>
      <c r="AX16" s="21">
        <v>59.0</v>
      </c>
      <c r="AZ16" s="21">
        <v>15.0</v>
      </c>
      <c r="BB16" s="21">
        <v>0.6238</v>
      </c>
      <c r="BD16" s="19">
        <v>0.085</v>
      </c>
      <c r="BF16" s="19">
        <v>0.154</v>
      </c>
      <c r="BH16" s="25">
        <v>0.76</v>
      </c>
      <c r="BJ16" s="26">
        <v>0.412</v>
      </c>
      <c r="BL16" s="20">
        <v>0.0630846229026856</v>
      </c>
      <c r="BM16" s="20">
        <v>0.11207963866997903</v>
      </c>
      <c r="BN16" s="20">
        <v>5.664163672519471E-4</v>
      </c>
      <c r="BO16" s="20">
        <v>0.018550136027501267</v>
      </c>
      <c r="BP16" s="20">
        <v>0.13912602020625947</v>
      </c>
      <c r="BQ16" s="20">
        <v>0.04269363368161551</v>
      </c>
      <c r="BR16" s="20">
        <v>0.06556269450941286</v>
      </c>
      <c r="BS16" s="20">
        <v>0.1762970943071685</v>
      </c>
      <c r="BT16" s="20">
        <v>0.08991859830124659</v>
      </c>
    </row>
    <row r="17">
      <c r="A17" s="16" t="str">
        <f t="shared" si="8"/>
        <v>Type | </v>
      </c>
      <c r="B17" s="16" t="str">
        <f t="shared" si="1"/>
        <v>no of households | Total number of water connections | Density of retail store | Labour settlements in the region | </v>
      </c>
      <c r="C17" s="17">
        <v>15.0</v>
      </c>
      <c r="D17" s="18">
        <v>5.706</v>
      </c>
      <c r="F17" s="17">
        <v>59367.0</v>
      </c>
      <c r="H17" s="20">
        <f t="shared" si="2"/>
        <v>10404.31125</v>
      </c>
      <c r="J17" s="19">
        <v>0.077</v>
      </c>
      <c r="L17" s="17">
        <v>5.0</v>
      </c>
      <c r="N17" s="21">
        <v>90.0</v>
      </c>
      <c r="O17" s="27"/>
      <c r="P17" s="21">
        <v>9.0</v>
      </c>
      <c r="R17" s="18">
        <v>5.0</v>
      </c>
      <c r="V17" s="20">
        <f t="shared" si="3"/>
        <v>13193</v>
      </c>
      <c r="X17" s="20">
        <f t="shared" si="4"/>
        <v>10384</v>
      </c>
      <c r="Z17" s="20">
        <f t="shared" si="5"/>
        <v>6858</v>
      </c>
      <c r="AD17" s="20">
        <f>ROUND(VLOOKUP(C17, Sheet5!$B$1:$C$111, 2, 0) *V17, 0)</f>
        <v>10554</v>
      </c>
      <c r="AE17" s="19" t="s">
        <v>77</v>
      </c>
      <c r="AF17" s="20">
        <f t="shared" si="6"/>
        <v>0.94328499</v>
      </c>
      <c r="AH17" s="19">
        <v>104016.09</v>
      </c>
      <c r="AL17" s="19">
        <v>0.37</v>
      </c>
      <c r="AN17" s="24">
        <v>0.886</v>
      </c>
      <c r="AP17" s="19">
        <v>0.098726349</v>
      </c>
      <c r="AQ17" s="19" t="s">
        <v>55</v>
      </c>
      <c r="AR17" s="20">
        <f t="shared" si="7"/>
        <v>0.76</v>
      </c>
      <c r="AS17" s="19" t="s">
        <v>55</v>
      </c>
      <c r="AT17" s="21">
        <v>1.068806</v>
      </c>
      <c r="AV17" s="21">
        <v>56.0</v>
      </c>
      <c r="AX17" s="21">
        <v>24.0</v>
      </c>
      <c r="AZ17" s="21">
        <v>6.0</v>
      </c>
      <c r="BB17" s="21">
        <v>0.6238</v>
      </c>
      <c r="BD17" s="19">
        <v>0.085</v>
      </c>
      <c r="BF17" s="19">
        <v>0.154</v>
      </c>
      <c r="BH17" s="25">
        <v>0.83</v>
      </c>
      <c r="BJ17" s="26">
        <v>0.1</v>
      </c>
      <c r="BL17" s="20">
        <v>0.1456687984388851</v>
      </c>
      <c r="BM17" s="20">
        <v>0.2588032636686365</v>
      </c>
      <c r="BN17" s="20">
        <v>0.001307912892829496</v>
      </c>
      <c r="BO17" s="20">
        <v>0.042834147240165994</v>
      </c>
      <c r="BP17" s="20">
        <v>0.3212561043012449</v>
      </c>
      <c r="BQ17" s="20">
        <v>0.09858393429702325</v>
      </c>
      <c r="BR17" s="20">
        <v>0.15139091734501414</v>
      </c>
      <c r="BS17" s="20">
        <v>0.40708788789318057</v>
      </c>
      <c r="BT17" s="20">
        <v>0.20763117173668247</v>
      </c>
    </row>
    <row r="18">
      <c r="A18" s="16" t="str">
        <f t="shared" si="8"/>
        <v>Type | </v>
      </c>
      <c r="B18" s="16" t="str">
        <f t="shared" si="1"/>
        <v>no of households | Total number of water connections | Labour settlements in the region | </v>
      </c>
      <c r="C18" s="17">
        <v>16.0</v>
      </c>
      <c r="D18" s="18">
        <v>6.884</v>
      </c>
      <c r="F18" s="17">
        <v>71625.0</v>
      </c>
      <c r="H18" s="20">
        <f t="shared" si="2"/>
        <v>10404.5613</v>
      </c>
      <c r="J18" s="19">
        <v>0.077</v>
      </c>
      <c r="L18" s="17">
        <v>6.0</v>
      </c>
      <c r="N18" s="21">
        <v>108.0</v>
      </c>
      <c r="O18" s="27"/>
      <c r="P18" s="21">
        <v>11.0</v>
      </c>
      <c r="R18" s="18">
        <v>7.0</v>
      </c>
      <c r="V18" s="20">
        <f t="shared" si="3"/>
        <v>15917</v>
      </c>
      <c r="X18" s="20">
        <f t="shared" si="4"/>
        <v>12528</v>
      </c>
      <c r="Z18" s="20">
        <f t="shared" si="5"/>
        <v>8274</v>
      </c>
      <c r="AD18" s="20">
        <f>ROUND(VLOOKUP(C18, Sheet5!$B$1:$C$111, 2, 0) *V18, 0)</f>
        <v>11892</v>
      </c>
      <c r="AE18" s="19" t="s">
        <v>78</v>
      </c>
      <c r="AF18" s="20">
        <f t="shared" si="6"/>
        <v>1.144851658</v>
      </c>
      <c r="AH18" s="19">
        <v>104016.09</v>
      </c>
      <c r="AL18" s="19">
        <v>0.37</v>
      </c>
      <c r="AN18" s="24">
        <v>0.887</v>
      </c>
      <c r="AP18" s="19">
        <v>0.098726349</v>
      </c>
      <c r="AQ18" s="19" t="s">
        <v>55</v>
      </c>
      <c r="AR18" s="20">
        <f t="shared" si="7"/>
        <v>0.76</v>
      </c>
      <c r="AS18" s="19" t="s">
        <v>55</v>
      </c>
      <c r="AT18" s="21">
        <v>1.068806</v>
      </c>
      <c r="AV18" s="21">
        <v>82.0</v>
      </c>
      <c r="AX18" s="21">
        <v>35.0</v>
      </c>
      <c r="AZ18" s="21">
        <v>9.0</v>
      </c>
      <c r="BB18" s="21">
        <v>0.6238</v>
      </c>
      <c r="BD18" s="19">
        <v>0.085</v>
      </c>
      <c r="BF18" s="19">
        <v>0.154</v>
      </c>
      <c r="BH18" s="25">
        <v>0.7</v>
      </c>
      <c r="BJ18" s="28">
        <v>0.0852</v>
      </c>
      <c r="BL18" s="20">
        <v>0.17574625108536976</v>
      </c>
      <c r="BM18" s="20">
        <v>0.31224053363427645</v>
      </c>
      <c r="BN18" s="20">
        <v>0.0015779685843804242</v>
      </c>
      <c r="BO18" s="20">
        <v>0.051678471138458894</v>
      </c>
      <c r="BP18" s="20">
        <v>0.3875885335384417</v>
      </c>
      <c r="BQ18" s="20">
        <v>0.11893938204767449</v>
      </c>
      <c r="BR18" s="20">
        <v>0.1826498636420341</v>
      </c>
      <c r="BS18" s="20">
        <v>0.491142721888407</v>
      </c>
      <c r="BT18" s="20">
        <v>0.2505025127703923</v>
      </c>
    </row>
    <row r="19">
      <c r="A19" s="16" t="str">
        <f t="shared" si="8"/>
        <v>Type | </v>
      </c>
      <c r="B19" s="16" t="str">
        <f t="shared" si="1"/>
        <v>no of households | Total number of water connections | Labour settlements in the region | </v>
      </c>
      <c r="C19" s="17">
        <v>17.0</v>
      </c>
      <c r="D19" s="18">
        <v>1.991</v>
      </c>
      <c r="F19" s="17">
        <v>20717.0</v>
      </c>
      <c r="H19" s="20">
        <f t="shared" si="2"/>
        <v>10405.32396</v>
      </c>
      <c r="J19" s="19">
        <v>0.077</v>
      </c>
      <c r="L19" s="17">
        <v>2.0</v>
      </c>
      <c r="N19" s="21">
        <v>31.0</v>
      </c>
      <c r="O19" s="27"/>
      <c r="P19" s="21">
        <v>3.0</v>
      </c>
      <c r="R19" s="18">
        <v>2.0</v>
      </c>
      <c r="V19" s="20">
        <f t="shared" si="3"/>
        <v>4604</v>
      </c>
      <c r="X19" s="20">
        <f t="shared" si="4"/>
        <v>3624</v>
      </c>
      <c r="Z19" s="20">
        <f t="shared" si="5"/>
        <v>2393</v>
      </c>
      <c r="AD19" s="20">
        <f>ROUND(VLOOKUP(C19, Sheet5!$B$1:$C$111, 2, 0) *V19, 0)</f>
        <v>1505</v>
      </c>
      <c r="AE19" s="19" t="s">
        <v>79</v>
      </c>
      <c r="AF19" s="20">
        <f t="shared" si="6"/>
        <v>4.82695371</v>
      </c>
      <c r="AH19" s="19">
        <v>104016.09</v>
      </c>
      <c r="AL19" s="19">
        <v>0.37</v>
      </c>
      <c r="AN19" s="24">
        <v>0.882</v>
      </c>
      <c r="AP19" s="19">
        <v>0.098726349</v>
      </c>
      <c r="AQ19" s="19" t="s">
        <v>55</v>
      </c>
      <c r="AR19" s="20">
        <f t="shared" si="7"/>
        <v>0.76</v>
      </c>
      <c r="AS19" s="19" t="s">
        <v>55</v>
      </c>
      <c r="AT19" s="21">
        <v>1.068806</v>
      </c>
      <c r="AV19" s="21">
        <v>100.0</v>
      </c>
      <c r="AX19" s="21">
        <v>43.0</v>
      </c>
      <c r="AZ19" s="21">
        <v>11.0</v>
      </c>
      <c r="BB19" s="21">
        <v>0.6238</v>
      </c>
      <c r="BD19" s="19">
        <v>0.085</v>
      </c>
      <c r="BF19" s="19">
        <v>0.154</v>
      </c>
      <c r="BH19" s="25">
        <v>0.8</v>
      </c>
      <c r="BJ19" s="26">
        <v>0.108</v>
      </c>
      <c r="BL19" s="20">
        <v>0.05083329959840287</v>
      </c>
      <c r="BM19" s="20">
        <v>0.09031325843352608</v>
      </c>
      <c r="BN19" s="20">
        <v>4.5641570907656895E-4</v>
      </c>
      <c r="BO19" s="20">
        <v>0.014947614472257634</v>
      </c>
      <c r="BP19" s="20">
        <v>0.11210710854193223</v>
      </c>
      <c r="BQ19" s="20">
        <v>0.03440233407164638</v>
      </c>
      <c r="BR19" s="20">
        <v>0.05283011832561285</v>
      </c>
      <c r="BS19" s="20">
        <v>0.14205938945008206</v>
      </c>
      <c r="BT19" s="20">
        <v>0.07245599381590531</v>
      </c>
    </row>
    <row r="20">
      <c r="A20" s="16" t="str">
        <f t="shared" si="8"/>
        <v>Type | </v>
      </c>
      <c r="B20" s="16" t="str">
        <f t="shared" si="1"/>
        <v>no of households | Total number of water connections | Labour settlements in the region | </v>
      </c>
      <c r="C20" s="17">
        <v>18.0</v>
      </c>
      <c r="D20" s="18">
        <v>2.886</v>
      </c>
      <c r="F20" s="17">
        <v>30023.0</v>
      </c>
      <c r="H20" s="20">
        <f t="shared" si="2"/>
        <v>10402.9799</v>
      </c>
      <c r="J20" s="19">
        <v>0.077</v>
      </c>
      <c r="L20" s="17">
        <v>3.0</v>
      </c>
      <c r="N20" s="21">
        <v>45.0</v>
      </c>
      <c r="O20" s="27"/>
      <c r="P20" s="21">
        <v>5.0</v>
      </c>
      <c r="R20" s="18">
        <v>3.0</v>
      </c>
      <c r="V20" s="20">
        <f t="shared" si="3"/>
        <v>6672</v>
      </c>
      <c r="X20" s="20">
        <f t="shared" si="4"/>
        <v>5252</v>
      </c>
      <c r="Z20" s="20">
        <f t="shared" si="5"/>
        <v>3468</v>
      </c>
      <c r="AD20" s="20">
        <f>ROUND(VLOOKUP(C20, Sheet5!$B$1:$C$111, 2, 0) *V20, 0)</f>
        <v>5126</v>
      </c>
      <c r="AE20" s="19" t="s">
        <v>80</v>
      </c>
      <c r="AF20" s="20">
        <f t="shared" si="6"/>
        <v>6.161942511</v>
      </c>
      <c r="AH20" s="19">
        <v>104016.09</v>
      </c>
      <c r="AL20" s="19">
        <v>0.37</v>
      </c>
      <c r="AN20" s="24">
        <v>0.955</v>
      </c>
      <c r="AP20" s="19">
        <v>0.098726349</v>
      </c>
      <c r="AQ20" s="19" t="s">
        <v>55</v>
      </c>
      <c r="AR20" s="20">
        <f t="shared" si="7"/>
        <v>0.76</v>
      </c>
      <c r="AS20" s="19" t="s">
        <v>55</v>
      </c>
      <c r="AT20" s="21">
        <v>1.068806</v>
      </c>
      <c r="AV20" s="21">
        <v>185.0</v>
      </c>
      <c r="AX20" s="21">
        <v>79.0</v>
      </c>
      <c r="AZ20" s="21">
        <v>21.0</v>
      </c>
      <c r="BB20" s="21">
        <v>0.6238</v>
      </c>
      <c r="BD20" s="19">
        <v>0.085</v>
      </c>
      <c r="BF20" s="19">
        <v>0.154</v>
      </c>
      <c r="BH20" s="25">
        <v>0.92</v>
      </c>
      <c r="BJ20" s="26">
        <v>0.212</v>
      </c>
      <c r="BL20" s="20">
        <v>0.07366743031533761</v>
      </c>
      <c r="BM20" s="20">
        <v>0.13088164106529676</v>
      </c>
      <c r="BN20" s="20">
        <v>6.614359624272737E-4</v>
      </c>
      <c r="BO20" s="20">
        <v>0.021662027769493213</v>
      </c>
      <c r="BP20" s="20">
        <v>0.1624652082711991</v>
      </c>
      <c r="BQ20" s="20">
        <v>0.04985573566795575</v>
      </c>
      <c r="BR20" s="20">
        <v>0.07656121265095692</v>
      </c>
      <c r="BS20" s="20">
        <v>0.2058719433054889</v>
      </c>
      <c r="BT20" s="20">
        <v>0.10500295903532969</v>
      </c>
    </row>
    <row r="21">
      <c r="A21" s="16" t="str">
        <f t="shared" si="8"/>
        <v>Type | </v>
      </c>
      <c r="B21" s="16" t="str">
        <f t="shared" si="1"/>
        <v>no of households | Total number of water connections | Labour settlements in the region | </v>
      </c>
      <c r="C21" s="17">
        <v>19.0</v>
      </c>
      <c r="D21" s="18">
        <v>2.922</v>
      </c>
      <c r="F21" s="17">
        <v>30405.0</v>
      </c>
      <c r="H21" s="20">
        <f t="shared" si="2"/>
        <v>10405.54415</v>
      </c>
      <c r="J21" s="19">
        <v>0.077</v>
      </c>
      <c r="L21" s="17">
        <v>3.0</v>
      </c>
      <c r="N21" s="21">
        <v>46.0</v>
      </c>
      <c r="O21" s="27"/>
      <c r="P21" s="21">
        <v>5.0</v>
      </c>
      <c r="R21" s="18">
        <v>3.0</v>
      </c>
      <c r="V21" s="20">
        <f t="shared" si="3"/>
        <v>6757</v>
      </c>
      <c r="X21" s="20">
        <f t="shared" si="4"/>
        <v>5318</v>
      </c>
      <c r="Z21" s="20">
        <f t="shared" si="5"/>
        <v>3512</v>
      </c>
      <c r="AD21" s="20">
        <f>ROUND(VLOOKUP(C21, Sheet5!$B$1:$C$111, 2, 0) *V21, 0)</f>
        <v>5048</v>
      </c>
      <c r="AE21" s="19" t="s">
        <v>81</v>
      </c>
      <c r="AF21" s="20">
        <f t="shared" si="6"/>
        <v>1.578687716</v>
      </c>
      <c r="AH21" s="19">
        <v>104016.09</v>
      </c>
      <c r="AL21" s="19">
        <v>0.37</v>
      </c>
      <c r="AN21" s="24">
        <v>0.937</v>
      </c>
      <c r="AP21" s="19">
        <v>0.098726349</v>
      </c>
      <c r="AQ21" s="19" t="s">
        <v>55</v>
      </c>
      <c r="AR21" s="20">
        <f t="shared" si="7"/>
        <v>0.76</v>
      </c>
      <c r="AS21" s="19" t="s">
        <v>55</v>
      </c>
      <c r="AT21" s="21">
        <v>1.068806</v>
      </c>
      <c r="AV21" s="21">
        <v>48.0</v>
      </c>
      <c r="AX21" s="21">
        <v>21.0</v>
      </c>
      <c r="AZ21" s="21">
        <v>5.0</v>
      </c>
      <c r="BB21" s="21">
        <v>0.6238</v>
      </c>
      <c r="BD21" s="19">
        <v>0.085</v>
      </c>
      <c r="BF21" s="19">
        <v>0.154</v>
      </c>
      <c r="BH21" s="25">
        <v>0.86</v>
      </c>
      <c r="BJ21" s="26">
        <v>0.0</v>
      </c>
      <c r="BL21" s="20">
        <v>0.07460474365445958</v>
      </c>
      <c r="BM21" s="20">
        <v>0.13254692391134626</v>
      </c>
      <c r="BN21" s="20">
        <v>6.698517948773027E-4</v>
      </c>
      <c r="BO21" s="20">
        <v>0.021937646282231663</v>
      </c>
      <c r="BP21" s="20">
        <v>0.16453234711673745</v>
      </c>
      <c r="BQ21" s="20">
        <v>0.05049007903887669</v>
      </c>
      <c r="BR21" s="20">
        <v>0.07753534525704778</v>
      </c>
      <c r="BS21" s="20">
        <v>0.20849137115556043</v>
      </c>
      <c r="BT21" s="20">
        <v>0.10633897243677179</v>
      </c>
    </row>
    <row r="22">
      <c r="A22" s="16" t="str">
        <f t="shared" si="8"/>
        <v>Type | </v>
      </c>
      <c r="B22" s="16" t="str">
        <f t="shared" si="1"/>
        <v>no of households | Total number of water connections | Labour settlements in the region | </v>
      </c>
      <c r="C22" s="17">
        <v>20.0</v>
      </c>
      <c r="D22" s="18">
        <v>2.361</v>
      </c>
      <c r="F22" s="17">
        <v>24561.0</v>
      </c>
      <c r="H22" s="20">
        <f t="shared" si="2"/>
        <v>10402.79543</v>
      </c>
      <c r="J22" s="19">
        <v>0.077</v>
      </c>
      <c r="L22" s="17">
        <v>2.0</v>
      </c>
      <c r="N22" s="21">
        <v>37.0</v>
      </c>
      <c r="O22" s="27"/>
      <c r="P22" s="21">
        <v>4.0</v>
      </c>
      <c r="R22" s="18">
        <v>2.0</v>
      </c>
      <c r="V22" s="20">
        <f t="shared" si="3"/>
        <v>5458</v>
      </c>
      <c r="X22" s="20">
        <f t="shared" si="4"/>
        <v>4296</v>
      </c>
      <c r="Z22" s="20">
        <f t="shared" si="5"/>
        <v>2837</v>
      </c>
      <c r="AD22" s="20">
        <f>ROUND(VLOOKUP(C22, Sheet5!$B$1:$C$111, 2, 0) *V22, 0)</f>
        <v>4193</v>
      </c>
      <c r="AE22" s="19" t="s">
        <v>82</v>
      </c>
      <c r="AF22" s="20">
        <f t="shared" si="6"/>
        <v>2.646472049</v>
      </c>
      <c r="AH22" s="19">
        <v>104016.09</v>
      </c>
      <c r="AL22" s="19">
        <v>0.37</v>
      </c>
      <c r="AN22" s="24">
        <v>0.93</v>
      </c>
      <c r="AP22" s="19">
        <v>0.098726349</v>
      </c>
      <c r="AQ22" s="19" t="s">
        <v>55</v>
      </c>
      <c r="AR22" s="20">
        <f t="shared" si="7"/>
        <v>0.76</v>
      </c>
      <c r="AS22" s="19" t="s">
        <v>55</v>
      </c>
      <c r="AT22" s="21">
        <v>1.068806</v>
      </c>
      <c r="AV22" s="21">
        <v>65.0</v>
      </c>
      <c r="AX22" s="21">
        <v>28.0</v>
      </c>
      <c r="AZ22" s="21">
        <v>7.0</v>
      </c>
      <c r="BB22" s="21">
        <v>0.6238</v>
      </c>
      <c r="BD22" s="19">
        <v>0.085</v>
      </c>
      <c r="BF22" s="19">
        <v>0.154</v>
      </c>
      <c r="BH22" s="25">
        <v>0.85</v>
      </c>
      <c r="BJ22" s="26">
        <v>1.169</v>
      </c>
      <c r="BL22" s="20">
        <v>0.06026532178579779</v>
      </c>
      <c r="BM22" s="20">
        <v>0.10707071199429619</v>
      </c>
      <c r="BN22" s="20">
        <v>5.4110277697686E-4</v>
      </c>
      <c r="BO22" s="20">
        <v>0.017721115945992166</v>
      </c>
      <c r="BP22" s="20">
        <v>0.13290836959494123</v>
      </c>
      <c r="BQ22" s="20">
        <v>0.04078562181463083</v>
      </c>
      <c r="BR22" s="20">
        <v>0.06263264643507155</v>
      </c>
      <c r="BS22" s="20">
        <v>0.16841823933404768</v>
      </c>
      <c r="BT22" s="20">
        <v>0.08590006584507653</v>
      </c>
    </row>
    <row r="23">
      <c r="A23" s="16" t="str">
        <f t="shared" si="8"/>
        <v>Type | </v>
      </c>
      <c r="B23" s="16" t="str">
        <f t="shared" si="1"/>
        <v>no of households | Total number of water connections | Labour settlements in the region | </v>
      </c>
      <c r="C23" s="17">
        <v>21.0</v>
      </c>
      <c r="D23" s="18">
        <v>8.547</v>
      </c>
      <c r="F23" s="17">
        <v>88932.0</v>
      </c>
      <c r="H23" s="20">
        <f t="shared" si="2"/>
        <v>10405.05441</v>
      </c>
      <c r="J23" s="19">
        <v>0.077</v>
      </c>
      <c r="L23" s="17">
        <v>7.0</v>
      </c>
      <c r="N23" s="21">
        <v>135.0</v>
      </c>
      <c r="O23" s="27"/>
      <c r="P23" s="21">
        <v>14.0</v>
      </c>
      <c r="R23" s="18">
        <v>8.0</v>
      </c>
      <c r="V23" s="20">
        <f t="shared" si="3"/>
        <v>19763</v>
      </c>
      <c r="X23" s="20">
        <f t="shared" si="4"/>
        <v>15555</v>
      </c>
      <c r="Z23" s="20">
        <f t="shared" si="5"/>
        <v>10273</v>
      </c>
      <c r="AD23" s="20">
        <f>ROUND(VLOOKUP(C23, Sheet5!$B$1:$C$111, 2, 0) *V23, 0)</f>
        <v>17533</v>
      </c>
      <c r="AE23" s="19" t="s">
        <v>83</v>
      </c>
      <c r="AF23" s="20">
        <f t="shared" si="6"/>
        <v>1.506769217</v>
      </c>
      <c r="AH23" s="19">
        <v>104016.09</v>
      </c>
      <c r="AL23" s="19">
        <v>0.37</v>
      </c>
      <c r="AN23" s="24">
        <v>0.916</v>
      </c>
      <c r="AP23" s="19">
        <v>0.098726349</v>
      </c>
      <c r="AQ23" s="19" t="s">
        <v>55</v>
      </c>
      <c r="AR23" s="20">
        <f t="shared" si="7"/>
        <v>0.76</v>
      </c>
      <c r="AS23" s="19" t="s">
        <v>55</v>
      </c>
      <c r="AT23" s="21">
        <v>1.068806</v>
      </c>
      <c r="AV23" s="21">
        <v>134.0</v>
      </c>
      <c r="AX23" s="21">
        <v>58.0</v>
      </c>
      <c r="AZ23" s="21">
        <v>15.0</v>
      </c>
      <c r="BB23" s="21">
        <v>0.6238</v>
      </c>
      <c r="BD23" s="19">
        <v>0.085</v>
      </c>
      <c r="BF23" s="19">
        <v>0.154</v>
      </c>
      <c r="BH23" s="25">
        <v>0.88</v>
      </c>
      <c r="BJ23" s="26">
        <v>0.318</v>
      </c>
      <c r="BL23" s="20">
        <v>0.2182124342272126</v>
      </c>
      <c r="BM23" s="20">
        <v>0.3876883090703451</v>
      </c>
      <c r="BN23" s="20">
        <v>0.0019592586687067347</v>
      </c>
      <c r="BO23" s="20">
        <v>0.06416572140014556</v>
      </c>
      <c r="BP23" s="20">
        <v>0.4812429105010917</v>
      </c>
      <c r="BQ23" s="20">
        <v>0.14767912215377013</v>
      </c>
      <c r="BR23" s="20">
        <v>0.22678419090280455</v>
      </c>
      <c r="BS23" s="20">
        <v>0.6098192606349712</v>
      </c>
      <c r="BT23" s="20">
        <v>0.31103231365719414</v>
      </c>
    </row>
    <row r="24">
      <c r="A24" s="16" t="str">
        <f t="shared" si="8"/>
        <v>Type | </v>
      </c>
      <c r="B24" s="16" t="str">
        <f t="shared" si="1"/>
        <v>no of households | Total number of water connections | Labour settlements in the region | </v>
      </c>
      <c r="C24" s="17">
        <v>22.0</v>
      </c>
      <c r="D24" s="18">
        <v>3.346</v>
      </c>
      <c r="F24" s="17">
        <v>34816.0</v>
      </c>
      <c r="H24" s="20">
        <f t="shared" si="2"/>
        <v>10405.26001</v>
      </c>
      <c r="J24" s="19">
        <v>0.077</v>
      </c>
      <c r="L24" s="17">
        <v>3.0</v>
      </c>
      <c r="N24" s="21">
        <v>53.0</v>
      </c>
      <c r="O24" s="27"/>
      <c r="P24" s="21">
        <v>5.0</v>
      </c>
      <c r="R24" s="18">
        <v>3.0</v>
      </c>
      <c r="V24" s="20">
        <f t="shared" si="3"/>
        <v>7737</v>
      </c>
      <c r="X24" s="20">
        <f t="shared" si="4"/>
        <v>6090</v>
      </c>
      <c r="Z24" s="20">
        <f t="shared" si="5"/>
        <v>4022</v>
      </c>
      <c r="AD24" s="20">
        <f>ROUND(VLOOKUP(C24, Sheet5!$B$1:$C$111, 2, 0) *V24, 0)</f>
        <v>6190</v>
      </c>
      <c r="AE24" s="19" t="s">
        <v>84</v>
      </c>
      <c r="AF24" s="20">
        <f t="shared" si="6"/>
        <v>2.527573529</v>
      </c>
      <c r="AH24" s="19">
        <v>104016.09</v>
      </c>
      <c r="AL24" s="19">
        <v>0.37</v>
      </c>
      <c r="AN24" s="24">
        <v>0.912</v>
      </c>
      <c r="AP24" s="19">
        <v>0.098726349</v>
      </c>
      <c r="AQ24" s="19" t="s">
        <v>55</v>
      </c>
      <c r="AR24" s="20">
        <f t="shared" si="7"/>
        <v>0.76</v>
      </c>
      <c r="AS24" s="19" t="s">
        <v>55</v>
      </c>
      <c r="AT24" s="21">
        <v>1.068806</v>
      </c>
      <c r="AV24" s="21">
        <v>88.0</v>
      </c>
      <c r="AX24" s="21">
        <v>38.0</v>
      </c>
      <c r="AZ24" s="21">
        <v>10.0</v>
      </c>
      <c r="BB24" s="21">
        <v>0.6238</v>
      </c>
      <c r="BD24" s="19">
        <v>0.085</v>
      </c>
      <c r="BF24" s="19">
        <v>0.154</v>
      </c>
      <c r="BH24" s="25">
        <v>0.89</v>
      </c>
      <c r="BJ24" s="28">
        <v>0.0596</v>
      </c>
      <c r="BL24" s="20">
        <v>0.08542801365149366</v>
      </c>
      <c r="BM24" s="20">
        <v>0.15177614546612173</v>
      </c>
      <c r="BN24" s="20">
        <v>7.670304256026367E-4</v>
      </c>
      <c r="BO24" s="20">
        <v>0.025120246438486354</v>
      </c>
      <c r="BP24" s="20">
        <v>0.18840184828864762</v>
      </c>
      <c r="BQ24" s="20">
        <v>0.057814918329798744</v>
      </c>
      <c r="BR24" s="20">
        <v>0.08878377176350519</v>
      </c>
      <c r="BS24" s="20">
        <v>0.23873821996882066</v>
      </c>
      <c r="BT24" s="20">
        <v>0.12176608006441857</v>
      </c>
    </row>
    <row r="25">
      <c r="A25" s="16" t="str">
        <f t="shared" si="8"/>
        <v>Type | </v>
      </c>
      <c r="B25" s="16" t="str">
        <f t="shared" si="1"/>
        <v>no of households | Total number of water connections | Labour settlements in the region | </v>
      </c>
      <c r="C25" s="17">
        <v>23.0</v>
      </c>
      <c r="D25" s="18">
        <v>2.386</v>
      </c>
      <c r="F25" s="17">
        <v>24830.0</v>
      </c>
      <c r="H25" s="20">
        <f t="shared" si="2"/>
        <v>10406.53814</v>
      </c>
      <c r="J25" s="19">
        <v>0.077</v>
      </c>
      <c r="L25" s="17">
        <v>2.0</v>
      </c>
      <c r="N25" s="21">
        <v>38.0</v>
      </c>
      <c r="O25" s="27"/>
      <c r="P25" s="21">
        <v>4.0</v>
      </c>
      <c r="R25" s="18">
        <v>2.0</v>
      </c>
      <c r="V25" s="20">
        <f t="shared" si="3"/>
        <v>5518</v>
      </c>
      <c r="X25" s="20">
        <f t="shared" si="4"/>
        <v>4343</v>
      </c>
      <c r="Z25" s="20">
        <f t="shared" si="5"/>
        <v>2868</v>
      </c>
      <c r="AD25" s="20">
        <f>ROUND(VLOOKUP(C25, Sheet5!$B$1:$C$111, 2, 0) *V25, 0)</f>
        <v>4123</v>
      </c>
      <c r="AE25" s="19" t="s">
        <v>85</v>
      </c>
      <c r="AF25" s="20">
        <f t="shared" si="6"/>
        <v>3.624647604</v>
      </c>
      <c r="AH25" s="19">
        <v>104016.09</v>
      </c>
      <c r="AL25" s="19">
        <v>0.37</v>
      </c>
      <c r="AN25" s="24">
        <v>0.966</v>
      </c>
      <c r="AP25" s="19">
        <v>0.098726349</v>
      </c>
      <c r="AQ25" s="19" t="s">
        <v>55</v>
      </c>
      <c r="AR25" s="20">
        <f t="shared" si="7"/>
        <v>0.76</v>
      </c>
      <c r="AS25" s="19" t="s">
        <v>55</v>
      </c>
      <c r="AT25" s="21">
        <v>1.068806</v>
      </c>
      <c r="AV25" s="21">
        <v>90.0</v>
      </c>
      <c r="AX25" s="21">
        <v>38.0</v>
      </c>
      <c r="AZ25" s="21">
        <v>10.0</v>
      </c>
      <c r="BB25" s="21">
        <v>0.6238</v>
      </c>
      <c r="BD25" s="19">
        <v>0.085</v>
      </c>
      <c r="BF25" s="19">
        <v>0.154</v>
      </c>
      <c r="BH25" s="25">
        <v>0.82</v>
      </c>
      <c r="BJ25" s="28">
        <v>0.0946</v>
      </c>
      <c r="BL25" s="20">
        <v>0.06092536704292818</v>
      </c>
      <c r="BM25" s="20">
        <v>0.10824338499321584</v>
      </c>
      <c r="BN25" s="20">
        <v>5.470291092518804E-4</v>
      </c>
      <c r="BO25" s="20">
        <v>0.017915203327999084</v>
      </c>
      <c r="BP25" s="20">
        <v>0.1343640249599931</v>
      </c>
      <c r="BQ25" s="20">
        <v>0.04123231910986049</v>
      </c>
      <c r="BR25" s="20">
        <v>0.06331861939590516</v>
      </c>
      <c r="BS25" s="20">
        <v>0.1702628102546478</v>
      </c>
      <c r="BT25" s="20">
        <v>0.08684087109373602</v>
      </c>
    </row>
    <row r="26">
      <c r="A26" s="16" t="str">
        <f t="shared" si="8"/>
        <v>Type | </v>
      </c>
      <c r="B26" s="16" t="str">
        <f t="shared" si="1"/>
        <v>no of households | Total number of water connections | Density of retail store | Labour settlements in the region | </v>
      </c>
      <c r="C26" s="17">
        <v>24.0</v>
      </c>
      <c r="D26" s="18">
        <v>4.386</v>
      </c>
      <c r="F26" s="17">
        <v>45631.0</v>
      </c>
      <c r="H26" s="20">
        <f t="shared" si="2"/>
        <v>10403.78477</v>
      </c>
      <c r="J26" s="19">
        <v>0.077</v>
      </c>
      <c r="L26" s="17">
        <v>4.0</v>
      </c>
      <c r="N26" s="21">
        <v>69.0</v>
      </c>
      <c r="O26" s="27"/>
      <c r="P26" s="21">
        <v>7.0</v>
      </c>
      <c r="R26" s="18">
        <v>4.0</v>
      </c>
      <c r="V26" s="20">
        <f t="shared" si="3"/>
        <v>10140</v>
      </c>
      <c r="X26" s="20">
        <f t="shared" si="4"/>
        <v>7981</v>
      </c>
      <c r="Z26" s="20">
        <f t="shared" si="5"/>
        <v>5271</v>
      </c>
      <c r="AD26" s="20">
        <f>ROUND(VLOOKUP(C26, Sheet5!$B$1:$C$111, 2, 0) *V26, 0)</f>
        <v>7576</v>
      </c>
      <c r="AE26" s="19" t="s">
        <v>86</v>
      </c>
      <c r="AF26" s="20">
        <f t="shared" si="6"/>
        <v>0.8985119765</v>
      </c>
      <c r="AH26" s="19">
        <v>104016.09</v>
      </c>
      <c r="AL26" s="19">
        <v>0.37</v>
      </c>
      <c r="AN26" s="24">
        <v>0.935</v>
      </c>
      <c r="AP26" s="19">
        <v>0.098726349</v>
      </c>
      <c r="AQ26" s="19" t="s">
        <v>55</v>
      </c>
      <c r="AR26" s="20">
        <f t="shared" si="7"/>
        <v>0.76</v>
      </c>
      <c r="AS26" s="19" t="s">
        <v>55</v>
      </c>
      <c r="AT26" s="21">
        <v>1.068806</v>
      </c>
      <c r="AV26" s="21">
        <v>41.0</v>
      </c>
      <c r="AX26" s="21">
        <v>18.0</v>
      </c>
      <c r="AZ26" s="21">
        <v>5.0</v>
      </c>
      <c r="BB26" s="21">
        <v>0.6238</v>
      </c>
      <c r="BD26" s="19">
        <v>0.085</v>
      </c>
      <c r="BF26" s="19">
        <v>0.154</v>
      </c>
      <c r="BH26" s="25">
        <v>0.83</v>
      </c>
      <c r="BJ26" s="26">
        <v>0.279</v>
      </c>
      <c r="BL26" s="20">
        <v>0.11196477742794425</v>
      </c>
      <c r="BM26" s="20">
        <v>0.1989228312777057</v>
      </c>
      <c r="BN26" s="20">
        <v>0.0010052954202284558</v>
      </c>
      <c r="BO26" s="20">
        <v>0.032923425012481924</v>
      </c>
      <c r="BP26" s="20">
        <v>0.2469256875936144</v>
      </c>
      <c r="BQ26" s="20">
        <v>0.07577414229971985</v>
      </c>
      <c r="BR26" s="20">
        <v>0.11636294489144375</v>
      </c>
      <c r="BS26" s="20">
        <v>0.3128981995461068</v>
      </c>
      <c r="BT26" s="20">
        <v>0.15959064796126735</v>
      </c>
    </row>
    <row r="27">
      <c r="A27" s="16" t="str">
        <f t="shared" si="8"/>
        <v>Type | </v>
      </c>
      <c r="B27" s="16" t="str">
        <f t="shared" si="1"/>
        <v>no of households | Total number of water connections | Labour settlements in the region | </v>
      </c>
      <c r="C27" s="17">
        <v>25.0</v>
      </c>
      <c r="D27" s="18">
        <v>4.375</v>
      </c>
      <c r="F27" s="17">
        <v>45517.0</v>
      </c>
      <c r="H27" s="20">
        <f t="shared" si="2"/>
        <v>10403.88571</v>
      </c>
      <c r="J27" s="19">
        <v>0.077</v>
      </c>
      <c r="L27" s="17">
        <v>4.0</v>
      </c>
      <c r="N27" s="21">
        <v>69.0</v>
      </c>
      <c r="O27" s="27"/>
      <c r="P27" s="21">
        <v>7.0</v>
      </c>
      <c r="R27" s="18">
        <v>4.0</v>
      </c>
      <c r="V27" s="20">
        <f t="shared" si="3"/>
        <v>10115</v>
      </c>
      <c r="X27" s="20">
        <f t="shared" si="4"/>
        <v>7962</v>
      </c>
      <c r="Z27" s="20">
        <f t="shared" si="5"/>
        <v>5258</v>
      </c>
      <c r="AD27" s="20">
        <f>ROUND(VLOOKUP(C27, Sheet5!$B$1:$C$111, 2, 0) *V27, 0)</f>
        <v>8092</v>
      </c>
      <c r="AE27" s="19" t="s">
        <v>87</v>
      </c>
      <c r="AF27" s="20">
        <f t="shared" si="6"/>
        <v>1.120460487</v>
      </c>
      <c r="AH27" s="19">
        <v>104016.09</v>
      </c>
      <c r="AL27" s="19">
        <v>0.37</v>
      </c>
      <c r="AN27" s="24">
        <v>0.935</v>
      </c>
      <c r="AP27" s="19">
        <v>0.098726349</v>
      </c>
      <c r="AQ27" s="19" t="s">
        <v>55</v>
      </c>
      <c r="AR27" s="20">
        <f t="shared" si="7"/>
        <v>0.76</v>
      </c>
      <c r="AS27" s="19" t="s">
        <v>55</v>
      </c>
      <c r="AT27" s="21">
        <v>1.068806</v>
      </c>
      <c r="AV27" s="21">
        <v>51.0</v>
      </c>
      <c r="AX27" s="21">
        <v>22.0</v>
      </c>
      <c r="AZ27" s="21">
        <v>6.0</v>
      </c>
      <c r="BB27" s="21">
        <v>0.6238</v>
      </c>
      <c r="BD27" s="19">
        <v>0.085</v>
      </c>
      <c r="BF27" s="19">
        <v>0.154</v>
      </c>
      <c r="BH27" s="25">
        <v>0.71</v>
      </c>
      <c r="BJ27" s="28">
        <v>0.0545</v>
      </c>
      <c r="BL27" s="20">
        <v>0.11168505564611204</v>
      </c>
      <c r="BM27" s="20">
        <v>0.19842586205139773</v>
      </c>
      <c r="BN27" s="20">
        <v>0.001002783889078447</v>
      </c>
      <c r="BO27" s="20">
        <v>0.03284117236731914</v>
      </c>
      <c r="BP27" s="20">
        <v>0.24630879275489356</v>
      </c>
      <c r="BQ27" s="20">
        <v>0.07558483563928796</v>
      </c>
      <c r="BR27" s="20">
        <v>0.11607223516083025</v>
      </c>
      <c r="BS27" s="20">
        <v>0.31211648547566667</v>
      </c>
      <c r="BT27" s="20">
        <v>0.15919194239120346</v>
      </c>
    </row>
    <row r="28">
      <c r="A28" s="16" t="str">
        <f t="shared" si="8"/>
        <v>Type | </v>
      </c>
      <c r="B28" s="16" t="str">
        <f t="shared" si="1"/>
        <v>no of households | Total number of water connections | Labour settlements in the region | </v>
      </c>
      <c r="C28" s="17">
        <v>26.0</v>
      </c>
      <c r="D28" s="18">
        <v>2.473</v>
      </c>
      <c r="F28" s="17">
        <v>25735.0</v>
      </c>
      <c r="H28" s="20">
        <f t="shared" si="2"/>
        <v>10406.389</v>
      </c>
      <c r="J28" s="19">
        <v>0.077</v>
      </c>
      <c r="L28" s="17">
        <v>2.0</v>
      </c>
      <c r="N28" s="21">
        <v>39.0</v>
      </c>
      <c r="O28" s="27"/>
      <c r="P28" s="21">
        <v>4.0</v>
      </c>
      <c r="R28" s="18">
        <v>2.0</v>
      </c>
      <c r="V28" s="20">
        <f t="shared" si="3"/>
        <v>5719</v>
      </c>
      <c r="X28" s="20">
        <f t="shared" si="4"/>
        <v>4501</v>
      </c>
      <c r="Z28" s="20">
        <f t="shared" si="5"/>
        <v>2973</v>
      </c>
      <c r="AD28" s="20">
        <f>ROUND(VLOOKUP(C28, Sheet5!$B$1:$C$111, 2, 0) *V28, 0)</f>
        <v>1870</v>
      </c>
      <c r="AE28" s="19" t="s">
        <v>88</v>
      </c>
      <c r="AF28" s="20">
        <f t="shared" si="6"/>
        <v>2.564600738</v>
      </c>
      <c r="AH28" s="19">
        <v>104016.09</v>
      </c>
      <c r="AL28" s="19">
        <v>0.37</v>
      </c>
      <c r="AN28" s="24">
        <v>0.931</v>
      </c>
      <c r="AP28" s="19">
        <v>0.098726349</v>
      </c>
      <c r="AQ28" s="19" t="s">
        <v>55</v>
      </c>
      <c r="AR28" s="20">
        <f t="shared" si="7"/>
        <v>0.76</v>
      </c>
      <c r="AS28" s="19" t="s">
        <v>55</v>
      </c>
      <c r="AT28" s="21">
        <v>1.068806</v>
      </c>
      <c r="AV28" s="21">
        <v>66.0</v>
      </c>
      <c r="AX28" s="21">
        <v>29.0</v>
      </c>
      <c r="AZ28" s="21">
        <v>7.0</v>
      </c>
      <c r="BB28" s="21">
        <v>0.6238</v>
      </c>
      <c r="BD28" s="19">
        <v>0.085</v>
      </c>
      <c r="BF28" s="19">
        <v>0.154</v>
      </c>
      <c r="BH28" s="25">
        <v>0.91</v>
      </c>
      <c r="BJ28" s="26">
        <v>1.12</v>
      </c>
      <c r="BL28" s="20">
        <v>0.06314596539870145</v>
      </c>
      <c r="BM28" s="20">
        <v>0.11218862314943252</v>
      </c>
      <c r="BN28" s="20">
        <v>5.669671416269489E-4</v>
      </c>
      <c r="BO28" s="20">
        <v>0.01856817388828258</v>
      </c>
      <c r="BP28" s="20">
        <v>0.13926130416211932</v>
      </c>
      <c r="BQ28" s="20">
        <v>0.04273514830013128</v>
      </c>
      <c r="BR28" s="20">
        <v>0.06562644664331933</v>
      </c>
      <c r="BS28" s="20">
        <v>0.17646852283138784</v>
      </c>
      <c r="BT28" s="20">
        <v>0.09000603373327815</v>
      </c>
    </row>
    <row r="29">
      <c r="A29" s="16" t="str">
        <f t="shared" si="8"/>
        <v>Type | </v>
      </c>
      <c r="B29" s="16" t="str">
        <f t="shared" si="1"/>
        <v>no of households | Total number of water connections | Labour settlements in the region | </v>
      </c>
      <c r="C29" s="17">
        <v>27.0</v>
      </c>
      <c r="D29" s="18">
        <v>2.27</v>
      </c>
      <c r="F29" s="17">
        <v>23622.0</v>
      </c>
      <c r="H29" s="20">
        <f t="shared" si="2"/>
        <v>10406.1674</v>
      </c>
      <c r="J29" s="19">
        <v>0.077</v>
      </c>
      <c r="L29" s="17">
        <v>2.0</v>
      </c>
      <c r="N29" s="21">
        <v>36.0</v>
      </c>
      <c r="O29" s="27"/>
      <c r="P29" s="21">
        <v>4.0</v>
      </c>
      <c r="R29" s="18">
        <v>2.0</v>
      </c>
      <c r="V29" s="20">
        <f t="shared" si="3"/>
        <v>5249</v>
      </c>
      <c r="X29" s="20">
        <f t="shared" si="4"/>
        <v>4131</v>
      </c>
      <c r="Z29" s="20">
        <f t="shared" si="5"/>
        <v>2728</v>
      </c>
      <c r="AD29" s="20">
        <f>ROUND(VLOOKUP(C29, Sheet5!$B$1:$C$111, 2, 0) *V29, 0)</f>
        <v>3963</v>
      </c>
      <c r="AE29" s="19" t="s">
        <v>89</v>
      </c>
      <c r="AF29" s="20">
        <f t="shared" si="6"/>
        <v>3.17500635</v>
      </c>
      <c r="AH29" s="19">
        <v>104016.09</v>
      </c>
      <c r="AL29" s="19">
        <v>0.37</v>
      </c>
      <c r="AN29" s="24">
        <v>0.947</v>
      </c>
      <c r="AP29" s="19">
        <v>0.098726349</v>
      </c>
      <c r="AQ29" s="19" t="s">
        <v>55</v>
      </c>
      <c r="AR29" s="20">
        <f t="shared" si="7"/>
        <v>0.76</v>
      </c>
      <c r="AS29" s="19" t="s">
        <v>55</v>
      </c>
      <c r="AT29" s="21">
        <v>1.068806</v>
      </c>
      <c r="AV29" s="21">
        <v>75.0</v>
      </c>
      <c r="AX29" s="21">
        <v>32.0</v>
      </c>
      <c r="AZ29" s="21">
        <v>8.0</v>
      </c>
      <c r="BB29" s="21">
        <v>0.6238</v>
      </c>
      <c r="BD29" s="19">
        <v>0.085</v>
      </c>
      <c r="BF29" s="19">
        <v>0.154</v>
      </c>
      <c r="BH29" s="25">
        <v>0.84</v>
      </c>
      <c r="BJ29" s="26">
        <v>0.144</v>
      </c>
      <c r="BL29" s="20">
        <v>0.05796129763544299</v>
      </c>
      <c r="BM29" s="20">
        <v>0.10297725494602274</v>
      </c>
      <c r="BN29" s="20">
        <v>5.204156914517889E-4</v>
      </c>
      <c r="BO29" s="20">
        <v>0.01704361389504609</v>
      </c>
      <c r="BP29" s="20">
        <v>0.12782710421284565</v>
      </c>
      <c r="BQ29" s="20">
        <v>0.03922633274317859</v>
      </c>
      <c r="BR29" s="20">
        <v>0.06023811628554457</v>
      </c>
      <c r="BS29" s="20">
        <v>0.16197938396436928</v>
      </c>
      <c r="BT29" s="20">
        <v>0.08261599101797149</v>
      </c>
    </row>
    <row r="30">
      <c r="A30" s="16" t="str">
        <f t="shared" si="8"/>
        <v>Type | </v>
      </c>
      <c r="B30" s="16" t="str">
        <f t="shared" si="1"/>
        <v>no of households | Total number of water connections | Labour settlements in the region | </v>
      </c>
      <c r="C30" s="17">
        <v>28.0</v>
      </c>
      <c r="D30" s="18">
        <v>3.124</v>
      </c>
      <c r="F30" s="17">
        <v>32506.0</v>
      </c>
      <c r="H30" s="20">
        <f t="shared" si="2"/>
        <v>10405.24968</v>
      </c>
      <c r="J30" s="19">
        <v>0.077</v>
      </c>
      <c r="L30" s="17">
        <v>3.0</v>
      </c>
      <c r="N30" s="21">
        <v>49.0</v>
      </c>
      <c r="O30" s="27"/>
      <c r="P30" s="21">
        <v>5.0</v>
      </c>
      <c r="R30" s="18">
        <v>3.0</v>
      </c>
      <c r="V30" s="20">
        <f t="shared" si="3"/>
        <v>7224</v>
      </c>
      <c r="X30" s="20">
        <f t="shared" si="4"/>
        <v>5686</v>
      </c>
      <c r="Z30" s="20">
        <f t="shared" si="5"/>
        <v>3755</v>
      </c>
      <c r="AD30" s="20">
        <f>ROUND(VLOOKUP(C30, Sheet5!$B$1:$C$111, 2, 0) *V30, 0)</f>
        <v>5550</v>
      </c>
      <c r="AE30" s="19" t="s">
        <v>90</v>
      </c>
      <c r="AF30" s="20">
        <f t="shared" si="6"/>
        <v>1.045960746</v>
      </c>
      <c r="AH30" s="19">
        <v>104016.09</v>
      </c>
      <c r="AL30" s="19">
        <v>0.37</v>
      </c>
      <c r="AN30" s="24">
        <v>0.919</v>
      </c>
      <c r="AP30" s="19">
        <v>0.098726349</v>
      </c>
      <c r="AQ30" s="19" t="s">
        <v>55</v>
      </c>
      <c r="AR30" s="20">
        <f t="shared" si="7"/>
        <v>0.76</v>
      </c>
      <c r="AS30" s="19" t="s">
        <v>55</v>
      </c>
      <c r="AT30" s="21">
        <v>1.068806</v>
      </c>
      <c r="AV30" s="21">
        <v>34.0</v>
      </c>
      <c r="AX30" s="21">
        <v>15.0</v>
      </c>
      <c r="AZ30" s="21">
        <v>4.0</v>
      </c>
      <c r="BB30" s="21">
        <v>0.6238</v>
      </c>
      <c r="BD30" s="19">
        <v>0.085</v>
      </c>
      <c r="BF30" s="19">
        <v>0.154</v>
      </c>
      <c r="BH30" s="25">
        <v>0.87</v>
      </c>
      <c r="BJ30" s="26">
        <v>0.132</v>
      </c>
      <c r="BL30" s="20">
        <v>0.07975996701963044</v>
      </c>
      <c r="BM30" s="20">
        <v>0.1417059795646184</v>
      </c>
      <c r="BN30" s="20">
        <v>7.161388733524618E-4</v>
      </c>
      <c r="BO30" s="20">
        <v>0.023453548102293123</v>
      </c>
      <c r="BP30" s="20">
        <v>0.1759016107671984</v>
      </c>
      <c r="BQ30" s="20">
        <v>0.05397896757894181</v>
      </c>
      <c r="BR30" s="20">
        <v>0.08289307459054746</v>
      </c>
      <c r="BS30" s="20">
        <v>0.22289822433095371</v>
      </c>
      <c r="BT30" s="20">
        <v>0.1136870461447033</v>
      </c>
    </row>
    <row r="31">
      <c r="A31" s="16" t="str">
        <f t="shared" si="8"/>
        <v>Type | </v>
      </c>
      <c r="B31" s="16" t="str">
        <f t="shared" si="1"/>
        <v>no of households | Total number of water connections | Labour settlements in the region | </v>
      </c>
      <c r="C31" s="17">
        <v>29.0</v>
      </c>
      <c r="D31" s="18">
        <v>2.765</v>
      </c>
      <c r="F31" s="17">
        <v>28768.0</v>
      </c>
      <c r="H31" s="20">
        <f t="shared" si="2"/>
        <v>10404.33996</v>
      </c>
      <c r="J31" s="19">
        <v>0.077</v>
      </c>
      <c r="L31" s="17">
        <v>2.0</v>
      </c>
      <c r="N31" s="21">
        <v>44.0</v>
      </c>
      <c r="O31" s="27"/>
      <c r="P31" s="21">
        <v>5.0</v>
      </c>
      <c r="R31" s="18">
        <v>3.0</v>
      </c>
      <c r="V31" s="20">
        <f t="shared" si="3"/>
        <v>6393</v>
      </c>
      <c r="X31" s="20">
        <f t="shared" si="4"/>
        <v>5032</v>
      </c>
      <c r="Z31" s="20">
        <f t="shared" si="5"/>
        <v>3323</v>
      </c>
      <c r="AD31" s="20">
        <f>ROUND(VLOOKUP(C31, Sheet5!$B$1:$C$111, 2, 0) *V31, 0)</f>
        <v>4777</v>
      </c>
      <c r="AE31" s="19" t="s">
        <v>91</v>
      </c>
      <c r="AF31" s="20">
        <f t="shared" si="6"/>
        <v>3.684649611</v>
      </c>
      <c r="AH31" s="19">
        <v>104016.09</v>
      </c>
      <c r="AL31" s="19">
        <v>0.37</v>
      </c>
      <c r="AN31" s="24">
        <v>0.89</v>
      </c>
      <c r="AP31" s="19">
        <v>0.098726349</v>
      </c>
      <c r="AQ31" s="19" t="s">
        <v>55</v>
      </c>
      <c r="AR31" s="20">
        <f t="shared" si="7"/>
        <v>0.76</v>
      </c>
      <c r="AS31" s="19" t="s">
        <v>55</v>
      </c>
      <c r="AT31" s="21">
        <v>1.068806</v>
      </c>
      <c r="AV31" s="21">
        <v>106.0</v>
      </c>
      <c r="AX31" s="21">
        <v>46.0</v>
      </c>
      <c r="AZ31" s="21">
        <v>12.0</v>
      </c>
      <c r="BB31" s="21">
        <v>0.6238</v>
      </c>
      <c r="BD31" s="19">
        <v>0.085</v>
      </c>
      <c r="BF31" s="19">
        <v>0.154</v>
      </c>
      <c r="BH31" s="25">
        <v>0.84</v>
      </c>
      <c r="BJ31" s="26">
        <v>0.388</v>
      </c>
      <c r="BL31" s="20">
        <v>0.07058803701534265</v>
      </c>
      <c r="BM31" s="20">
        <v>0.1254106201967311</v>
      </c>
      <c r="BN31" s="20">
        <v>6.337870888021786E-4</v>
      </c>
      <c r="BO31" s="20">
        <v>0.02075652715827135</v>
      </c>
      <c r="BP31" s="20">
        <v>0.15567395368703513</v>
      </c>
      <c r="BQ31" s="20">
        <v>0.04777170181846421</v>
      </c>
      <c r="BR31" s="20">
        <v>0.07336085552885217</v>
      </c>
      <c r="BS31" s="20">
        <v>0.19726623138967808</v>
      </c>
      <c r="BT31" s="20">
        <v>0.10061370034734585</v>
      </c>
    </row>
    <row r="32">
      <c r="A32" s="16" t="str">
        <f t="shared" si="8"/>
        <v>Type | </v>
      </c>
      <c r="B32" s="16" t="str">
        <f t="shared" si="1"/>
        <v>no of households | Total number of water connections | Density of retail store | Labour settlements in the region | </v>
      </c>
      <c r="C32" s="17">
        <v>30.0</v>
      </c>
      <c r="D32" s="18">
        <v>6.644</v>
      </c>
      <c r="F32" s="17">
        <v>69129.0</v>
      </c>
      <c r="H32" s="20">
        <f t="shared" si="2"/>
        <v>10404.72607</v>
      </c>
      <c r="J32" s="19">
        <v>0.077</v>
      </c>
      <c r="L32" s="17">
        <v>6.0</v>
      </c>
      <c r="N32" s="21">
        <v>105.0</v>
      </c>
      <c r="O32" s="27"/>
      <c r="P32" s="21">
        <v>11.0</v>
      </c>
      <c r="R32" s="18">
        <v>6.0</v>
      </c>
      <c r="V32" s="20">
        <f t="shared" si="3"/>
        <v>15362</v>
      </c>
      <c r="X32" s="20">
        <f t="shared" si="4"/>
        <v>12091</v>
      </c>
      <c r="Z32" s="20">
        <f t="shared" si="5"/>
        <v>7985</v>
      </c>
      <c r="AD32" s="20">
        <f>ROUND(VLOOKUP(C32, Sheet5!$B$1:$C$111, 2, 0) *V32, 0)</f>
        <v>11478</v>
      </c>
      <c r="AE32" s="19" t="s">
        <v>92</v>
      </c>
      <c r="AF32" s="20">
        <f t="shared" si="6"/>
        <v>0.6654226157</v>
      </c>
      <c r="AH32" s="19">
        <v>104016.09</v>
      </c>
      <c r="AL32" s="19">
        <v>0.37</v>
      </c>
      <c r="AN32" s="24">
        <v>0.918</v>
      </c>
      <c r="AP32" s="19">
        <v>0.098726349</v>
      </c>
      <c r="AQ32" s="19" t="s">
        <v>55</v>
      </c>
      <c r="AR32" s="20">
        <f t="shared" si="7"/>
        <v>0.76</v>
      </c>
      <c r="AS32" s="19" t="s">
        <v>55</v>
      </c>
      <c r="AT32" s="21">
        <v>1.068806</v>
      </c>
      <c r="AV32" s="21">
        <v>46.0</v>
      </c>
      <c r="AX32" s="21">
        <v>20.0</v>
      </c>
      <c r="AZ32" s="21">
        <v>5.0</v>
      </c>
      <c r="BB32" s="21">
        <v>0.6238</v>
      </c>
      <c r="BD32" s="19">
        <v>0.085</v>
      </c>
      <c r="BF32" s="19">
        <v>0.154</v>
      </c>
      <c r="BH32" s="25">
        <v>0.83</v>
      </c>
      <c r="BJ32" s="26">
        <v>0.105</v>
      </c>
      <c r="BL32" s="20">
        <v>0.1696218162831487</v>
      </c>
      <c r="BM32" s="20">
        <v>0.3013595232056391</v>
      </c>
      <c r="BN32" s="20">
        <v>0.0015229792707802353</v>
      </c>
      <c r="BO32" s="20">
        <v>0.04987757111805271</v>
      </c>
      <c r="BP32" s="20">
        <v>0.3740817833853953</v>
      </c>
      <c r="BQ32" s="20">
        <v>0.11479456253506023</v>
      </c>
      <c r="BR32" s="20">
        <v>0.17628485059281224</v>
      </c>
      <c r="BS32" s="20">
        <v>0.4740272980303482</v>
      </c>
      <c r="BT32" s="20">
        <v>0.24177295923636236</v>
      </c>
    </row>
    <row r="33">
      <c r="A33" s="16" t="str">
        <f t="shared" si="8"/>
        <v>Type | </v>
      </c>
      <c r="B33" s="16" t="str">
        <f t="shared" si="1"/>
        <v>no of households | Total number of water connections | Labour settlements in the region | </v>
      </c>
      <c r="C33" s="17">
        <v>31.0</v>
      </c>
      <c r="D33" s="18">
        <v>1.371</v>
      </c>
      <c r="F33" s="17">
        <v>14263.0</v>
      </c>
      <c r="H33" s="20">
        <f t="shared" si="2"/>
        <v>10403.35522</v>
      </c>
      <c r="J33" s="19">
        <v>0.077</v>
      </c>
      <c r="L33" s="17">
        <v>1.0</v>
      </c>
      <c r="N33" s="21">
        <v>22.0</v>
      </c>
      <c r="O33" s="27"/>
      <c r="P33" s="21">
        <v>2.0</v>
      </c>
      <c r="R33" s="18">
        <v>1.0</v>
      </c>
      <c r="V33" s="20">
        <f t="shared" si="3"/>
        <v>3170</v>
      </c>
      <c r="X33" s="20">
        <f t="shared" si="4"/>
        <v>2495</v>
      </c>
      <c r="Z33" s="20">
        <f t="shared" si="5"/>
        <v>1648</v>
      </c>
      <c r="AD33" s="20">
        <f>ROUND(VLOOKUP(C33, Sheet5!$B$1:$C$111, 2, 0) *V33, 0)</f>
        <v>2536</v>
      </c>
      <c r="AE33" s="19" t="s">
        <v>93</v>
      </c>
      <c r="AF33" s="20">
        <f t="shared" si="6"/>
        <v>4.06646568</v>
      </c>
      <c r="AH33" s="19">
        <v>104016.09</v>
      </c>
      <c r="AL33" s="19">
        <v>0.37</v>
      </c>
      <c r="AN33" s="24">
        <v>0.978</v>
      </c>
      <c r="AP33" s="19">
        <v>0.098726349</v>
      </c>
      <c r="AQ33" s="19" t="s">
        <v>55</v>
      </c>
      <c r="AR33" s="20">
        <f t="shared" si="7"/>
        <v>0.76</v>
      </c>
      <c r="AS33" s="19" t="s">
        <v>55</v>
      </c>
      <c r="AT33" s="21">
        <v>1.068806</v>
      </c>
      <c r="AV33" s="21">
        <v>58.0</v>
      </c>
      <c r="AX33" s="21">
        <v>25.0</v>
      </c>
      <c r="AZ33" s="21">
        <v>6.0</v>
      </c>
      <c r="BB33" s="21">
        <v>0.6238</v>
      </c>
      <c r="BD33" s="19">
        <v>0.085</v>
      </c>
      <c r="BF33" s="19">
        <v>0.154</v>
      </c>
      <c r="BH33" s="25">
        <v>0.85</v>
      </c>
      <c r="BJ33" s="26">
        <v>0.441</v>
      </c>
      <c r="BL33" s="20">
        <v>0.03499712082695468</v>
      </c>
      <c r="BM33" s="20">
        <v>0.06217782521781061</v>
      </c>
      <c r="BN33" s="20">
        <v>3.142277964260801E-4</v>
      </c>
      <c r="BO33" s="20">
        <v>0.010290960332954124</v>
      </c>
      <c r="BP33" s="20">
        <v>0.07718220249715593</v>
      </c>
      <c r="BQ33" s="20">
        <v>0.02368492015561579</v>
      </c>
      <c r="BR33" s="20">
        <v>0.036371867436318775</v>
      </c>
      <c r="BS33" s="20">
        <v>0.09780340163761743</v>
      </c>
      <c r="BT33" s="20">
        <v>0.04988366268264022</v>
      </c>
    </row>
    <row r="34">
      <c r="A34" s="16" t="str">
        <f t="shared" si="8"/>
        <v>Type | </v>
      </c>
      <c r="B34" s="16" t="str">
        <f t="shared" si="1"/>
        <v>no of households | Total number of water connections | Labour settlements in the region | </v>
      </c>
      <c r="C34" s="17">
        <v>32.0</v>
      </c>
      <c r="D34" s="18">
        <v>6.483</v>
      </c>
      <c r="F34" s="17">
        <v>67451.0</v>
      </c>
      <c r="H34" s="20">
        <f t="shared" si="2"/>
        <v>10404.28814</v>
      </c>
      <c r="J34" s="19">
        <v>0.077</v>
      </c>
      <c r="L34" s="17">
        <v>6.0</v>
      </c>
      <c r="N34" s="21">
        <v>102.0</v>
      </c>
      <c r="O34" s="27"/>
      <c r="P34" s="21">
        <v>11.0</v>
      </c>
      <c r="R34" s="18">
        <v>6.0</v>
      </c>
      <c r="V34" s="20">
        <f t="shared" si="3"/>
        <v>14989</v>
      </c>
      <c r="X34" s="20">
        <f t="shared" si="4"/>
        <v>11798</v>
      </c>
      <c r="Z34" s="20">
        <f t="shared" si="5"/>
        <v>7791</v>
      </c>
      <c r="AD34" s="20">
        <f>ROUND(VLOOKUP(C34, Sheet5!$B$1:$C$111, 2, 0) *V34, 0)</f>
        <v>11991</v>
      </c>
      <c r="AE34" s="19" t="s">
        <v>94</v>
      </c>
      <c r="AF34" s="20">
        <f t="shared" si="6"/>
        <v>1.052615973</v>
      </c>
      <c r="AH34" s="19">
        <v>104016.09</v>
      </c>
      <c r="AL34" s="19">
        <v>0.37</v>
      </c>
      <c r="AN34" s="24">
        <v>0.934</v>
      </c>
      <c r="AP34" s="19">
        <v>0.098726349</v>
      </c>
      <c r="AQ34" s="19" t="s">
        <v>55</v>
      </c>
      <c r="AR34" s="20">
        <f t="shared" si="7"/>
        <v>0.76</v>
      </c>
      <c r="AS34" s="19" t="s">
        <v>55</v>
      </c>
      <c r="AT34" s="21">
        <v>1.068806</v>
      </c>
      <c r="AV34" s="21">
        <v>71.0</v>
      </c>
      <c r="AX34" s="21">
        <v>30.0</v>
      </c>
      <c r="AZ34" s="21">
        <v>8.0</v>
      </c>
      <c r="BB34" s="21">
        <v>0.6238</v>
      </c>
      <c r="BD34" s="19">
        <v>0.085</v>
      </c>
      <c r="BF34" s="19">
        <v>0.154</v>
      </c>
      <c r="BH34" s="25">
        <v>0.81</v>
      </c>
      <c r="BJ34" s="28">
        <v>0.0964</v>
      </c>
      <c r="BL34" s="20">
        <v>0.16550450795056582</v>
      </c>
      <c r="BM34" s="20">
        <v>0.2940444849447202</v>
      </c>
      <c r="BN34" s="20">
        <v>0.0014860112947301083</v>
      </c>
      <c r="BO34" s="20">
        <v>0.04866686990241104</v>
      </c>
      <c r="BP34" s="20">
        <v>0.3650015242680828</v>
      </c>
      <c r="BQ34" s="20">
        <v>0.11200810134028191</v>
      </c>
      <c r="BR34" s="20">
        <v>0.17200580736501003</v>
      </c>
      <c r="BS34" s="20">
        <v>0.46252101548474617</v>
      </c>
      <c r="BT34" s="20">
        <v>0.23590429303840466</v>
      </c>
    </row>
    <row r="35">
      <c r="A35" s="16" t="str">
        <f t="shared" si="8"/>
        <v>Type | </v>
      </c>
      <c r="B35" s="16" t="str">
        <f t="shared" si="1"/>
        <v>no of households | Total number of water connections | Labour settlements in the region | </v>
      </c>
      <c r="C35" s="17">
        <v>33.0</v>
      </c>
      <c r="D35" s="18">
        <v>2.134</v>
      </c>
      <c r="F35" s="17">
        <v>22202.0</v>
      </c>
      <c r="H35" s="20">
        <f t="shared" si="2"/>
        <v>10403.93627</v>
      </c>
      <c r="J35" s="19">
        <v>0.077</v>
      </c>
      <c r="L35" s="17">
        <v>2.0</v>
      </c>
      <c r="N35" s="21">
        <v>34.0</v>
      </c>
      <c r="O35" s="27"/>
      <c r="P35" s="21">
        <v>3.0</v>
      </c>
      <c r="R35" s="18">
        <v>2.0</v>
      </c>
      <c r="V35" s="20">
        <f t="shared" si="3"/>
        <v>4934</v>
      </c>
      <c r="X35" s="20">
        <f t="shared" si="4"/>
        <v>3884</v>
      </c>
      <c r="Z35" s="20">
        <f t="shared" si="5"/>
        <v>2565</v>
      </c>
      <c r="AD35" s="20">
        <f>ROUND(VLOOKUP(C35, Sheet5!$B$1:$C$111, 2, 0) *V35, 0)</f>
        <v>3790</v>
      </c>
      <c r="AE35" s="19" t="s">
        <v>95</v>
      </c>
      <c r="AF35" s="20">
        <f t="shared" si="6"/>
        <v>6.621025133</v>
      </c>
      <c r="AH35" s="19">
        <v>104016.09</v>
      </c>
      <c r="AL35" s="19">
        <v>0.37</v>
      </c>
      <c r="AN35" s="24">
        <v>0.949</v>
      </c>
      <c r="AP35" s="19">
        <v>0.098726349</v>
      </c>
      <c r="AQ35" s="19" t="s">
        <v>55</v>
      </c>
      <c r="AR35" s="20">
        <f t="shared" si="7"/>
        <v>0.76</v>
      </c>
      <c r="AS35" s="19" t="s">
        <v>55</v>
      </c>
      <c r="AT35" s="21">
        <v>1.068806</v>
      </c>
      <c r="AV35" s="21">
        <v>147.0</v>
      </c>
      <c r="AX35" s="21">
        <v>63.0</v>
      </c>
      <c r="AZ35" s="21">
        <v>16.0</v>
      </c>
      <c r="BB35" s="21">
        <v>0.6238</v>
      </c>
      <c r="BD35" s="19">
        <v>0.085</v>
      </c>
      <c r="BF35" s="19">
        <v>0.154</v>
      </c>
      <c r="BH35" s="25">
        <v>0.83</v>
      </c>
      <c r="BJ35" s="26">
        <v>0.188</v>
      </c>
      <c r="BL35" s="20">
        <v>0.05447704386174351</v>
      </c>
      <c r="BM35" s="20">
        <v>0.09678693651306396</v>
      </c>
      <c r="BN35" s="20">
        <v>4.891317069516814E-4</v>
      </c>
      <c r="BO35" s="20">
        <v>0.016019063402667566</v>
      </c>
      <c r="BP35" s="20">
        <v>0.12014297552000673</v>
      </c>
      <c r="BQ35" s="20">
        <v>0.036868302411482985</v>
      </c>
      <c r="BR35" s="20">
        <v>0.05661699507965712</v>
      </c>
      <c r="BS35" s="20">
        <v>0.15224224378871082</v>
      </c>
      <c r="BT35" s="20">
        <v>0.07764965847857941</v>
      </c>
    </row>
    <row r="36">
      <c r="A36" s="16" t="str">
        <f t="shared" si="8"/>
        <v>Type | </v>
      </c>
      <c r="B36" s="16" t="str">
        <f t="shared" si="1"/>
        <v>no of households | Total number of water connections | Labour settlements in the region | </v>
      </c>
      <c r="C36" s="17">
        <v>34.0</v>
      </c>
      <c r="D36" s="18">
        <v>1.961</v>
      </c>
      <c r="F36" s="17">
        <v>20407.0</v>
      </c>
      <c r="H36" s="20">
        <f t="shared" si="2"/>
        <v>10406.42529</v>
      </c>
      <c r="J36" s="19">
        <v>0.077</v>
      </c>
      <c r="L36" s="17">
        <v>2.0</v>
      </c>
      <c r="N36" s="21">
        <v>31.0</v>
      </c>
      <c r="O36" s="27"/>
      <c r="P36" s="21">
        <v>3.0</v>
      </c>
      <c r="R36" s="18">
        <v>2.0</v>
      </c>
      <c r="V36" s="20">
        <f t="shared" si="3"/>
        <v>4535</v>
      </c>
      <c r="X36" s="20">
        <f t="shared" si="4"/>
        <v>3569</v>
      </c>
      <c r="Z36" s="20">
        <f t="shared" si="5"/>
        <v>2357</v>
      </c>
      <c r="AD36" s="20">
        <f>ROUND(VLOOKUP(C36, Sheet5!$B$1:$C$111, 2, 0) *V36, 0)</f>
        <v>3424</v>
      </c>
      <c r="AE36" s="19" t="s">
        <v>96</v>
      </c>
      <c r="AF36" s="20">
        <f t="shared" si="6"/>
        <v>3.675209487</v>
      </c>
      <c r="AH36" s="19">
        <v>104016.09</v>
      </c>
      <c r="AL36" s="19">
        <v>0.37</v>
      </c>
      <c r="AN36" s="24">
        <v>0.891</v>
      </c>
      <c r="AP36" s="19">
        <v>0.098726349</v>
      </c>
      <c r="AQ36" s="19" t="s">
        <v>55</v>
      </c>
      <c r="AR36" s="20">
        <f t="shared" si="7"/>
        <v>0.76</v>
      </c>
      <c r="AS36" s="19" t="s">
        <v>55</v>
      </c>
      <c r="AT36" s="21">
        <v>1.068806</v>
      </c>
      <c r="AV36" s="21">
        <v>75.0</v>
      </c>
      <c r="AX36" s="21">
        <v>32.0</v>
      </c>
      <c r="AZ36" s="21">
        <v>8.0</v>
      </c>
      <c r="BB36" s="21">
        <v>0.6238</v>
      </c>
      <c r="BD36" s="19">
        <v>0.085</v>
      </c>
      <c r="BF36" s="19">
        <v>0.154</v>
      </c>
      <c r="BH36" s="25">
        <v>0.83</v>
      </c>
      <c r="BJ36" s="26">
        <v>0.0</v>
      </c>
      <c r="BL36" s="20">
        <v>0.050072652647806505</v>
      </c>
      <c r="BM36" s="20">
        <v>0.08896185088830269</v>
      </c>
      <c r="BN36" s="20">
        <v>4.4958610682654547E-4</v>
      </c>
      <c r="BO36" s="20">
        <v>0.014723944998569365</v>
      </c>
      <c r="BP36" s="20">
        <v>0.11042958748927022</v>
      </c>
      <c r="BQ36" s="20">
        <v>0.033887552802050865</v>
      </c>
      <c r="BR36" s="20">
        <v>0.05203959186517264</v>
      </c>
      <c r="BS36" s="20">
        <v>0.13993367574976226</v>
      </c>
      <c r="BT36" s="20">
        <v>0.07137179445871408</v>
      </c>
    </row>
    <row r="37">
      <c r="A37" s="16" t="str">
        <f t="shared" si="8"/>
        <v>Type | </v>
      </c>
      <c r="B37" s="16" t="str">
        <f t="shared" si="1"/>
        <v>no of households | Total number of water connections | Labour settlements in the region | </v>
      </c>
      <c r="C37" s="17">
        <v>35.0</v>
      </c>
      <c r="D37" s="18">
        <v>3.934</v>
      </c>
      <c r="F37" s="17">
        <v>40933.0</v>
      </c>
      <c r="H37" s="20">
        <f t="shared" si="2"/>
        <v>10404.93137</v>
      </c>
      <c r="J37" s="19">
        <v>0.077</v>
      </c>
      <c r="L37" s="17">
        <v>3.0</v>
      </c>
      <c r="N37" s="21">
        <v>62.0</v>
      </c>
      <c r="O37" s="27"/>
      <c r="P37" s="21">
        <v>6.0</v>
      </c>
      <c r="R37" s="18">
        <v>4.0</v>
      </c>
      <c r="V37" s="20">
        <f t="shared" si="3"/>
        <v>9096</v>
      </c>
      <c r="X37" s="20">
        <f t="shared" si="4"/>
        <v>7159</v>
      </c>
      <c r="Z37" s="20">
        <f t="shared" si="5"/>
        <v>4728</v>
      </c>
      <c r="AD37" s="20">
        <f>ROUND(0.326929 *V37, 0)</f>
        <v>2974</v>
      </c>
      <c r="AE37" s="19" t="s">
        <v>97</v>
      </c>
      <c r="AF37" s="20">
        <f t="shared" si="6"/>
        <v>1.490240149</v>
      </c>
      <c r="AH37" s="19">
        <v>104016.09</v>
      </c>
      <c r="AL37" s="19">
        <v>0.37</v>
      </c>
      <c r="AN37" s="24">
        <v>0.909</v>
      </c>
      <c r="AP37" s="19">
        <v>0.098726349</v>
      </c>
      <c r="AQ37" s="19" t="s">
        <v>55</v>
      </c>
      <c r="AR37" s="20">
        <f t="shared" si="7"/>
        <v>0.76</v>
      </c>
      <c r="AS37" s="19" t="s">
        <v>55</v>
      </c>
      <c r="AT37" s="21">
        <v>1.068806</v>
      </c>
      <c r="AV37" s="21">
        <v>61.0</v>
      </c>
      <c r="AX37" s="21">
        <v>26.0</v>
      </c>
      <c r="AZ37" s="21">
        <v>7.0</v>
      </c>
      <c r="BB37" s="21">
        <v>0.6238</v>
      </c>
      <c r="BD37" s="19">
        <v>0.085</v>
      </c>
      <c r="BF37" s="19">
        <v>0.154</v>
      </c>
      <c r="BH37" s="25">
        <v>0.83</v>
      </c>
      <c r="BJ37" s="26">
        <v>0.181</v>
      </c>
      <c r="BL37" s="20">
        <v>0.10043729557664839</v>
      </c>
      <c r="BM37" s="20">
        <v>0.17844246789880402</v>
      </c>
      <c r="BN37" s="20">
        <v>9.017938996780999E-4</v>
      </c>
      <c r="BO37" s="20">
        <v>0.029533750214457775</v>
      </c>
      <c r="BP37" s="20">
        <v>0.2215031266084333</v>
      </c>
      <c r="BQ37" s="20">
        <v>0.06797271518823679</v>
      </c>
      <c r="BR37" s="20">
        <v>0.10438264388774007</v>
      </c>
      <c r="BS37" s="20">
        <v>0.2806833512748086</v>
      </c>
      <c r="BT37" s="20">
        <v>0.14315978157389836</v>
      </c>
    </row>
    <row r="38">
      <c r="A38" s="16" t="str">
        <f t="shared" si="8"/>
        <v>Type | </v>
      </c>
      <c r="B38" s="16" t="str">
        <f t="shared" si="1"/>
        <v>no of households | Total number of water connections | Labour settlements in the region | </v>
      </c>
      <c r="C38" s="17">
        <v>36.0</v>
      </c>
      <c r="D38" s="18">
        <v>3.32</v>
      </c>
      <c r="F38" s="17">
        <v>34539.0</v>
      </c>
      <c r="H38" s="20">
        <f t="shared" si="2"/>
        <v>10403.31325</v>
      </c>
      <c r="J38" s="19">
        <v>0.077</v>
      </c>
      <c r="L38" s="17">
        <v>3.0</v>
      </c>
      <c r="N38" s="21">
        <v>52.0</v>
      </c>
      <c r="O38" s="27"/>
      <c r="P38" s="21">
        <v>5.0</v>
      </c>
      <c r="R38" s="18">
        <v>3.0</v>
      </c>
      <c r="V38" s="20">
        <f t="shared" si="3"/>
        <v>7675</v>
      </c>
      <c r="X38" s="20">
        <f t="shared" si="4"/>
        <v>6041</v>
      </c>
      <c r="Z38" s="20">
        <f t="shared" si="5"/>
        <v>3989</v>
      </c>
      <c r="AD38" s="20">
        <f>ROUND(VLOOKUP(C38, Sheet5!$B$1:$C$111, 2, 0) *V38, 0)</f>
        <v>2509</v>
      </c>
      <c r="AE38" s="19" t="s">
        <v>98</v>
      </c>
      <c r="AF38" s="20">
        <f t="shared" si="6"/>
        <v>2.200411129</v>
      </c>
      <c r="AH38" s="19">
        <v>104016.09</v>
      </c>
      <c r="AL38" s="19">
        <v>0.37</v>
      </c>
      <c r="AN38" s="24">
        <v>0.938</v>
      </c>
      <c r="AP38" s="19">
        <v>0.098726349</v>
      </c>
      <c r="AQ38" s="19" t="s">
        <v>55</v>
      </c>
      <c r="AR38" s="20">
        <f t="shared" si="7"/>
        <v>0.76</v>
      </c>
      <c r="AS38" s="19" t="s">
        <v>55</v>
      </c>
      <c r="AT38" s="21">
        <v>1.068806</v>
      </c>
      <c r="AV38" s="21">
        <v>76.0</v>
      </c>
      <c r="AX38" s="21">
        <v>33.0</v>
      </c>
      <c r="AZ38" s="21">
        <v>9.0</v>
      </c>
      <c r="BB38" s="21">
        <v>0.6238</v>
      </c>
      <c r="BD38" s="19">
        <v>0.085</v>
      </c>
      <c r="BF38" s="19">
        <v>0.154</v>
      </c>
      <c r="BH38" s="25">
        <v>0.9</v>
      </c>
      <c r="BJ38" s="26">
        <v>0.201</v>
      </c>
      <c r="BL38" s="20">
        <v>0.0847483387956382</v>
      </c>
      <c r="BM38" s="20">
        <v>0.15056859743377696</v>
      </c>
      <c r="BN38" s="20">
        <v>7.609278455276157E-4</v>
      </c>
      <c r="BO38" s="20">
        <v>0.024920386941029413</v>
      </c>
      <c r="BP38" s="20">
        <v>0.1869029020577206</v>
      </c>
      <c r="BQ38" s="20">
        <v>0.057354936356644036</v>
      </c>
      <c r="BR38" s="20">
        <v>0.08807739811982152</v>
      </c>
      <c r="BS38" s="20">
        <v>0.23683879192047036</v>
      </c>
      <c r="BT38" s="20">
        <v>0.12079729547750899</v>
      </c>
    </row>
    <row r="39">
      <c r="A39" s="16" t="str">
        <f t="shared" si="8"/>
        <v>Type | </v>
      </c>
      <c r="B39" s="16" t="str">
        <f t="shared" si="1"/>
        <v>no of households | Total number of water connections | Labour settlements in the region | </v>
      </c>
      <c r="C39" s="17">
        <v>37.0</v>
      </c>
      <c r="D39" s="18">
        <v>2.627</v>
      </c>
      <c r="F39" s="17">
        <v>27336.0</v>
      </c>
      <c r="H39" s="20">
        <f t="shared" si="2"/>
        <v>10405.78607</v>
      </c>
      <c r="J39" s="19">
        <v>0.077</v>
      </c>
      <c r="L39" s="17">
        <v>2.0</v>
      </c>
      <c r="N39" s="21">
        <v>41.0</v>
      </c>
      <c r="O39" s="27"/>
      <c r="P39" s="21">
        <v>4.0</v>
      </c>
      <c r="R39" s="18">
        <v>3.0</v>
      </c>
      <c r="V39" s="20">
        <f t="shared" si="3"/>
        <v>6075</v>
      </c>
      <c r="X39" s="20">
        <f t="shared" si="4"/>
        <v>4782</v>
      </c>
      <c r="Z39" s="20">
        <f t="shared" si="5"/>
        <v>3158</v>
      </c>
      <c r="AD39" s="20">
        <f>ROUND(VLOOKUP(C39, Sheet5!$B$1:$C$111, 2, 0) *V39, 0)</f>
        <v>4586</v>
      </c>
      <c r="AE39" s="19" t="s">
        <v>99</v>
      </c>
      <c r="AF39" s="20">
        <f t="shared" si="6"/>
        <v>4.901960784</v>
      </c>
      <c r="AH39" s="19">
        <v>104016.09</v>
      </c>
      <c r="AL39" s="19">
        <v>0.37</v>
      </c>
      <c r="AN39" s="24">
        <v>0.986</v>
      </c>
      <c r="AP39" s="19">
        <v>0.098726349</v>
      </c>
      <c r="AQ39" s="19" t="s">
        <v>55</v>
      </c>
      <c r="AR39" s="20">
        <f t="shared" si="7"/>
        <v>0.76</v>
      </c>
      <c r="AS39" s="19" t="s">
        <v>55</v>
      </c>
      <c r="AT39" s="21">
        <v>1.068806</v>
      </c>
      <c r="AV39" s="21">
        <v>134.0</v>
      </c>
      <c r="AX39" s="21">
        <v>58.0</v>
      </c>
      <c r="AZ39" s="21">
        <v>15.0</v>
      </c>
      <c r="BB39" s="21">
        <v>0.6238</v>
      </c>
      <c r="BD39" s="19">
        <v>0.085</v>
      </c>
      <c r="BF39" s="19">
        <v>0.154</v>
      </c>
      <c r="BH39" s="25">
        <v>0.92</v>
      </c>
      <c r="BJ39" s="26">
        <v>0.21</v>
      </c>
      <c r="BL39" s="20">
        <v>0.06707433884355557</v>
      </c>
      <c r="BM39" s="20">
        <v>0.11916798921363464</v>
      </c>
      <c r="BN39" s="20">
        <v>6.022387326020702E-4</v>
      </c>
      <c r="BO39" s="20">
        <v>0.0197233184927178</v>
      </c>
      <c r="BP39" s="20">
        <v>0.14792488869538348</v>
      </c>
      <c r="BQ39" s="20">
        <v>0.045393744469881044</v>
      </c>
      <c r="BR39" s="20">
        <v>0.06970913329868962</v>
      </c>
      <c r="BS39" s="20">
        <v>0.18744680552239434</v>
      </c>
      <c r="BT39" s="20">
        <v>0.09560539880057864</v>
      </c>
    </row>
    <row r="40">
      <c r="A40" s="16" t="str">
        <f t="shared" si="8"/>
        <v>Type | </v>
      </c>
      <c r="B40" s="16" t="str">
        <f t="shared" si="1"/>
        <v>no of households | Total number of water connections | Labour settlements in the region | </v>
      </c>
      <c r="C40" s="17">
        <v>38.0</v>
      </c>
      <c r="D40" s="18">
        <v>2.545</v>
      </c>
      <c r="F40" s="17">
        <v>26481.0</v>
      </c>
      <c r="H40" s="20">
        <f t="shared" si="2"/>
        <v>10405.10806</v>
      </c>
      <c r="J40" s="19">
        <v>0.077</v>
      </c>
      <c r="L40" s="17">
        <v>2.0</v>
      </c>
      <c r="N40" s="21">
        <v>40.0</v>
      </c>
      <c r="O40" s="27"/>
      <c r="P40" s="21">
        <v>4.0</v>
      </c>
      <c r="R40" s="18">
        <v>2.0</v>
      </c>
      <c r="V40" s="20">
        <f t="shared" si="3"/>
        <v>5885</v>
      </c>
      <c r="X40" s="20">
        <f t="shared" si="4"/>
        <v>4632</v>
      </c>
      <c r="Z40" s="20">
        <f t="shared" si="5"/>
        <v>3059</v>
      </c>
      <c r="AD40" s="20">
        <f>ROUND(VLOOKUP(C40, Sheet5!$B$1:$C$111, 2, 0) *V40, 0)</f>
        <v>4443</v>
      </c>
      <c r="AE40" s="19" t="s">
        <v>100</v>
      </c>
      <c r="AF40" s="20">
        <f t="shared" si="6"/>
        <v>3.021033949</v>
      </c>
      <c r="AH40" s="19">
        <v>104016.09</v>
      </c>
      <c r="AL40" s="19">
        <v>0.37</v>
      </c>
      <c r="AN40" s="24">
        <v>0.986</v>
      </c>
      <c r="AP40" s="19">
        <v>0.098726349</v>
      </c>
      <c r="AQ40" s="19" t="s">
        <v>55</v>
      </c>
      <c r="AR40" s="20">
        <f t="shared" si="7"/>
        <v>0.76</v>
      </c>
      <c r="AS40" s="19" t="s">
        <v>55</v>
      </c>
      <c r="AT40" s="21">
        <v>1.068806</v>
      </c>
      <c r="AV40" s="21">
        <v>80.0</v>
      </c>
      <c r="AX40" s="21">
        <v>35.0</v>
      </c>
      <c r="AZ40" s="21">
        <v>9.0</v>
      </c>
      <c r="BB40" s="21">
        <v>0.6238</v>
      </c>
      <c r="BD40" s="19">
        <v>0.085</v>
      </c>
      <c r="BF40" s="19">
        <v>0.154</v>
      </c>
      <c r="BH40" s="25">
        <v>0.88</v>
      </c>
      <c r="BJ40" s="26">
        <v>0.321</v>
      </c>
      <c r="BL40" s="20">
        <v>0.06497642547981398</v>
      </c>
      <c r="BM40" s="20">
        <v>0.11544072001632495</v>
      </c>
      <c r="BN40" s="20">
        <v>5.834022489770055E-4</v>
      </c>
      <c r="BO40" s="20">
        <v>0.019106423653996927</v>
      </c>
      <c r="BP40" s="20">
        <v>0.14329817740497694</v>
      </c>
      <c r="BQ40" s="20">
        <v>0.043973944516641786</v>
      </c>
      <c r="BR40" s="20">
        <v>0.06752881031908838</v>
      </c>
      <c r="BS40" s="20">
        <v>0.1815839499940929</v>
      </c>
      <c r="BT40" s="20">
        <v>0.0926151070250996</v>
      </c>
    </row>
    <row r="41">
      <c r="A41" s="16" t="str">
        <f t="shared" si="8"/>
        <v>Type | </v>
      </c>
      <c r="B41" s="16" t="str">
        <f t="shared" si="1"/>
        <v>no of households | Total number of water connections | Labour settlements in the region | </v>
      </c>
      <c r="C41" s="17">
        <v>39.0</v>
      </c>
      <c r="D41" s="18">
        <v>1.837</v>
      </c>
      <c r="F41" s="17">
        <v>19115.0</v>
      </c>
      <c r="H41" s="20">
        <f t="shared" si="2"/>
        <v>10405.55253</v>
      </c>
      <c r="J41" s="19">
        <v>0.077</v>
      </c>
      <c r="L41" s="17">
        <v>2.0</v>
      </c>
      <c r="N41" s="21">
        <v>29.0</v>
      </c>
      <c r="O41" s="27"/>
      <c r="P41" s="21">
        <v>3.0</v>
      </c>
      <c r="R41" s="18">
        <v>2.0</v>
      </c>
      <c r="V41" s="20">
        <f t="shared" si="3"/>
        <v>4248</v>
      </c>
      <c r="X41" s="20">
        <f t="shared" si="4"/>
        <v>3344</v>
      </c>
      <c r="Z41" s="20">
        <f t="shared" si="5"/>
        <v>2208</v>
      </c>
      <c r="AD41" s="20">
        <f>ROUND(VLOOKUP(C41, Sheet5!$B$1:$C$111, 2, 0) *V41, 0)</f>
        <v>1389</v>
      </c>
      <c r="AE41" s="19" t="s">
        <v>101</v>
      </c>
      <c r="AF41" s="20">
        <f t="shared" si="6"/>
        <v>5.493068271</v>
      </c>
      <c r="AH41" s="19">
        <v>104016.09</v>
      </c>
      <c r="AL41" s="19">
        <v>0.37</v>
      </c>
      <c r="AN41" s="24">
        <v>0.94</v>
      </c>
      <c r="AP41" s="19">
        <v>0.098726349</v>
      </c>
      <c r="AQ41" s="19" t="s">
        <v>55</v>
      </c>
      <c r="AR41" s="20">
        <f t="shared" si="7"/>
        <v>0.76</v>
      </c>
      <c r="AS41" s="19" t="s">
        <v>55</v>
      </c>
      <c r="AT41" s="21">
        <v>1.068806</v>
      </c>
      <c r="AV41" s="21">
        <v>105.0</v>
      </c>
      <c r="AX41" s="21">
        <v>45.0</v>
      </c>
      <c r="AZ41" s="21">
        <v>12.0</v>
      </c>
      <c r="BB41" s="21">
        <v>0.6238</v>
      </c>
      <c r="BD41" s="19">
        <v>0.085</v>
      </c>
      <c r="BF41" s="19">
        <v>0.154</v>
      </c>
      <c r="BH41" s="25">
        <v>0.86</v>
      </c>
      <c r="BJ41" s="26">
        <v>0.369</v>
      </c>
      <c r="BL41" s="20">
        <v>0.046902472453708106</v>
      </c>
      <c r="BM41" s="20">
        <v>0.08332953299014582</v>
      </c>
      <c r="BN41" s="20">
        <v>4.211220871264476E-4</v>
      </c>
      <c r="BO41" s="20">
        <v>0.01379174835339116</v>
      </c>
      <c r="BP41" s="20">
        <v>0.10343811265043369</v>
      </c>
      <c r="BQ41" s="20">
        <v>0.03174207731715599</v>
      </c>
      <c r="BR41" s="20">
        <v>0.04874488158488631</v>
      </c>
      <c r="BS41" s="20">
        <v>0.13107424961810682</v>
      </c>
      <c r="BT41" s="20">
        <v>0.06685313133132355</v>
      </c>
    </row>
    <row r="42">
      <c r="A42" s="16" t="str">
        <f t="shared" si="8"/>
        <v>Type | </v>
      </c>
      <c r="B42" s="16" t="str">
        <f t="shared" si="1"/>
        <v>no of households | Total number of water connections | Labour settlements in the region | </v>
      </c>
      <c r="C42" s="17">
        <v>40.0</v>
      </c>
      <c r="D42" s="18">
        <v>3.891</v>
      </c>
      <c r="F42" s="17">
        <v>40490.0</v>
      </c>
      <c r="H42" s="20">
        <f t="shared" si="2"/>
        <v>10406.06528</v>
      </c>
      <c r="J42" s="19">
        <v>0.077</v>
      </c>
      <c r="L42" s="17">
        <v>3.0</v>
      </c>
      <c r="N42" s="21">
        <v>61.0</v>
      </c>
      <c r="O42" s="27"/>
      <c r="P42" s="21">
        <v>6.0</v>
      </c>
      <c r="R42" s="18">
        <v>4.0</v>
      </c>
      <c r="V42" s="20">
        <f t="shared" si="3"/>
        <v>8998</v>
      </c>
      <c r="X42" s="20">
        <f t="shared" si="4"/>
        <v>7082</v>
      </c>
      <c r="Z42" s="20">
        <f t="shared" si="5"/>
        <v>4677</v>
      </c>
      <c r="AD42" s="20">
        <f>ROUND(VLOOKUP(C42, Sheet5!$B$1:$C$111, 2, 0) *V42, 0)</f>
        <v>6793</v>
      </c>
      <c r="AE42" s="19" t="s">
        <v>102</v>
      </c>
      <c r="AF42" s="20">
        <f t="shared" si="6"/>
        <v>2.321560879</v>
      </c>
      <c r="AH42" s="19">
        <v>104016.09</v>
      </c>
      <c r="AL42" s="19">
        <v>0.37</v>
      </c>
      <c r="AN42" s="24">
        <v>0.912</v>
      </c>
      <c r="AP42" s="19">
        <v>0.098726349</v>
      </c>
      <c r="AQ42" s="19" t="s">
        <v>55</v>
      </c>
      <c r="AR42" s="20">
        <f t="shared" si="7"/>
        <v>0.76</v>
      </c>
      <c r="AS42" s="19" t="s">
        <v>55</v>
      </c>
      <c r="AT42" s="21">
        <v>1.068806</v>
      </c>
      <c r="AV42" s="21">
        <v>94.0</v>
      </c>
      <c r="AX42" s="21">
        <v>41.0</v>
      </c>
      <c r="AZ42" s="21">
        <v>11.0</v>
      </c>
      <c r="BB42" s="21">
        <v>0.6238</v>
      </c>
      <c r="BD42" s="19">
        <v>0.085</v>
      </c>
      <c r="BF42" s="19">
        <v>0.154</v>
      </c>
      <c r="BH42" s="25">
        <v>0.87</v>
      </c>
      <c r="BJ42" s="28">
        <v>0.00988</v>
      </c>
      <c r="BL42" s="20">
        <v>0.09935030654724776</v>
      </c>
      <c r="BM42" s="20">
        <v>0.176511262922888</v>
      </c>
      <c r="BN42" s="20">
        <v>8.920341777530664E-4</v>
      </c>
      <c r="BO42" s="20">
        <v>0.029214119321412924</v>
      </c>
      <c r="BP42" s="20">
        <v>0.2191058949105969</v>
      </c>
      <c r="BQ42" s="20">
        <v>0.06723707614813737</v>
      </c>
      <c r="BR42" s="20">
        <v>0.10325295607491743</v>
      </c>
      <c r="BS42" s="20">
        <v>0.2776456378256419</v>
      </c>
      <c r="BT42" s="20">
        <v>0.14161042571829927</v>
      </c>
    </row>
    <row r="43">
      <c r="A43" s="16" t="str">
        <f t="shared" si="8"/>
        <v>Type | </v>
      </c>
      <c r="B43" s="16" t="str">
        <f t="shared" si="1"/>
        <v>no of households | Total number of water connections | Labour settlements in the region | </v>
      </c>
      <c r="C43" s="17">
        <v>41.0</v>
      </c>
      <c r="D43" s="18">
        <v>4.324</v>
      </c>
      <c r="F43" s="17">
        <v>44990.0</v>
      </c>
      <c r="H43" s="20">
        <f t="shared" si="2"/>
        <v>10404.71785</v>
      </c>
      <c r="J43" s="19">
        <v>0.077</v>
      </c>
      <c r="L43" s="17">
        <v>4.0</v>
      </c>
      <c r="N43" s="21">
        <v>68.0</v>
      </c>
      <c r="O43" s="27"/>
      <c r="P43" s="21">
        <v>7.0</v>
      </c>
      <c r="R43" s="18">
        <v>4.0</v>
      </c>
      <c r="V43" s="20">
        <f t="shared" si="3"/>
        <v>9998</v>
      </c>
      <c r="X43" s="20">
        <f t="shared" si="4"/>
        <v>7869</v>
      </c>
      <c r="Z43" s="20">
        <f t="shared" si="5"/>
        <v>5197</v>
      </c>
      <c r="AD43" s="20">
        <f>ROUND(VLOOKUP(C43, Sheet5!$B$1:$C$111, 2, 0) *V43, 0)</f>
        <v>3269</v>
      </c>
      <c r="AE43" s="19" t="s">
        <v>103</v>
      </c>
      <c r="AF43" s="20">
        <f t="shared" si="6"/>
        <v>2.200488998</v>
      </c>
      <c r="AH43" s="19">
        <v>104016.09</v>
      </c>
      <c r="AL43" s="19">
        <v>0.37</v>
      </c>
      <c r="AN43" s="24">
        <v>0.952</v>
      </c>
      <c r="AP43" s="19">
        <v>0.098726349</v>
      </c>
      <c r="AQ43" s="19" t="s">
        <v>55</v>
      </c>
      <c r="AR43" s="20">
        <f t="shared" si="7"/>
        <v>0.76</v>
      </c>
      <c r="AS43" s="19" t="s">
        <v>55</v>
      </c>
      <c r="AT43" s="21">
        <v>1.068806</v>
      </c>
      <c r="AV43" s="21">
        <v>99.0</v>
      </c>
      <c r="AX43" s="21">
        <v>43.0</v>
      </c>
      <c r="AZ43" s="21">
        <v>11.0</v>
      </c>
      <c r="BB43" s="21">
        <v>0.6238</v>
      </c>
      <c r="BD43" s="19">
        <v>0.085</v>
      </c>
      <c r="BF43" s="19">
        <v>0.154</v>
      </c>
      <c r="BH43" s="25">
        <v>0.86</v>
      </c>
      <c r="BJ43" s="28">
        <v>0.0865</v>
      </c>
      <c r="BL43" s="20">
        <v>0.11039195583009823</v>
      </c>
      <c r="BM43" s="20">
        <v>0.19612846922451796</v>
      </c>
      <c r="BN43" s="20">
        <v>9.911735652534072E-4</v>
      </c>
      <c r="BO43" s="20">
        <v>0.03246093426204909</v>
      </c>
      <c r="BP43" s="20">
        <v>0.24345700696536812</v>
      </c>
      <c r="BQ43" s="20">
        <v>0.07470970748097557</v>
      </c>
      <c r="BR43" s="20">
        <v>0.11472834017808188</v>
      </c>
      <c r="BS43" s="20">
        <v>0.30850277218512295</v>
      </c>
      <c r="BT43" s="20">
        <v>0.1573488034839784</v>
      </c>
    </row>
    <row r="44">
      <c r="A44" s="16" t="str">
        <f t="shared" si="8"/>
        <v>Type | </v>
      </c>
      <c r="B44" s="16" t="str">
        <f t="shared" si="1"/>
        <v>no of households | Total number of water connections | Labour settlements in the region | </v>
      </c>
      <c r="C44" s="17">
        <v>42.0</v>
      </c>
      <c r="D44" s="18">
        <v>2.083</v>
      </c>
      <c r="F44" s="17">
        <v>21676.0</v>
      </c>
      <c r="H44" s="20">
        <f t="shared" si="2"/>
        <v>10406.14498</v>
      </c>
      <c r="J44" s="19">
        <v>0.077</v>
      </c>
      <c r="L44" s="17">
        <v>2.0</v>
      </c>
      <c r="N44" s="21">
        <v>33.0</v>
      </c>
      <c r="O44" s="27"/>
      <c r="P44" s="21">
        <v>3.0</v>
      </c>
      <c r="R44" s="18">
        <v>2.0</v>
      </c>
      <c r="V44" s="20">
        <f t="shared" si="3"/>
        <v>4817</v>
      </c>
      <c r="X44" s="20">
        <f t="shared" si="4"/>
        <v>3791</v>
      </c>
      <c r="Z44" s="20">
        <f t="shared" si="5"/>
        <v>2504</v>
      </c>
      <c r="AD44" s="20">
        <f>ROUND(VLOOKUP(C44, Sheet5!$B$1:$C$111, 2, 0) *V44, 0)</f>
        <v>3854</v>
      </c>
      <c r="AE44" s="19" t="s">
        <v>104</v>
      </c>
      <c r="AF44" s="20">
        <f t="shared" si="6"/>
        <v>2.076028788</v>
      </c>
      <c r="AH44" s="19">
        <v>104016.09</v>
      </c>
      <c r="AL44" s="19">
        <v>0.37</v>
      </c>
      <c r="AN44" s="24">
        <v>0.903</v>
      </c>
      <c r="AP44" s="19">
        <v>0.098726349</v>
      </c>
      <c r="AQ44" s="19" t="s">
        <v>55</v>
      </c>
      <c r="AR44" s="20">
        <f t="shared" si="7"/>
        <v>0.76</v>
      </c>
      <c r="AS44" s="19" t="s">
        <v>55</v>
      </c>
      <c r="AT44" s="21">
        <v>1.068806</v>
      </c>
      <c r="AV44" s="21">
        <v>45.0</v>
      </c>
      <c r="AX44" s="21">
        <v>20.0</v>
      </c>
      <c r="AZ44" s="21">
        <v>5.0</v>
      </c>
      <c r="BB44" s="21">
        <v>0.6238</v>
      </c>
      <c r="BD44" s="19">
        <v>0.085</v>
      </c>
      <c r="BF44" s="19">
        <v>0.154</v>
      </c>
      <c r="BH44" s="25">
        <v>0.89</v>
      </c>
      <c r="BJ44" s="26">
        <v>0.108</v>
      </c>
      <c r="BL44" s="20">
        <v>0.05318639774557033</v>
      </c>
      <c r="BM44" s="20">
        <v>0.09449390306536233</v>
      </c>
      <c r="BN44" s="20">
        <v>4.7754341410164157E-4</v>
      </c>
      <c r="BO44" s="20">
        <v>0.01563954681182876</v>
      </c>
      <c r="BP44" s="20">
        <v>0.1172966010887157</v>
      </c>
      <c r="BQ44" s="20">
        <v>0.03599483483791124</v>
      </c>
      <c r="BR44" s="20">
        <v>0.05527565018226501</v>
      </c>
      <c r="BS44" s="20">
        <v>0.14863538763913595</v>
      </c>
      <c r="BT44" s="20">
        <v>0.0758100169886356</v>
      </c>
    </row>
    <row r="45">
      <c r="A45" s="16" t="str">
        <f t="shared" si="8"/>
        <v>Type | </v>
      </c>
      <c r="B45" s="16" t="str">
        <f t="shared" si="1"/>
        <v>no of households | Total number of water connections | Density of retail store | Labour settlements in the region | </v>
      </c>
      <c r="C45" s="17">
        <v>43.0</v>
      </c>
      <c r="D45" s="18">
        <v>3.092</v>
      </c>
      <c r="F45" s="17">
        <v>32175.0</v>
      </c>
      <c r="H45" s="20">
        <f t="shared" si="2"/>
        <v>10405.88616</v>
      </c>
      <c r="J45" s="19">
        <v>0.077</v>
      </c>
      <c r="L45" s="17">
        <v>3.0</v>
      </c>
      <c r="N45" s="21">
        <v>49.0</v>
      </c>
      <c r="O45" s="27"/>
      <c r="P45" s="21">
        <v>5.0</v>
      </c>
      <c r="R45" s="18">
        <v>3.0</v>
      </c>
      <c r="V45" s="20">
        <f t="shared" si="3"/>
        <v>7150</v>
      </c>
      <c r="X45" s="20">
        <f t="shared" si="4"/>
        <v>5628</v>
      </c>
      <c r="Z45" s="20">
        <f t="shared" si="5"/>
        <v>3717</v>
      </c>
      <c r="AD45" s="20">
        <f>ROUND(VLOOKUP(C45, Sheet5!$B$1:$C$111, 2, 0) *V45, 0)</f>
        <v>5398</v>
      </c>
      <c r="AE45" s="19" t="s">
        <v>105</v>
      </c>
      <c r="AF45" s="20">
        <f t="shared" si="6"/>
        <v>0.372960373</v>
      </c>
      <c r="AH45" s="19">
        <v>104016.09</v>
      </c>
      <c r="AL45" s="19">
        <v>0.37</v>
      </c>
      <c r="AN45" s="24">
        <v>0.92</v>
      </c>
      <c r="AP45" s="19">
        <v>0.098726349</v>
      </c>
      <c r="AQ45" s="19" t="s">
        <v>55</v>
      </c>
      <c r="AR45" s="20">
        <f t="shared" si="7"/>
        <v>0.76</v>
      </c>
      <c r="AS45" s="19" t="s">
        <v>55</v>
      </c>
      <c r="AT45" s="21">
        <v>1.068806</v>
      </c>
      <c r="AV45" s="21">
        <v>12.0</v>
      </c>
      <c r="AX45" s="21">
        <v>5.0</v>
      </c>
      <c r="AZ45" s="21">
        <v>1.0</v>
      </c>
      <c r="BB45" s="21">
        <v>0.6238</v>
      </c>
      <c r="BD45" s="19">
        <v>0.085</v>
      </c>
      <c r="BF45" s="19">
        <v>0.154</v>
      </c>
      <c r="BH45" s="25">
        <v>0.84</v>
      </c>
      <c r="BJ45" s="26">
        <v>0.0</v>
      </c>
      <c r="BL45" s="20">
        <v>0.07894779237238077</v>
      </c>
      <c r="BM45" s="20">
        <v>0.14026302505665406</v>
      </c>
      <c r="BN45" s="20">
        <v>7.088466206274368E-4</v>
      </c>
      <c r="BO45" s="20">
        <v>0.023214726825548555</v>
      </c>
      <c r="BP45" s="20">
        <v>0.17411045119161414</v>
      </c>
      <c r="BQ45" s="20">
        <v>0.05342931402979305</v>
      </c>
      <c r="BR45" s="20">
        <v>0.0820489963376258</v>
      </c>
      <c r="BS45" s="20">
        <v>0.22062851067028966</v>
      </c>
      <c r="BT45" s="20">
        <v>0.11252940102460557</v>
      </c>
    </row>
    <row r="46">
      <c r="A46" s="16" t="str">
        <f t="shared" si="8"/>
        <v>Type | </v>
      </c>
      <c r="B46" s="16" t="str">
        <f t="shared" si="1"/>
        <v>no of households | Total number of water connections | Labour settlements in the region | </v>
      </c>
      <c r="C46" s="17">
        <v>44.0</v>
      </c>
      <c r="D46" s="18">
        <v>3.626</v>
      </c>
      <c r="F46" s="17">
        <v>37729.0</v>
      </c>
      <c r="H46" s="20">
        <f t="shared" si="2"/>
        <v>10405.12962</v>
      </c>
      <c r="J46" s="19">
        <v>0.077</v>
      </c>
      <c r="L46" s="17">
        <v>3.0</v>
      </c>
      <c r="N46" s="21">
        <v>57.0</v>
      </c>
      <c r="O46" s="27"/>
      <c r="P46" s="21">
        <v>6.0</v>
      </c>
      <c r="R46" s="18">
        <v>3.0</v>
      </c>
      <c r="V46" s="20">
        <f t="shared" si="3"/>
        <v>8384</v>
      </c>
      <c r="X46" s="20">
        <f t="shared" si="4"/>
        <v>6599</v>
      </c>
      <c r="Z46" s="20">
        <f t="shared" si="5"/>
        <v>4358</v>
      </c>
      <c r="AD46" s="20">
        <f>ROUND(VLOOKUP(C46, Sheet5!$B$1:$C$111, 2, 0) *V46, 0)</f>
        <v>6329</v>
      </c>
      <c r="AE46" s="19" t="s">
        <v>106</v>
      </c>
      <c r="AF46" s="20">
        <f t="shared" si="6"/>
        <v>1.113202046</v>
      </c>
      <c r="AH46" s="19">
        <v>104016.09</v>
      </c>
      <c r="AL46" s="19">
        <v>0.37</v>
      </c>
      <c r="AN46" s="24">
        <v>0.927</v>
      </c>
      <c r="AP46" s="19">
        <v>0.098726349</v>
      </c>
      <c r="AQ46" s="19" t="s">
        <v>55</v>
      </c>
      <c r="AR46" s="20">
        <f t="shared" si="7"/>
        <v>0.76</v>
      </c>
      <c r="AS46" s="19" t="s">
        <v>55</v>
      </c>
      <c r="AT46" s="21">
        <v>1.068806</v>
      </c>
      <c r="AV46" s="21">
        <v>42.0</v>
      </c>
      <c r="AX46" s="21">
        <v>18.0</v>
      </c>
      <c r="AZ46" s="21">
        <v>5.0</v>
      </c>
      <c r="BB46" s="21">
        <v>0.6238</v>
      </c>
      <c r="BD46" s="19">
        <v>0.085</v>
      </c>
      <c r="BF46" s="19">
        <v>0.154</v>
      </c>
      <c r="BH46" s="25">
        <v>0.92</v>
      </c>
      <c r="BJ46" s="26">
        <v>0.26</v>
      </c>
      <c r="BL46" s="20">
        <v>0.09257564128725886</v>
      </c>
      <c r="BM46" s="20">
        <v>0.1644750170120435</v>
      </c>
      <c r="BN46" s="20">
        <v>8.312066557778574E-4</v>
      </c>
      <c r="BO46" s="20">
        <v>0.027222017976724827</v>
      </c>
      <c r="BP46" s="20">
        <v>0.2041651348254362</v>
      </c>
      <c r="BQ46" s="20">
        <v>0.062652201679256</v>
      </c>
      <c r="BR46" s="20">
        <v>0.09621217040628699</v>
      </c>
      <c r="BS46" s="20">
        <v>0.2587130716108581</v>
      </c>
      <c r="BT46" s="20">
        <v>0.13195405660473483</v>
      </c>
    </row>
    <row r="47">
      <c r="A47" s="16" t="str">
        <f t="shared" si="8"/>
        <v>Type | </v>
      </c>
      <c r="B47" s="16" t="str">
        <f t="shared" si="1"/>
        <v>no of households | Total number of water connections | Labour settlements in the region | </v>
      </c>
      <c r="C47" s="17">
        <v>45.0</v>
      </c>
      <c r="D47" s="18">
        <v>3.597</v>
      </c>
      <c r="F47" s="17">
        <v>37427.0</v>
      </c>
      <c r="H47" s="20">
        <f t="shared" si="2"/>
        <v>10405.05977</v>
      </c>
      <c r="J47" s="19">
        <v>0.077</v>
      </c>
      <c r="L47" s="17">
        <v>3.0</v>
      </c>
      <c r="N47" s="21">
        <v>57.0</v>
      </c>
      <c r="O47" s="27"/>
      <c r="P47" s="21">
        <v>6.0</v>
      </c>
      <c r="R47" s="18">
        <v>3.0</v>
      </c>
      <c r="V47" s="20">
        <f t="shared" si="3"/>
        <v>8317</v>
      </c>
      <c r="X47" s="20">
        <f t="shared" si="4"/>
        <v>6546</v>
      </c>
      <c r="Z47" s="20">
        <f t="shared" si="5"/>
        <v>4323</v>
      </c>
      <c r="AD47" s="20">
        <f>ROUND(VLOOKUP(C47, Sheet5!$B$1:$C$111, 2, 0) *V47, 0)</f>
        <v>6279</v>
      </c>
      <c r="AE47" s="19" t="s">
        <v>107</v>
      </c>
      <c r="AF47" s="20">
        <f t="shared" si="6"/>
        <v>2.698586582</v>
      </c>
      <c r="AH47" s="19">
        <v>104016.09</v>
      </c>
      <c r="AL47" s="19">
        <v>0.37</v>
      </c>
      <c r="AN47" s="24">
        <v>0.927</v>
      </c>
      <c r="AP47" s="19">
        <v>0.098726349</v>
      </c>
      <c r="AQ47" s="19" t="s">
        <v>55</v>
      </c>
      <c r="AR47" s="20">
        <f t="shared" si="7"/>
        <v>0.76</v>
      </c>
      <c r="AS47" s="19" t="s">
        <v>55</v>
      </c>
      <c r="AT47" s="21">
        <v>1.068806</v>
      </c>
      <c r="AV47" s="21">
        <v>101.0</v>
      </c>
      <c r="AX47" s="21">
        <v>43.0</v>
      </c>
      <c r="AZ47" s="21">
        <v>11.0</v>
      </c>
      <c r="BB47" s="21">
        <v>0.6238</v>
      </c>
      <c r="BD47" s="19">
        <v>0.085</v>
      </c>
      <c r="BF47" s="19">
        <v>0.154</v>
      </c>
      <c r="BH47" s="25">
        <v>0.82</v>
      </c>
      <c r="BJ47" s="26">
        <v>0.54</v>
      </c>
      <c r="BL47" s="20">
        <v>0.09183462393538756</v>
      </c>
      <c r="BM47" s="20">
        <v>0.16315848450024525</v>
      </c>
      <c r="BN47" s="20">
        <v>8.245533013278344E-4</v>
      </c>
      <c r="BO47" s="20">
        <v>0.027004120618486577</v>
      </c>
      <c r="BP47" s="20">
        <v>0.2025309046386493</v>
      </c>
      <c r="BQ47" s="20">
        <v>0.06215070508758552</v>
      </c>
      <c r="BR47" s="20">
        <v>0.09544204462869683</v>
      </c>
      <c r="BS47" s="20">
        <v>0.25664221503828843</v>
      </c>
      <c r="BT47" s="20">
        <v>0.1308978365857937</v>
      </c>
    </row>
    <row r="48">
      <c r="A48" s="16" t="str">
        <f t="shared" si="8"/>
        <v>Type | </v>
      </c>
      <c r="B48" s="16" t="str">
        <f t="shared" si="1"/>
        <v>no of households | Total number of water connections | Labour settlements in the region | </v>
      </c>
      <c r="C48" s="17">
        <v>46.0</v>
      </c>
      <c r="D48" s="18">
        <v>3.006</v>
      </c>
      <c r="F48" s="17">
        <v>31276.0</v>
      </c>
      <c r="H48" s="20">
        <f t="shared" si="2"/>
        <v>10404.52428</v>
      </c>
      <c r="J48" s="19">
        <v>0.077</v>
      </c>
      <c r="L48" s="17">
        <v>3.0</v>
      </c>
      <c r="N48" s="21">
        <v>47.0</v>
      </c>
      <c r="O48" s="27"/>
      <c r="P48" s="21">
        <v>5.0</v>
      </c>
      <c r="R48" s="18">
        <v>3.0</v>
      </c>
      <c r="V48" s="20">
        <f t="shared" si="3"/>
        <v>6950</v>
      </c>
      <c r="X48" s="20">
        <f t="shared" si="4"/>
        <v>5470</v>
      </c>
      <c r="Z48" s="20">
        <f t="shared" si="5"/>
        <v>3613</v>
      </c>
      <c r="AD48" s="20">
        <f>ROUND(VLOOKUP(C48, Sheet5!$B$1:$C$111, 2, 0) *V48, 0)</f>
        <v>5560</v>
      </c>
      <c r="AE48" s="19" t="s">
        <v>108</v>
      </c>
      <c r="AF48" s="20">
        <f t="shared" si="6"/>
        <v>1.278935925</v>
      </c>
      <c r="AH48" s="19">
        <v>104016.09</v>
      </c>
      <c r="AL48" s="19">
        <v>0.37</v>
      </c>
      <c r="AN48" s="24">
        <v>0.963</v>
      </c>
      <c r="AP48" s="19">
        <v>0.098726349</v>
      </c>
      <c r="AQ48" s="19" t="s">
        <v>55</v>
      </c>
      <c r="AR48" s="20">
        <f t="shared" si="7"/>
        <v>0.76</v>
      </c>
      <c r="AS48" s="19" t="s">
        <v>55</v>
      </c>
      <c r="AT48" s="21">
        <v>1.068806</v>
      </c>
      <c r="AV48" s="21">
        <v>40.0</v>
      </c>
      <c r="AX48" s="21">
        <v>17.0</v>
      </c>
      <c r="AZ48" s="21">
        <v>4.0</v>
      </c>
      <c r="BB48" s="21">
        <v>0.6238</v>
      </c>
      <c r="BD48" s="19">
        <v>0.085</v>
      </c>
      <c r="BF48" s="19">
        <v>0.154</v>
      </c>
      <c r="BH48" s="25">
        <v>0.8</v>
      </c>
      <c r="BJ48" s="28">
        <v>0.0719</v>
      </c>
      <c r="BL48" s="20">
        <v>0.0767419162156513</v>
      </c>
      <c r="BM48" s="20">
        <v>0.13634394317550616</v>
      </c>
      <c r="BN48" s="20">
        <v>6.890407741023685E-4</v>
      </c>
      <c r="BO48" s="20">
        <v>0.02256608535185257</v>
      </c>
      <c r="BP48" s="20">
        <v>0.16924564013889426</v>
      </c>
      <c r="BQ48" s="20">
        <v>0.05193644834796603</v>
      </c>
      <c r="BR48" s="20">
        <v>0.07975646960234915</v>
      </c>
      <c r="BS48" s="20">
        <v>0.2144639409393622</v>
      </c>
      <c r="BT48" s="20">
        <v>0.109385222888751</v>
      </c>
    </row>
    <row r="49">
      <c r="A49" s="16" t="str">
        <f t="shared" si="8"/>
        <v>Type | </v>
      </c>
      <c r="B49" s="16" t="str">
        <f t="shared" si="1"/>
        <v>no of households | Total number of water connections | Labour settlements in the region | </v>
      </c>
      <c r="C49" s="17">
        <v>47.0</v>
      </c>
      <c r="D49" s="18">
        <v>4.032</v>
      </c>
      <c r="F49" s="17">
        <v>41948.0</v>
      </c>
      <c r="H49" s="20">
        <f t="shared" si="2"/>
        <v>10403.76984</v>
      </c>
      <c r="J49" s="19">
        <v>0.077</v>
      </c>
      <c r="L49" s="17">
        <v>4.0</v>
      </c>
      <c r="N49" s="21">
        <v>64.0</v>
      </c>
      <c r="O49" s="27"/>
      <c r="P49" s="21">
        <v>7.0</v>
      </c>
      <c r="R49" s="18">
        <v>4.0</v>
      </c>
      <c r="V49" s="20">
        <f t="shared" si="3"/>
        <v>9322</v>
      </c>
      <c r="X49" s="20">
        <f t="shared" si="4"/>
        <v>7337</v>
      </c>
      <c r="Z49" s="20">
        <f t="shared" si="5"/>
        <v>4846</v>
      </c>
      <c r="AD49" s="20">
        <f>ROUND(VLOOKUP(C49, Sheet5!$B$1:$C$111, 2, 0) *V49, 0)</f>
        <v>8270</v>
      </c>
      <c r="AE49" s="19" t="s">
        <v>109</v>
      </c>
      <c r="AF49" s="20">
        <f t="shared" si="6"/>
        <v>1.311147135</v>
      </c>
      <c r="AH49" s="19">
        <v>104016.09</v>
      </c>
      <c r="AL49" s="19">
        <v>0.37</v>
      </c>
      <c r="AN49" s="24">
        <v>0.922</v>
      </c>
      <c r="AP49" s="19">
        <v>0.098726349</v>
      </c>
      <c r="AQ49" s="19" t="s">
        <v>55</v>
      </c>
      <c r="AR49" s="20">
        <f t="shared" si="7"/>
        <v>0.76</v>
      </c>
      <c r="AS49" s="19" t="s">
        <v>55</v>
      </c>
      <c r="AT49" s="21">
        <v>1.068806</v>
      </c>
      <c r="AV49" s="21">
        <v>55.0</v>
      </c>
      <c r="AX49" s="21">
        <v>24.0</v>
      </c>
      <c r="AZ49" s="21">
        <v>6.0</v>
      </c>
      <c r="BB49" s="21">
        <v>0.6238</v>
      </c>
      <c r="BD49" s="19">
        <v>0.085</v>
      </c>
      <c r="BF49" s="19">
        <v>0.154</v>
      </c>
      <c r="BH49" s="25">
        <v>0.66</v>
      </c>
      <c r="BJ49" s="28">
        <v>0.0179</v>
      </c>
      <c r="BL49" s="20">
        <v>0.10292780091489132</v>
      </c>
      <c r="BM49" s="20">
        <v>0.1828672377646161</v>
      </c>
      <c r="BN49" s="20">
        <v>9.241553393031768E-4</v>
      </c>
      <c r="BO49" s="20">
        <v>0.03026608736217904</v>
      </c>
      <c r="BP49" s="20">
        <v>0.22699565521634277</v>
      </c>
      <c r="BQ49" s="20">
        <v>0.06965820869997695</v>
      </c>
      <c r="BR49" s="20">
        <v>0.10697098052434272</v>
      </c>
      <c r="BS49" s="20">
        <v>0.28764334935811375</v>
      </c>
      <c r="BT49" s="20">
        <v>0.1467096601143793</v>
      </c>
    </row>
    <row r="50">
      <c r="A50" s="16" t="str">
        <f t="shared" si="8"/>
        <v>Type | </v>
      </c>
      <c r="B50" s="16" t="str">
        <f t="shared" si="1"/>
        <v>no of households | Total number of water connections | Labour settlements in the region | </v>
      </c>
      <c r="C50" s="17">
        <v>48.0</v>
      </c>
      <c r="D50" s="18">
        <v>2.67</v>
      </c>
      <c r="F50" s="17">
        <v>27781.0</v>
      </c>
      <c r="H50" s="20">
        <f t="shared" si="2"/>
        <v>10404.86891</v>
      </c>
      <c r="J50" s="19">
        <v>0.077</v>
      </c>
      <c r="L50" s="17">
        <v>2.0</v>
      </c>
      <c r="N50" s="21">
        <v>42.0</v>
      </c>
      <c r="O50" s="27"/>
      <c r="P50" s="21">
        <v>4.0</v>
      </c>
      <c r="R50" s="18">
        <v>3.0</v>
      </c>
      <c r="V50" s="20">
        <f t="shared" si="3"/>
        <v>6174</v>
      </c>
      <c r="X50" s="20">
        <f t="shared" si="4"/>
        <v>4860</v>
      </c>
      <c r="Z50" s="20">
        <f t="shared" si="5"/>
        <v>3209</v>
      </c>
      <c r="AD50" s="20">
        <f>ROUND(VLOOKUP(C50, Sheet5!$B$1:$C$111, 2, 0) *V50, 0)</f>
        <v>4661</v>
      </c>
      <c r="AE50" s="19" t="s">
        <v>110</v>
      </c>
      <c r="AF50" s="20">
        <f t="shared" si="6"/>
        <v>2.663691012</v>
      </c>
      <c r="AH50" s="19">
        <v>104016.09</v>
      </c>
      <c r="AL50" s="19">
        <v>0.37</v>
      </c>
      <c r="AN50" s="24">
        <v>0.986</v>
      </c>
      <c r="AP50" s="19">
        <v>0.098726349</v>
      </c>
      <c r="AQ50" s="19" t="s">
        <v>55</v>
      </c>
      <c r="AR50" s="20">
        <f t="shared" si="7"/>
        <v>0.76</v>
      </c>
      <c r="AS50" s="19" t="s">
        <v>55</v>
      </c>
      <c r="AT50" s="21">
        <v>1.068806</v>
      </c>
      <c r="AV50" s="21">
        <v>74.0</v>
      </c>
      <c r="AX50" s="21">
        <v>32.0</v>
      </c>
      <c r="AZ50" s="21">
        <v>8.0</v>
      </c>
      <c r="BB50" s="21">
        <v>0.6238</v>
      </c>
      <c r="BD50" s="19">
        <v>0.085</v>
      </c>
      <c r="BF50" s="19">
        <v>0.154</v>
      </c>
      <c r="BH50" s="25">
        <v>0.85</v>
      </c>
      <c r="BJ50" s="26">
        <v>0.142</v>
      </c>
      <c r="BL50" s="20">
        <v>0.06816623527263745</v>
      </c>
      <c r="BM50" s="20">
        <v>0.12110791294790693</v>
      </c>
      <c r="BN50" s="20">
        <v>6.120425164771038E-4</v>
      </c>
      <c r="BO50" s="20">
        <v>0.02004439241462515</v>
      </c>
      <c r="BP50" s="20">
        <v>0.15033294310968862</v>
      </c>
      <c r="BQ50" s="20">
        <v>0.046132704679461706</v>
      </c>
      <c r="BR50" s="20">
        <v>0.07084392128222478</v>
      </c>
      <c r="BS50" s="20">
        <v>0.19049823325349857</v>
      </c>
      <c r="BT50" s="20">
        <v>0.09716174949074023</v>
      </c>
    </row>
    <row r="51">
      <c r="A51" s="16" t="str">
        <f t="shared" si="8"/>
        <v>Type | </v>
      </c>
      <c r="B51" s="16" t="str">
        <f t="shared" si="1"/>
        <v>no of households | Total number of water connections | Labour settlements in the region | </v>
      </c>
      <c r="C51" s="17">
        <v>49.0</v>
      </c>
      <c r="D51" s="18">
        <v>2.604</v>
      </c>
      <c r="F51" s="17">
        <v>27099.0</v>
      </c>
      <c r="H51" s="20">
        <f t="shared" si="2"/>
        <v>10406.68203</v>
      </c>
      <c r="J51" s="19">
        <v>0.077</v>
      </c>
      <c r="L51" s="17">
        <v>2.0</v>
      </c>
      <c r="N51" s="21">
        <v>41.0</v>
      </c>
      <c r="O51" s="27"/>
      <c r="P51" s="21">
        <v>4.0</v>
      </c>
      <c r="R51" s="18">
        <v>3.0</v>
      </c>
      <c r="V51" s="20">
        <f t="shared" si="3"/>
        <v>6022</v>
      </c>
      <c r="X51" s="20">
        <f t="shared" si="4"/>
        <v>4740</v>
      </c>
      <c r="Z51" s="20">
        <f t="shared" si="5"/>
        <v>3130</v>
      </c>
      <c r="AD51" s="20">
        <f>ROUND(VLOOKUP(C51, Sheet5!$B$1:$C$111, 2, 0) *V51, 0)</f>
        <v>5343</v>
      </c>
      <c r="AE51" s="19" t="s">
        <v>111</v>
      </c>
      <c r="AF51" s="20">
        <f t="shared" si="6"/>
        <v>1.476069228</v>
      </c>
      <c r="AH51" s="19">
        <v>104016.09</v>
      </c>
      <c r="AL51" s="19">
        <v>0.37</v>
      </c>
      <c r="AN51" s="24">
        <v>0.986</v>
      </c>
      <c r="AP51" s="19">
        <v>0.098726349</v>
      </c>
      <c r="AQ51" s="19" t="s">
        <v>55</v>
      </c>
      <c r="AR51" s="20">
        <f t="shared" si="7"/>
        <v>0.76</v>
      </c>
      <c r="AS51" s="19" t="s">
        <v>55</v>
      </c>
      <c r="AT51" s="21">
        <v>1.068806</v>
      </c>
      <c r="AV51" s="21">
        <v>40.0</v>
      </c>
      <c r="AX51" s="21">
        <v>17.0</v>
      </c>
      <c r="AZ51" s="21">
        <v>5.0</v>
      </c>
      <c r="BB51" s="21">
        <v>0.6238</v>
      </c>
      <c r="BD51" s="19">
        <v>0.085</v>
      </c>
      <c r="BF51" s="19">
        <v>0.154</v>
      </c>
      <c r="BH51" s="25">
        <v>0.92</v>
      </c>
      <c r="BJ51" s="26">
        <v>0.0</v>
      </c>
      <c r="BL51" s="20">
        <v>0.06649281198132545</v>
      </c>
      <c r="BM51" s="20">
        <v>0.11813481634841547</v>
      </c>
      <c r="BN51" s="20">
        <v>5.970173915270522E-4</v>
      </c>
      <c r="BO51" s="20">
        <v>0.019552319572510964</v>
      </c>
      <c r="BP51" s="20">
        <v>0.1466423967938322</v>
      </c>
      <c r="BQ51" s="20">
        <v>0.04500018588635157</v>
      </c>
      <c r="BR51" s="20">
        <v>0.0691047630692563</v>
      </c>
      <c r="BS51" s="20">
        <v>0.18582166311279502</v>
      </c>
      <c r="BT51" s="20">
        <v>0.09477651090491954</v>
      </c>
    </row>
    <row r="52">
      <c r="A52" s="16" t="str">
        <f t="shared" si="8"/>
        <v>Type | </v>
      </c>
      <c r="B52" s="16" t="str">
        <f t="shared" si="1"/>
        <v>no of households | Total number of water connections | Labour settlements in the region | </v>
      </c>
      <c r="C52" s="17">
        <v>50.0</v>
      </c>
      <c r="D52" s="18">
        <v>2.254</v>
      </c>
      <c r="F52" s="17">
        <v>23455.0</v>
      </c>
      <c r="H52" s="20">
        <f t="shared" si="2"/>
        <v>10405.94499</v>
      </c>
      <c r="J52" s="19">
        <v>0.077</v>
      </c>
      <c r="L52" s="17">
        <v>2.0</v>
      </c>
      <c r="N52" s="21">
        <v>36.0</v>
      </c>
      <c r="O52" s="27"/>
      <c r="P52" s="21">
        <v>4.0</v>
      </c>
      <c r="R52" s="18">
        <v>2.0</v>
      </c>
      <c r="V52" s="20">
        <f t="shared" si="3"/>
        <v>5212</v>
      </c>
      <c r="X52" s="20">
        <f t="shared" si="4"/>
        <v>4102</v>
      </c>
      <c r="Z52" s="20">
        <f t="shared" si="5"/>
        <v>2709</v>
      </c>
      <c r="AD52" s="20">
        <f>ROUND(VLOOKUP(C52, Sheet5!$B$1:$C$111, 2, 0) *V52, 0)</f>
        <v>4170</v>
      </c>
      <c r="AE52" s="19" t="s">
        <v>112</v>
      </c>
      <c r="AF52" s="20">
        <f t="shared" si="6"/>
        <v>2.72862929</v>
      </c>
      <c r="AH52" s="19">
        <v>104016.09</v>
      </c>
      <c r="AL52" s="19">
        <v>0.37</v>
      </c>
      <c r="AN52" s="24">
        <v>0.946</v>
      </c>
      <c r="AP52" s="19">
        <v>0.098726349</v>
      </c>
      <c r="AQ52" s="19" t="s">
        <v>55</v>
      </c>
      <c r="AR52" s="20">
        <f t="shared" si="7"/>
        <v>0.76</v>
      </c>
      <c r="AS52" s="19" t="s">
        <v>55</v>
      </c>
      <c r="AT52" s="21">
        <v>1.068806</v>
      </c>
      <c r="AV52" s="21">
        <v>64.0</v>
      </c>
      <c r="AX52" s="21">
        <v>27.0</v>
      </c>
      <c r="AZ52" s="21">
        <v>7.0</v>
      </c>
      <c r="BB52" s="21">
        <v>0.6238</v>
      </c>
      <c r="BD52" s="19">
        <v>0.085</v>
      </c>
      <c r="BF52" s="19">
        <v>0.154</v>
      </c>
      <c r="BH52" s="25">
        <v>0.91</v>
      </c>
      <c r="BJ52" s="26">
        <v>0.153</v>
      </c>
      <c r="BL52" s="20">
        <v>0.057551529762057206</v>
      </c>
      <c r="BM52" s="20">
        <v>0.10224923862327336</v>
      </c>
      <c r="BN52" s="20">
        <v>5.167365186267762E-4</v>
      </c>
      <c r="BO52" s="20">
        <v>0.016923120985026924</v>
      </c>
      <c r="BP52" s="20">
        <v>0.12692340738770191</v>
      </c>
      <c r="BQ52" s="20">
        <v>0.03894901509149326</v>
      </c>
      <c r="BR52" s="20">
        <v>0.05981225203104935</v>
      </c>
      <c r="BS52" s="20">
        <v>0.1608342414225841</v>
      </c>
      <c r="BT52" s="20">
        <v>0.08203192233200073</v>
      </c>
    </row>
    <row r="53">
      <c r="A53" s="16" t="str">
        <f t="shared" si="8"/>
        <v>Type | </v>
      </c>
      <c r="B53" s="16" t="str">
        <f t="shared" si="1"/>
        <v>no of households | Total number of water connections | Labour settlements in the region | </v>
      </c>
      <c r="C53" s="17">
        <v>51.0</v>
      </c>
      <c r="D53" s="18">
        <v>2.749</v>
      </c>
      <c r="F53" s="17">
        <v>28605.0</v>
      </c>
      <c r="H53" s="20">
        <f t="shared" si="2"/>
        <v>10405.60204</v>
      </c>
      <c r="J53" s="19">
        <v>0.077</v>
      </c>
      <c r="L53" s="17">
        <v>2.0</v>
      </c>
      <c r="N53" s="21">
        <v>43.0</v>
      </c>
      <c r="O53" s="27"/>
      <c r="P53" s="21">
        <v>5.0</v>
      </c>
      <c r="R53" s="18">
        <v>3.0</v>
      </c>
      <c r="V53" s="20">
        <f t="shared" si="3"/>
        <v>6357</v>
      </c>
      <c r="X53" s="20">
        <f t="shared" si="4"/>
        <v>5004</v>
      </c>
      <c r="Z53" s="20">
        <f t="shared" si="5"/>
        <v>3304</v>
      </c>
      <c r="AD53" s="20">
        <f>ROUND(VLOOKUP(C53, Sheet5!$B$1:$C$111, 2, 0) *V53, 0)</f>
        <v>4799</v>
      </c>
      <c r="AE53" s="19" t="s">
        <v>113</v>
      </c>
      <c r="AF53" s="20">
        <f t="shared" si="6"/>
        <v>2.552001398</v>
      </c>
      <c r="AH53" s="19">
        <v>104016.09</v>
      </c>
      <c r="AL53" s="19">
        <v>0.37</v>
      </c>
      <c r="AN53" s="24">
        <v>0.955</v>
      </c>
      <c r="AP53" s="19">
        <v>0.098726349</v>
      </c>
      <c r="AQ53" s="19" t="s">
        <v>55</v>
      </c>
      <c r="AR53" s="20">
        <f t="shared" si="7"/>
        <v>0.76</v>
      </c>
      <c r="AS53" s="19" t="s">
        <v>55</v>
      </c>
      <c r="AT53" s="21">
        <v>1.068806</v>
      </c>
      <c r="AV53" s="21">
        <v>73.0</v>
      </c>
      <c r="AX53" s="21">
        <v>31.0</v>
      </c>
      <c r="AZ53" s="21">
        <v>8.0</v>
      </c>
      <c r="BB53" s="21">
        <v>0.6238</v>
      </c>
      <c r="BD53" s="19">
        <v>0.085</v>
      </c>
      <c r="BF53" s="19">
        <v>0.154</v>
      </c>
      <c r="BH53" s="25">
        <v>0.71</v>
      </c>
      <c r="BJ53" s="28">
        <v>0.00874</v>
      </c>
      <c r="BL53" s="20">
        <v>0.0701880839413194</v>
      </c>
      <c r="BM53" s="20">
        <v>0.12470004139069427</v>
      </c>
      <c r="BN53" s="20">
        <v>6.301960398771662E-4</v>
      </c>
      <c r="BO53" s="20">
        <v>0.020638920305977197</v>
      </c>
      <c r="BP53" s="20">
        <v>0.15479190229482895</v>
      </c>
      <c r="BQ53" s="20">
        <v>0.04750102650574141</v>
      </c>
      <c r="BR53" s="20">
        <v>0.07294519161578199</v>
      </c>
      <c r="BS53" s="20">
        <v>0.19614851741176798</v>
      </c>
      <c r="BT53" s="20">
        <v>0.10004362133050014</v>
      </c>
    </row>
    <row r="54">
      <c r="A54" s="16" t="str">
        <f t="shared" si="8"/>
        <v>Type | </v>
      </c>
      <c r="B54" s="16" t="str">
        <f t="shared" si="1"/>
        <v>no of households | Total number of water connections | Labour settlements in the region | </v>
      </c>
      <c r="C54" s="17">
        <v>52.0</v>
      </c>
      <c r="D54" s="18">
        <v>2.718</v>
      </c>
      <c r="F54" s="17">
        <v>28278.0</v>
      </c>
      <c r="H54" s="20">
        <f t="shared" si="2"/>
        <v>10403.97351</v>
      </c>
      <c r="J54" s="19">
        <v>0.077</v>
      </c>
      <c r="L54" s="17">
        <v>2.0</v>
      </c>
      <c r="N54" s="21">
        <v>43.0</v>
      </c>
      <c r="O54" s="27"/>
      <c r="P54" s="21">
        <v>4.0</v>
      </c>
      <c r="R54" s="18">
        <v>3.0</v>
      </c>
      <c r="V54" s="20">
        <f t="shared" si="3"/>
        <v>6284</v>
      </c>
      <c r="X54" s="20">
        <f t="shared" si="4"/>
        <v>4946</v>
      </c>
      <c r="Z54" s="20">
        <f t="shared" si="5"/>
        <v>3266</v>
      </c>
      <c r="AD54" s="20">
        <f>ROUND(VLOOKUP(C54, Sheet5!$B$1:$C$111, 2, 0) *V54, 0)</f>
        <v>5575</v>
      </c>
      <c r="AE54" s="19" t="s">
        <v>114</v>
      </c>
      <c r="AF54" s="20">
        <f t="shared" si="6"/>
        <v>2.758328029</v>
      </c>
      <c r="AH54" s="19">
        <v>104016.09</v>
      </c>
      <c r="AL54" s="19">
        <v>0.37</v>
      </c>
      <c r="AN54" s="24">
        <v>0.942</v>
      </c>
      <c r="AP54" s="19">
        <v>0.098726349</v>
      </c>
      <c r="AQ54" s="19" t="s">
        <v>55</v>
      </c>
      <c r="AR54" s="20">
        <f t="shared" si="7"/>
        <v>0.76</v>
      </c>
      <c r="AS54" s="19" t="s">
        <v>55</v>
      </c>
      <c r="AT54" s="21">
        <v>1.068806</v>
      </c>
      <c r="AV54" s="21">
        <v>78.0</v>
      </c>
      <c r="AX54" s="21">
        <v>34.0</v>
      </c>
      <c r="AZ54" s="21">
        <v>9.0</v>
      </c>
      <c r="BB54" s="21">
        <v>0.6238</v>
      </c>
      <c r="BD54" s="19">
        <v>0.085</v>
      </c>
      <c r="BF54" s="19">
        <v>0.154</v>
      </c>
      <c r="BH54" s="25">
        <v>0.86</v>
      </c>
      <c r="BJ54" s="26">
        <v>0.149</v>
      </c>
      <c r="BL54" s="20">
        <v>0.06938572409343227</v>
      </c>
      <c r="BM54" s="20">
        <v>0.1232745243994425</v>
      </c>
      <c r="BN54" s="20">
        <v>6.229919110521415E-4</v>
      </c>
      <c r="BO54" s="20">
        <v>0.020402985086957637</v>
      </c>
      <c r="BP54" s="20">
        <v>0.15302238815218225</v>
      </c>
      <c r="BQ54" s="20">
        <v>0.04695801529555517</v>
      </c>
      <c r="BR54" s="20">
        <v>0.07211131370428538</v>
      </c>
      <c r="BS54" s="20">
        <v>0.19390623231497905</v>
      </c>
      <c r="BT54" s="20">
        <v>0.09889996587952746</v>
      </c>
    </row>
    <row r="55">
      <c r="A55" s="16" t="str">
        <f t="shared" si="8"/>
        <v>Type | </v>
      </c>
      <c r="B55" s="16" t="str">
        <f t="shared" si="1"/>
        <v>no of households | Total number of water connections | Labour settlements in the region | </v>
      </c>
      <c r="C55" s="17">
        <v>53.0</v>
      </c>
      <c r="D55" s="18">
        <v>3.593</v>
      </c>
      <c r="F55" s="17">
        <v>37389.0</v>
      </c>
      <c r="H55" s="20">
        <f t="shared" si="2"/>
        <v>10406.06735</v>
      </c>
      <c r="J55" s="19">
        <v>0.077</v>
      </c>
      <c r="L55" s="17">
        <v>3.0</v>
      </c>
      <c r="N55" s="21">
        <v>57.0</v>
      </c>
      <c r="O55" s="27"/>
      <c r="P55" s="21">
        <v>6.0</v>
      </c>
      <c r="R55" s="18">
        <v>3.0</v>
      </c>
      <c r="V55" s="20">
        <f t="shared" si="3"/>
        <v>8309</v>
      </c>
      <c r="X55" s="20">
        <f t="shared" si="4"/>
        <v>6540</v>
      </c>
      <c r="Z55" s="20">
        <f t="shared" si="5"/>
        <v>4319</v>
      </c>
      <c r="AD55" s="20">
        <f>ROUND(VLOOKUP(C55, Sheet5!$B$1:$C$111, 2, 0) *V55, 0)</f>
        <v>6208</v>
      </c>
      <c r="AE55" s="19" t="s">
        <v>115</v>
      </c>
      <c r="AF55" s="20">
        <f t="shared" si="6"/>
        <v>2.701329268</v>
      </c>
      <c r="AH55" s="19">
        <v>104016.09</v>
      </c>
      <c r="AL55" s="19">
        <v>0.37</v>
      </c>
      <c r="AN55" s="24">
        <v>0.927</v>
      </c>
      <c r="AP55" s="19">
        <v>0.098726349</v>
      </c>
      <c r="AQ55" s="19" t="s">
        <v>55</v>
      </c>
      <c r="AR55" s="20">
        <f t="shared" si="7"/>
        <v>0.76</v>
      </c>
      <c r="AS55" s="19" t="s">
        <v>55</v>
      </c>
      <c r="AT55" s="21">
        <v>1.068806</v>
      </c>
      <c r="AV55" s="21">
        <v>101.0</v>
      </c>
      <c r="AX55" s="21">
        <v>43.0</v>
      </c>
      <c r="AZ55" s="21">
        <v>11.0</v>
      </c>
      <c r="BB55" s="21">
        <v>0.6238</v>
      </c>
      <c r="BD55" s="19">
        <v>0.085</v>
      </c>
      <c r="BF55" s="19">
        <v>0.154</v>
      </c>
      <c r="BH55" s="25">
        <v>0.77</v>
      </c>
      <c r="BJ55" s="26">
        <v>0.143</v>
      </c>
      <c r="BL55" s="20">
        <v>0.0917413833414435</v>
      </c>
      <c r="BM55" s="20">
        <v>0.16299282809147592</v>
      </c>
      <c r="BN55" s="20">
        <v>8.237161242778316E-4</v>
      </c>
      <c r="BO55" s="20">
        <v>0.026976703070098983</v>
      </c>
      <c r="BP55" s="20">
        <v>0.20232527302574235</v>
      </c>
      <c r="BQ55" s="20">
        <v>0.062087602867441555</v>
      </c>
      <c r="BR55" s="20">
        <v>0.095345141385159</v>
      </c>
      <c r="BS55" s="20">
        <v>0.25638164368147504</v>
      </c>
      <c r="BT55" s="20">
        <v>0.13076493472910575</v>
      </c>
    </row>
    <row r="56">
      <c r="A56" s="16" t="str">
        <f t="shared" si="8"/>
        <v>Type | </v>
      </c>
      <c r="B56" s="16" t="str">
        <f t="shared" si="1"/>
        <v>no of households | Total number of water connections | Labour settlements in the region | </v>
      </c>
      <c r="C56" s="17">
        <v>54.0</v>
      </c>
      <c r="D56" s="18">
        <v>2.117</v>
      </c>
      <c r="F56" s="17">
        <v>22024.0</v>
      </c>
      <c r="H56" s="20">
        <f t="shared" si="2"/>
        <v>10403.40104</v>
      </c>
      <c r="J56" s="19">
        <v>0.077</v>
      </c>
      <c r="L56" s="17">
        <v>2.0</v>
      </c>
      <c r="N56" s="21">
        <v>33.0</v>
      </c>
      <c r="O56" s="27"/>
      <c r="P56" s="21">
        <v>3.0</v>
      </c>
      <c r="R56" s="18">
        <v>2.0</v>
      </c>
      <c r="V56" s="20">
        <f t="shared" si="3"/>
        <v>4894</v>
      </c>
      <c r="X56" s="20">
        <f t="shared" si="4"/>
        <v>3852</v>
      </c>
      <c r="Z56" s="20">
        <f t="shared" si="5"/>
        <v>2544</v>
      </c>
      <c r="AD56" s="20">
        <f>ROUND(VLOOKUP(C56, Sheet5!$B$1:$C$111, 2, 0) *V56, 0)</f>
        <v>3915</v>
      </c>
      <c r="AE56" s="19" t="s">
        <v>116</v>
      </c>
      <c r="AF56" s="20">
        <f t="shared" si="6"/>
        <v>1.861605521</v>
      </c>
      <c r="AH56" s="19">
        <v>104016.09</v>
      </c>
      <c r="AL56" s="19">
        <v>0.37</v>
      </c>
      <c r="AN56" s="24">
        <v>0.929</v>
      </c>
      <c r="AP56" s="19">
        <v>0.098726349</v>
      </c>
      <c r="AQ56" s="19" t="s">
        <v>55</v>
      </c>
      <c r="AR56" s="20">
        <f t="shared" si="7"/>
        <v>0.76</v>
      </c>
      <c r="AS56" s="19" t="s">
        <v>55</v>
      </c>
      <c r="AT56" s="21">
        <v>1.068806</v>
      </c>
      <c r="AV56" s="21">
        <v>41.0</v>
      </c>
      <c r="AX56" s="21">
        <v>18.0</v>
      </c>
      <c r="AZ56" s="21">
        <v>5.0</v>
      </c>
      <c r="BB56" s="21">
        <v>0.6238</v>
      </c>
      <c r="BD56" s="19">
        <v>0.085</v>
      </c>
      <c r="BF56" s="19">
        <v>0.154</v>
      </c>
      <c r="BH56" s="25">
        <v>0.87</v>
      </c>
      <c r="BJ56" s="26">
        <v>0.0</v>
      </c>
      <c r="BL56" s="20">
        <v>0.05404028529011076</v>
      </c>
      <c r="BM56" s="20">
        <v>0.09601096701935503</v>
      </c>
      <c r="BN56" s="20">
        <v>4.852101934016679E-4</v>
      </c>
      <c r="BO56" s="20">
        <v>0.015890633833904624</v>
      </c>
      <c r="BP56" s="20">
        <v>0.11917975375428466</v>
      </c>
      <c r="BQ56" s="20">
        <v>0.036572718327650716</v>
      </c>
      <c r="BR56" s="20">
        <v>0.056163079886243056</v>
      </c>
      <c r="BS56" s="20">
        <v>0.15102167269626912</v>
      </c>
      <c r="BT56" s="20">
        <v>0.07702711820251477</v>
      </c>
    </row>
    <row r="57">
      <c r="A57" s="16" t="str">
        <f t="shared" si="8"/>
        <v>Type | </v>
      </c>
      <c r="B57" s="16" t="str">
        <f t="shared" si="1"/>
        <v>no of households | Total number of water connections | Labour settlements in the region | </v>
      </c>
      <c r="C57" s="17">
        <v>55.0</v>
      </c>
      <c r="D57" s="18">
        <v>2.117</v>
      </c>
      <c r="F57" s="17">
        <v>22025.0</v>
      </c>
      <c r="H57" s="20">
        <f t="shared" si="2"/>
        <v>10403.87341</v>
      </c>
      <c r="J57" s="19">
        <v>0.077</v>
      </c>
      <c r="L57" s="17">
        <v>2.0</v>
      </c>
      <c r="N57" s="21">
        <v>33.0</v>
      </c>
      <c r="O57" s="27"/>
      <c r="P57" s="21">
        <v>3.0</v>
      </c>
      <c r="R57" s="18">
        <v>2.0</v>
      </c>
      <c r="V57" s="20">
        <f t="shared" si="3"/>
        <v>4894</v>
      </c>
      <c r="X57" s="20">
        <f t="shared" si="4"/>
        <v>3852</v>
      </c>
      <c r="Z57" s="20">
        <f t="shared" si="5"/>
        <v>2544</v>
      </c>
      <c r="AD57" s="20">
        <f>ROUND(VLOOKUP(C57, Sheet5!$B$1:$C$111, 2, 0) *V57, 0)</f>
        <v>3760</v>
      </c>
      <c r="AE57" s="19" t="s">
        <v>117</v>
      </c>
      <c r="AF57" s="20">
        <f t="shared" si="6"/>
        <v>4.540295119</v>
      </c>
      <c r="AH57" s="19">
        <v>104016.09</v>
      </c>
      <c r="AL57" s="19">
        <v>0.37</v>
      </c>
      <c r="AN57" s="24">
        <v>0.936</v>
      </c>
      <c r="AP57" s="19">
        <v>0.098726349</v>
      </c>
      <c r="AQ57" s="19" t="s">
        <v>55</v>
      </c>
      <c r="AR57" s="20">
        <f t="shared" si="7"/>
        <v>0.76</v>
      </c>
      <c r="AS57" s="19" t="s">
        <v>55</v>
      </c>
      <c r="AT57" s="21">
        <v>1.068806</v>
      </c>
      <c r="AV57" s="21">
        <v>100.0</v>
      </c>
      <c r="AX57" s="21">
        <v>43.0</v>
      </c>
      <c r="AZ57" s="21">
        <v>11.0</v>
      </c>
      <c r="BB57" s="21">
        <v>0.6238</v>
      </c>
      <c r="BD57" s="19">
        <v>0.085</v>
      </c>
      <c r="BF57" s="19">
        <v>0.154</v>
      </c>
      <c r="BH57" s="25">
        <v>0.87</v>
      </c>
      <c r="BJ57" s="26">
        <v>0.252</v>
      </c>
      <c r="BL57" s="20">
        <v>0.0540427389899514</v>
      </c>
      <c r="BM57" s="20">
        <v>0.09601532639853318</v>
      </c>
      <c r="BN57" s="20">
        <v>4.8523222437666795E-4</v>
      </c>
      <c r="BO57" s="20">
        <v>0.015891355348335877</v>
      </c>
      <c r="BP57" s="20">
        <v>0.11918516511251906</v>
      </c>
      <c r="BQ57" s="20">
        <v>0.03657437891239135</v>
      </c>
      <c r="BR57" s="20">
        <v>0.056165629971599317</v>
      </c>
      <c r="BS57" s="20">
        <v>0.15102852983723788</v>
      </c>
      <c r="BT57" s="20">
        <v>0.07703061561979603</v>
      </c>
    </row>
    <row r="58">
      <c r="A58" s="16" t="str">
        <f t="shared" si="8"/>
        <v>Type | </v>
      </c>
      <c r="B58" s="16" t="str">
        <f t="shared" si="1"/>
        <v>no of households | Total number of water connections | Labour settlements in the region | </v>
      </c>
      <c r="C58" s="17">
        <v>56.0</v>
      </c>
      <c r="D58" s="18">
        <v>2.026</v>
      </c>
      <c r="F58" s="17">
        <v>21079.0</v>
      </c>
      <c r="H58" s="20">
        <f t="shared" si="2"/>
        <v>10404.24482</v>
      </c>
      <c r="J58" s="19">
        <v>0.077</v>
      </c>
      <c r="L58" s="17">
        <v>2.0</v>
      </c>
      <c r="N58" s="21">
        <v>32.0</v>
      </c>
      <c r="O58" s="27"/>
      <c r="P58" s="21">
        <v>3.0</v>
      </c>
      <c r="R58" s="18">
        <v>2.0</v>
      </c>
      <c r="V58" s="20">
        <f t="shared" si="3"/>
        <v>4684</v>
      </c>
      <c r="X58" s="20">
        <f t="shared" si="4"/>
        <v>3687</v>
      </c>
      <c r="Z58" s="20">
        <f t="shared" si="5"/>
        <v>2435</v>
      </c>
      <c r="AD58" s="20">
        <f>ROUND(VLOOKUP(C58, Sheet5!$B$1:$C$111, 2, 0) *V58, 0)</f>
        <v>3500</v>
      </c>
      <c r="AE58" s="19" t="s">
        <v>118</v>
      </c>
      <c r="AF58" s="20">
        <f t="shared" si="6"/>
        <v>2.514350776</v>
      </c>
      <c r="AH58" s="19">
        <v>104016.09</v>
      </c>
      <c r="AL58" s="19">
        <v>0.37</v>
      </c>
      <c r="AN58" s="29">
        <v>0.957</v>
      </c>
      <c r="AP58" s="19">
        <v>0.098726349</v>
      </c>
      <c r="AQ58" s="19" t="s">
        <v>55</v>
      </c>
      <c r="AR58" s="20">
        <f t="shared" si="7"/>
        <v>0.76</v>
      </c>
      <c r="AS58" s="19" t="s">
        <v>55</v>
      </c>
      <c r="AT58" s="21">
        <v>1.068806</v>
      </c>
      <c r="AV58" s="21">
        <v>53.0</v>
      </c>
      <c r="AX58" s="21">
        <v>23.0</v>
      </c>
      <c r="AZ58" s="21">
        <v>6.0</v>
      </c>
      <c r="BB58" s="21">
        <v>0.6238</v>
      </c>
      <c r="BD58" s="19">
        <v>0.085</v>
      </c>
      <c r="BF58" s="19">
        <v>0.154</v>
      </c>
      <c r="BH58" s="21">
        <v>0.8</v>
      </c>
      <c r="BJ58" s="28">
        <v>0.064</v>
      </c>
      <c r="BL58" s="20">
        <v>0.051721538940712165</v>
      </c>
      <c r="BM58" s="20">
        <v>0.09189135369601276</v>
      </c>
      <c r="BN58" s="20">
        <v>4.6439092202659637E-4</v>
      </c>
      <c r="BO58" s="20">
        <v>0.01520880269637103</v>
      </c>
      <c r="BP58" s="20">
        <v>0.11406602022278271</v>
      </c>
      <c r="BQ58" s="20">
        <v>0.0350034657477547</v>
      </c>
      <c r="BR58" s="20">
        <v>0.053753249224578525</v>
      </c>
      <c r="BS58" s="20">
        <v>0.1445416744807781</v>
      </c>
      <c r="BT58" s="20">
        <v>0.07372205887172216</v>
      </c>
    </row>
    <row r="59">
      <c r="A59" s="16" t="str">
        <f t="shared" si="8"/>
        <v>Type | </v>
      </c>
      <c r="B59" s="16" t="str">
        <f t="shared" si="1"/>
        <v>no of households | Total number of water connections | Labour settlements in the region | </v>
      </c>
      <c r="C59" s="17">
        <v>57.0</v>
      </c>
      <c r="D59" s="18">
        <v>2.108</v>
      </c>
      <c r="F59" s="17">
        <v>21934.0</v>
      </c>
      <c r="H59" s="20">
        <f t="shared" si="2"/>
        <v>10405.12334</v>
      </c>
      <c r="J59" s="19">
        <v>0.077</v>
      </c>
      <c r="L59" s="17">
        <v>2.0</v>
      </c>
      <c r="N59" s="21">
        <v>33.0</v>
      </c>
      <c r="O59" s="27"/>
      <c r="P59" s="21">
        <v>3.0</v>
      </c>
      <c r="R59" s="18">
        <v>2.0</v>
      </c>
      <c r="V59" s="20">
        <f t="shared" si="3"/>
        <v>4874</v>
      </c>
      <c r="X59" s="20">
        <f t="shared" si="4"/>
        <v>3836</v>
      </c>
      <c r="Z59" s="20">
        <f t="shared" si="5"/>
        <v>2534</v>
      </c>
      <c r="AD59" s="20">
        <f>ROUND(VLOOKUP(C59, Sheet5!$B$1:$C$111, 2, 0) *V59, 0)</f>
        <v>3679</v>
      </c>
      <c r="AE59" s="19" t="s">
        <v>119</v>
      </c>
      <c r="AF59" s="20">
        <f t="shared" si="6"/>
        <v>2.188383332</v>
      </c>
      <c r="AH59" s="19">
        <v>104016.09</v>
      </c>
      <c r="AL59" s="19">
        <v>0.37</v>
      </c>
      <c r="AN59" s="29">
        <v>0.919</v>
      </c>
      <c r="AP59" s="19">
        <v>0.098726349</v>
      </c>
      <c r="AQ59" s="19" t="s">
        <v>55</v>
      </c>
      <c r="AR59" s="20">
        <f t="shared" si="7"/>
        <v>0.76</v>
      </c>
      <c r="AS59" s="19" t="s">
        <v>55</v>
      </c>
      <c r="AT59" s="21">
        <v>1.068806</v>
      </c>
      <c r="AV59" s="21">
        <v>48.0</v>
      </c>
      <c r="AX59" s="21">
        <v>20.0</v>
      </c>
      <c r="AZ59" s="21">
        <v>5.0</v>
      </c>
      <c r="BB59" s="21">
        <v>0.6238</v>
      </c>
      <c r="BD59" s="19">
        <v>0.085</v>
      </c>
      <c r="BF59" s="19">
        <v>0.154</v>
      </c>
      <c r="BH59" s="21">
        <v>0.81</v>
      </c>
      <c r="BJ59" s="26">
        <v>0.0</v>
      </c>
      <c r="BL59" s="20">
        <v>0.05381945230445376</v>
      </c>
      <c r="BM59" s="20">
        <v>0.09561862289332244</v>
      </c>
      <c r="BN59" s="20">
        <v>4.832274056516611E-4</v>
      </c>
      <c r="BO59" s="20">
        <v>0.0158256975350919</v>
      </c>
      <c r="BP59" s="20">
        <v>0.11869273151318925</v>
      </c>
      <c r="BQ59" s="20">
        <v>0.03642326570099396</v>
      </c>
      <c r="BR59" s="20">
        <v>0.05593357220417977</v>
      </c>
      <c r="BS59" s="20">
        <v>0.15040453000907952</v>
      </c>
      <c r="BT59" s="20">
        <v>0.0767123506472012</v>
      </c>
    </row>
    <row r="60">
      <c r="A60" s="16" t="str">
        <f t="shared" si="8"/>
        <v>Type | </v>
      </c>
      <c r="B60" s="16" t="str">
        <f t="shared" si="1"/>
        <v>no of households | Total number of water connections | Labour settlements in the region | </v>
      </c>
      <c r="C60" s="17">
        <v>58.0</v>
      </c>
      <c r="D60" s="18">
        <v>2.886</v>
      </c>
      <c r="F60" s="17">
        <v>30032.0</v>
      </c>
      <c r="H60" s="20">
        <f t="shared" si="2"/>
        <v>10406.09841</v>
      </c>
      <c r="J60" s="19">
        <v>0.077</v>
      </c>
      <c r="L60" s="17">
        <v>3.0</v>
      </c>
      <c r="N60" s="21">
        <v>45.0</v>
      </c>
      <c r="O60" s="27"/>
      <c r="P60" s="21">
        <v>5.0</v>
      </c>
      <c r="R60" s="18">
        <v>3.0</v>
      </c>
      <c r="V60" s="20">
        <f t="shared" si="3"/>
        <v>6674</v>
      </c>
      <c r="X60" s="20">
        <f t="shared" si="4"/>
        <v>5253</v>
      </c>
      <c r="Z60" s="20">
        <f t="shared" si="5"/>
        <v>3469</v>
      </c>
      <c r="AD60" s="20">
        <f>ROUND(VLOOKUP(C60, Sheet5!$B$1:$C$111, 2, 0) *V60, 0)</f>
        <v>5127</v>
      </c>
      <c r="AE60" s="19" t="s">
        <v>120</v>
      </c>
      <c r="AF60" s="20">
        <f t="shared" si="6"/>
        <v>4.794885456</v>
      </c>
      <c r="AH60" s="19">
        <v>104016.09</v>
      </c>
      <c r="AL60" s="19">
        <v>0.37</v>
      </c>
      <c r="AN60" s="29">
        <v>0.927</v>
      </c>
      <c r="AP60" s="19">
        <v>0.098726349</v>
      </c>
      <c r="AQ60" s="19" t="s">
        <v>55</v>
      </c>
      <c r="AR60" s="20">
        <f t="shared" si="7"/>
        <v>0.76</v>
      </c>
      <c r="AS60" s="19" t="s">
        <v>55</v>
      </c>
      <c r="AT60" s="21">
        <v>1.068806</v>
      </c>
      <c r="AV60" s="21">
        <v>144.0</v>
      </c>
      <c r="AX60" s="21">
        <v>62.0</v>
      </c>
      <c r="AZ60" s="21">
        <v>16.0</v>
      </c>
      <c r="BB60" s="21">
        <v>0.6238</v>
      </c>
      <c r="BD60" s="19">
        <v>0.085</v>
      </c>
      <c r="BF60" s="19">
        <v>0.154</v>
      </c>
      <c r="BH60" s="21">
        <v>0.92</v>
      </c>
      <c r="BJ60" s="28">
        <v>0.02</v>
      </c>
      <c r="BL60" s="20">
        <v>0.07368951361390332</v>
      </c>
      <c r="BM60" s="20">
        <v>0.13092087547790004</v>
      </c>
      <c r="BN60" s="20">
        <v>6.616342412022744E-4</v>
      </c>
      <c r="BO60" s="20">
        <v>0.021668521399374488</v>
      </c>
      <c r="BP60" s="20">
        <v>0.16251391049530864</v>
      </c>
      <c r="BQ60" s="20">
        <v>0.049870680930621435</v>
      </c>
      <c r="BR60" s="20">
        <v>0.07658416341916326</v>
      </c>
      <c r="BS60" s="20">
        <v>0.2059336575742079</v>
      </c>
      <c r="BT60" s="20">
        <v>0.10503443579086105</v>
      </c>
    </row>
    <row r="61">
      <c r="A61" s="16" t="str">
        <f t="shared" si="8"/>
        <v>Type | </v>
      </c>
      <c r="B61" s="16" t="str">
        <f t="shared" si="1"/>
        <v>no of households | Total number of water connections | Labour settlements in the region | </v>
      </c>
      <c r="C61" s="17">
        <v>59.0</v>
      </c>
      <c r="D61" s="18">
        <v>2.735</v>
      </c>
      <c r="F61" s="17">
        <v>28453.0</v>
      </c>
      <c r="H61" s="20">
        <f t="shared" si="2"/>
        <v>10403.29068</v>
      </c>
      <c r="J61" s="19">
        <v>0.077</v>
      </c>
      <c r="L61" s="17">
        <v>2.0</v>
      </c>
      <c r="N61" s="21">
        <v>43.0</v>
      </c>
      <c r="O61" s="27"/>
      <c r="P61" s="21">
        <v>4.0</v>
      </c>
      <c r="R61" s="18">
        <v>3.0</v>
      </c>
      <c r="V61" s="20">
        <f t="shared" si="3"/>
        <v>6323</v>
      </c>
      <c r="X61" s="20">
        <f t="shared" si="4"/>
        <v>4977</v>
      </c>
      <c r="Z61" s="20">
        <f t="shared" si="5"/>
        <v>3287</v>
      </c>
      <c r="AD61" s="20">
        <f>ROUND(VLOOKUP(C61, Sheet5!$B$1:$C$111, 2, 0) *V61, 0)</f>
        <v>5610</v>
      </c>
      <c r="AE61" s="19" t="s">
        <v>121</v>
      </c>
      <c r="AF61" s="20">
        <f t="shared" si="6"/>
        <v>1.933012336</v>
      </c>
      <c r="AH61" s="19">
        <v>104016.09</v>
      </c>
      <c r="AL61" s="19">
        <v>0.37</v>
      </c>
      <c r="AN61" s="29">
        <v>0.918</v>
      </c>
      <c r="AP61" s="19">
        <v>0.098726349</v>
      </c>
      <c r="AQ61" s="19" t="s">
        <v>55</v>
      </c>
      <c r="AR61" s="20">
        <f t="shared" si="7"/>
        <v>0.76</v>
      </c>
      <c r="AS61" s="19" t="s">
        <v>55</v>
      </c>
      <c r="AT61" s="21">
        <v>1.068806</v>
      </c>
      <c r="AV61" s="21">
        <v>55.0</v>
      </c>
      <c r="AX61" s="21">
        <v>23.0</v>
      </c>
      <c r="AZ61" s="21">
        <v>6.0</v>
      </c>
      <c r="BB61" s="21">
        <v>0.6238</v>
      </c>
      <c r="BD61" s="19">
        <v>0.085</v>
      </c>
      <c r="BF61" s="19">
        <v>0.154</v>
      </c>
      <c r="BH61" s="21">
        <v>0.72</v>
      </c>
      <c r="BJ61" s="28">
        <v>0.0425</v>
      </c>
      <c r="BL61" s="20">
        <v>0.0698151215655431</v>
      </c>
      <c r="BM61" s="20">
        <v>0.124037415755617</v>
      </c>
      <c r="BN61" s="20">
        <v>6.268473316771547E-4</v>
      </c>
      <c r="BO61" s="20">
        <v>0.020529250112426817</v>
      </c>
      <c r="BP61" s="20">
        <v>0.1539693758432011</v>
      </c>
      <c r="BQ61" s="20">
        <v>0.04724861762516554</v>
      </c>
      <c r="BR61" s="20">
        <v>0.07255757864163066</v>
      </c>
      <c r="BS61" s="20">
        <v>0.1951062319845144</v>
      </c>
      <c r="BT61" s="20">
        <v>0.09951201390374831</v>
      </c>
    </row>
    <row r="62">
      <c r="A62" s="16" t="str">
        <f t="shared" si="8"/>
        <v>Type | </v>
      </c>
      <c r="B62" s="16" t="str">
        <f t="shared" si="1"/>
        <v>no of households | Total number of water connections | Labour settlements in the region | </v>
      </c>
      <c r="C62" s="17">
        <v>60.0</v>
      </c>
      <c r="D62" s="18">
        <v>2.275</v>
      </c>
      <c r="F62" s="17">
        <v>23672.0</v>
      </c>
      <c r="H62" s="20">
        <f t="shared" si="2"/>
        <v>10405.27473</v>
      </c>
      <c r="J62" s="19">
        <v>0.077</v>
      </c>
      <c r="L62" s="17">
        <v>2.0</v>
      </c>
      <c r="N62" s="21">
        <v>36.0</v>
      </c>
      <c r="O62" s="27"/>
      <c r="P62" s="21">
        <v>4.0</v>
      </c>
      <c r="R62" s="18">
        <v>2.0</v>
      </c>
      <c r="V62" s="20">
        <f t="shared" si="3"/>
        <v>5260</v>
      </c>
      <c r="X62" s="20">
        <f t="shared" si="4"/>
        <v>4140</v>
      </c>
      <c r="Z62" s="20">
        <f t="shared" si="5"/>
        <v>2734</v>
      </c>
      <c r="AD62" s="20">
        <f>ROUND(VLOOKUP(C62, Sheet5!$B$1:$C$111, 2, 0) *V62, 0)</f>
        <v>3971</v>
      </c>
      <c r="AE62" s="19" t="s">
        <v>122</v>
      </c>
      <c r="AF62" s="20">
        <f t="shared" si="6"/>
        <v>2.027712065</v>
      </c>
      <c r="AH62" s="19">
        <v>104016.09</v>
      </c>
      <c r="AL62" s="19">
        <v>0.37</v>
      </c>
      <c r="AN62" s="29">
        <v>0.944</v>
      </c>
      <c r="AP62" s="19">
        <v>0.098726349</v>
      </c>
      <c r="AQ62" s="19" t="s">
        <v>55</v>
      </c>
      <c r="AR62" s="20">
        <f t="shared" si="7"/>
        <v>0.76</v>
      </c>
      <c r="AS62" s="19" t="s">
        <v>55</v>
      </c>
      <c r="AT62" s="21">
        <v>1.068806</v>
      </c>
      <c r="AV62" s="21">
        <v>48.0</v>
      </c>
      <c r="AX62" s="21">
        <v>21.0</v>
      </c>
      <c r="AZ62" s="21">
        <v>5.0</v>
      </c>
      <c r="BB62" s="21">
        <v>0.6238</v>
      </c>
      <c r="BD62" s="19">
        <v>0.085</v>
      </c>
      <c r="BF62" s="19">
        <v>0.154</v>
      </c>
      <c r="BH62" s="21">
        <v>0.86</v>
      </c>
      <c r="BJ62" s="26">
        <v>0.0</v>
      </c>
      <c r="BL62" s="20">
        <v>0.05808398262747466</v>
      </c>
      <c r="BM62" s="20">
        <v>0.10319522390492973</v>
      </c>
      <c r="BN62" s="20">
        <v>5.215172402017927E-4</v>
      </c>
      <c r="BO62" s="20">
        <v>0.01707968961660871</v>
      </c>
      <c r="BP62" s="20">
        <v>0.12809767212456533</v>
      </c>
      <c r="BQ62" s="20">
        <v>0.03930936198021013</v>
      </c>
      <c r="BR62" s="20">
        <v>0.06036562055335751</v>
      </c>
      <c r="BS62" s="20">
        <v>0.16232224101280798</v>
      </c>
      <c r="BT62" s="20">
        <v>0.08279086188203459</v>
      </c>
    </row>
    <row r="63">
      <c r="A63" s="16" t="str">
        <f t="shared" si="8"/>
        <v>Type | </v>
      </c>
      <c r="B63" s="16" t="str">
        <f t="shared" si="1"/>
        <v>no of households | Total number of water connections | Labour settlements in the region | </v>
      </c>
      <c r="C63" s="17">
        <v>61.0</v>
      </c>
      <c r="D63" s="18">
        <v>2.133</v>
      </c>
      <c r="F63" s="17">
        <v>22194.0</v>
      </c>
      <c r="H63" s="20">
        <f t="shared" si="2"/>
        <v>10405.06329</v>
      </c>
      <c r="J63" s="19">
        <v>0.077</v>
      </c>
      <c r="L63" s="17">
        <v>2.0</v>
      </c>
      <c r="N63" s="21">
        <v>34.0</v>
      </c>
      <c r="O63" s="27"/>
      <c r="P63" s="21">
        <v>3.0</v>
      </c>
      <c r="R63" s="18">
        <v>2.0</v>
      </c>
      <c r="V63" s="20">
        <f t="shared" si="3"/>
        <v>4932</v>
      </c>
      <c r="X63" s="20">
        <f t="shared" si="4"/>
        <v>3882</v>
      </c>
      <c r="Z63" s="20">
        <f t="shared" si="5"/>
        <v>2564</v>
      </c>
      <c r="AD63" s="20">
        <f>ROUND(VLOOKUP(C63, Sheet5!$B$1:$C$111, 2, 0) *V63, 0)</f>
        <v>3789</v>
      </c>
      <c r="AE63" s="19" t="s">
        <v>123</v>
      </c>
      <c r="AF63" s="20">
        <f t="shared" si="6"/>
        <v>3.289177255</v>
      </c>
      <c r="AH63" s="19">
        <v>104016.09</v>
      </c>
      <c r="AL63" s="19">
        <v>0.37</v>
      </c>
      <c r="AN63" s="29">
        <v>1.035</v>
      </c>
      <c r="AP63" s="19">
        <v>0.098726349</v>
      </c>
      <c r="AQ63" s="19" t="s">
        <v>55</v>
      </c>
      <c r="AR63" s="20">
        <f t="shared" si="7"/>
        <v>0.76</v>
      </c>
      <c r="AS63" s="19" t="s">
        <v>55</v>
      </c>
      <c r="AT63" s="21">
        <v>1.068806</v>
      </c>
      <c r="AV63" s="21">
        <v>73.0</v>
      </c>
      <c r="AX63" s="21">
        <v>31.0</v>
      </c>
      <c r="AZ63" s="21">
        <v>8.0</v>
      </c>
      <c r="BB63" s="21">
        <v>0.6238</v>
      </c>
      <c r="BD63" s="19">
        <v>0.085</v>
      </c>
      <c r="BF63" s="19">
        <v>0.154</v>
      </c>
      <c r="BH63" s="21">
        <v>0.84</v>
      </c>
      <c r="BJ63" s="28">
        <v>0.0293</v>
      </c>
      <c r="BL63" s="20">
        <v>0.05445741426301845</v>
      </c>
      <c r="BM63" s="20">
        <v>0.09675206147963884</v>
      </c>
      <c r="BN63" s="20">
        <v>4.889554591516808E-4</v>
      </c>
      <c r="BO63" s="20">
        <v>0.016013291287217547</v>
      </c>
      <c r="BP63" s="20">
        <v>0.12009968465413158</v>
      </c>
      <c r="BQ63" s="20">
        <v>0.03685501773355794</v>
      </c>
      <c r="BR63" s="20">
        <v>0.05659659439680705</v>
      </c>
      <c r="BS63" s="20">
        <v>0.15218738666096063</v>
      </c>
      <c r="BT63" s="20">
        <v>0.07762167914032932</v>
      </c>
    </row>
    <row r="64">
      <c r="A64" s="16" t="str">
        <f t="shared" si="8"/>
        <v>Type | </v>
      </c>
      <c r="B64" s="16" t="str">
        <f t="shared" si="1"/>
        <v>no of households | Total number of water connections | Labour settlements in the region | </v>
      </c>
      <c r="C64" s="17">
        <v>62.0</v>
      </c>
      <c r="D64" s="18">
        <v>2.978</v>
      </c>
      <c r="F64" s="17">
        <v>30988.0</v>
      </c>
      <c r="H64" s="20">
        <f t="shared" si="2"/>
        <v>10405.64137</v>
      </c>
      <c r="J64" s="19">
        <v>0.077</v>
      </c>
      <c r="L64" s="17">
        <v>3.0</v>
      </c>
      <c r="N64" s="21">
        <v>47.0</v>
      </c>
      <c r="O64" s="27"/>
      <c r="P64" s="21">
        <v>5.0</v>
      </c>
      <c r="R64" s="18">
        <v>3.0</v>
      </c>
      <c r="V64" s="20">
        <f t="shared" si="3"/>
        <v>6886</v>
      </c>
      <c r="X64" s="20">
        <f t="shared" si="4"/>
        <v>5420</v>
      </c>
      <c r="Z64" s="20">
        <f t="shared" si="5"/>
        <v>3579</v>
      </c>
      <c r="AD64" s="20">
        <f>ROUND(VLOOKUP(C64, Sheet5!$B$1:$C$111, 2, 0) *V64, 0)</f>
        <v>5509</v>
      </c>
      <c r="AE64" s="19" t="s">
        <v>124</v>
      </c>
      <c r="AF64" s="20">
        <f t="shared" si="6"/>
        <v>1.742610043</v>
      </c>
      <c r="AH64" s="19">
        <v>104016.09</v>
      </c>
      <c r="AL64" s="19">
        <v>0.37</v>
      </c>
      <c r="AN64" s="29">
        <v>0.913</v>
      </c>
      <c r="AP64" s="19">
        <v>0.098726349</v>
      </c>
      <c r="AQ64" s="19" t="s">
        <v>55</v>
      </c>
      <c r="AR64" s="20">
        <f t="shared" si="7"/>
        <v>0.76</v>
      </c>
      <c r="AS64" s="19" t="s">
        <v>55</v>
      </c>
      <c r="AT64" s="21">
        <v>1.068806</v>
      </c>
      <c r="AV64" s="21">
        <v>54.0</v>
      </c>
      <c r="AX64" s="21">
        <v>23.0</v>
      </c>
      <c r="AZ64" s="21">
        <v>6.0</v>
      </c>
      <c r="BB64" s="21">
        <v>0.6238</v>
      </c>
      <c r="BD64" s="19">
        <v>0.085</v>
      </c>
      <c r="BF64" s="19">
        <v>0.154</v>
      </c>
      <c r="BH64" s="21">
        <v>0.83</v>
      </c>
      <c r="BJ64" s="28">
        <v>0.0839</v>
      </c>
      <c r="BL64" s="20">
        <v>0.07603525066154887</v>
      </c>
      <c r="BM64" s="20">
        <v>0.13508844197220188</v>
      </c>
      <c r="BN64" s="20">
        <v>6.826958533023468E-4</v>
      </c>
      <c r="BO64" s="20">
        <v>0.02235828919565186</v>
      </c>
      <c r="BP64" s="20">
        <v>0.16768716896738892</v>
      </c>
      <c r="BQ64" s="20">
        <v>0.051458199942664394</v>
      </c>
      <c r="BR64" s="20">
        <v>0.07902204501974665</v>
      </c>
      <c r="BS64" s="20">
        <v>0.21248908434035543</v>
      </c>
      <c r="BT64" s="20">
        <v>0.10837796671174756</v>
      </c>
    </row>
    <row r="65">
      <c r="A65" s="16" t="str">
        <f t="shared" si="8"/>
        <v>Type | </v>
      </c>
      <c r="B65" s="16" t="str">
        <f t="shared" si="1"/>
        <v>no of households | Total number of water connections | Labour settlements in the region | </v>
      </c>
      <c r="C65" s="17">
        <v>63.0</v>
      </c>
      <c r="D65" s="18">
        <v>3.808</v>
      </c>
      <c r="F65" s="17">
        <v>39623.0</v>
      </c>
      <c r="H65" s="20">
        <f t="shared" si="2"/>
        <v>10405.19958</v>
      </c>
      <c r="J65" s="19">
        <v>0.077</v>
      </c>
      <c r="L65" s="17">
        <v>3.0</v>
      </c>
      <c r="N65" s="21">
        <v>60.0</v>
      </c>
      <c r="O65" s="27"/>
      <c r="P65" s="21">
        <v>6.0</v>
      </c>
      <c r="R65" s="18">
        <v>4.0</v>
      </c>
      <c r="V65" s="20">
        <f t="shared" si="3"/>
        <v>8805</v>
      </c>
      <c r="X65" s="20">
        <f t="shared" si="4"/>
        <v>6930</v>
      </c>
      <c r="Z65" s="20">
        <f t="shared" si="5"/>
        <v>4577</v>
      </c>
      <c r="AD65" s="20">
        <f>ROUND(VLOOKUP(C65, Sheet5!$B$1:$C$111, 2, 0) *V65, 0)</f>
        <v>6579</v>
      </c>
      <c r="AE65" s="19" t="s">
        <v>125</v>
      </c>
      <c r="AF65" s="20">
        <f t="shared" si="6"/>
        <v>2.675213891</v>
      </c>
      <c r="AH65" s="19">
        <v>104016.09</v>
      </c>
      <c r="AL65" s="19">
        <v>0.37</v>
      </c>
      <c r="AN65" s="29">
        <v>0.928</v>
      </c>
      <c r="AP65" s="19">
        <v>0.098726349</v>
      </c>
      <c r="AQ65" s="19" t="s">
        <v>55</v>
      </c>
      <c r="AR65" s="20">
        <f t="shared" si="7"/>
        <v>0.76</v>
      </c>
      <c r="AS65" s="19" t="s">
        <v>55</v>
      </c>
      <c r="AT65" s="21">
        <v>1.068806</v>
      </c>
      <c r="AV65" s="21">
        <v>106.0</v>
      </c>
      <c r="AX65" s="21">
        <v>46.0</v>
      </c>
      <c r="AZ65" s="21">
        <v>12.0</v>
      </c>
      <c r="BB65" s="21">
        <v>0.6238</v>
      </c>
      <c r="BD65" s="19">
        <v>0.085</v>
      </c>
      <c r="BF65" s="19">
        <v>0.154</v>
      </c>
      <c r="BH65" s="21">
        <v>0.89</v>
      </c>
      <c r="BJ65" s="28">
        <v>0.0562</v>
      </c>
      <c r="BL65" s="20">
        <v>0.09722294878541858</v>
      </c>
      <c r="BM65" s="20">
        <v>0.17273168117544063</v>
      </c>
      <c r="BN65" s="20">
        <v>8.729333224280007E-4</v>
      </c>
      <c r="BO65" s="20">
        <v>0.028588566309517026</v>
      </c>
      <c r="BP65" s="20">
        <v>0.21441424732137768</v>
      </c>
      <c r="BQ65" s="20">
        <v>0.06579734917801056</v>
      </c>
      <c r="BR65" s="20">
        <v>0.10104203207104108</v>
      </c>
      <c r="BS65" s="20">
        <v>0.2717004966057152</v>
      </c>
      <c r="BT65" s="20">
        <v>0.13857816493544511</v>
      </c>
    </row>
    <row r="66">
      <c r="A66" s="16" t="str">
        <f t="shared" si="8"/>
        <v>Type | </v>
      </c>
      <c r="B66" s="16" t="str">
        <f t="shared" si="1"/>
        <v>no of households | Total number of water connections | Labour settlements in the region | </v>
      </c>
      <c r="C66" s="17">
        <v>64.0</v>
      </c>
      <c r="D66" s="18">
        <v>2.22</v>
      </c>
      <c r="F66" s="17">
        <v>23098.0</v>
      </c>
      <c r="H66" s="20">
        <f t="shared" si="2"/>
        <v>10404.5045</v>
      </c>
      <c r="J66" s="19">
        <v>0.077</v>
      </c>
      <c r="L66" s="17">
        <v>2.0</v>
      </c>
      <c r="N66" s="21">
        <v>35.0</v>
      </c>
      <c r="O66" s="27"/>
      <c r="P66" s="21">
        <v>4.0</v>
      </c>
      <c r="R66" s="18">
        <v>2.0</v>
      </c>
      <c r="V66" s="20">
        <f t="shared" si="3"/>
        <v>5133</v>
      </c>
      <c r="X66" s="20">
        <f t="shared" si="4"/>
        <v>4040</v>
      </c>
      <c r="Z66" s="20">
        <f t="shared" si="5"/>
        <v>2668</v>
      </c>
      <c r="AD66" s="20">
        <f>ROUND(VLOOKUP(C66, Sheet5!$B$1:$C$111, 2, 0) *V66, 0)</f>
        <v>3835</v>
      </c>
      <c r="AE66" s="19" t="s">
        <v>126</v>
      </c>
      <c r="AF66" s="20">
        <f t="shared" si="6"/>
        <v>5.758074292</v>
      </c>
      <c r="AH66" s="19">
        <v>104016.09</v>
      </c>
      <c r="AL66" s="19">
        <v>0.37</v>
      </c>
      <c r="AN66" s="29">
        <v>0.944</v>
      </c>
      <c r="AP66" s="19">
        <v>0.098726349</v>
      </c>
      <c r="AQ66" s="19" t="s">
        <v>55</v>
      </c>
      <c r="AR66" s="20">
        <f t="shared" si="7"/>
        <v>0.76</v>
      </c>
      <c r="AS66" s="19" t="s">
        <v>55</v>
      </c>
      <c r="AT66" s="21">
        <v>1.068806</v>
      </c>
      <c r="AV66" s="21">
        <v>133.0</v>
      </c>
      <c r="AX66" s="21">
        <v>57.0</v>
      </c>
      <c r="AZ66" s="21">
        <v>15.0</v>
      </c>
      <c r="BB66" s="21">
        <v>0.6238</v>
      </c>
      <c r="BD66" s="19">
        <v>0.085</v>
      </c>
      <c r="BF66" s="19">
        <v>0.154</v>
      </c>
      <c r="BH66" s="21">
        <v>0.91</v>
      </c>
      <c r="BJ66" s="26">
        <v>0.206</v>
      </c>
      <c r="BL66" s="20">
        <v>0.05667555891895107</v>
      </c>
      <c r="BM66" s="20">
        <v>0.10069294025667738</v>
      </c>
      <c r="BN66" s="20">
        <v>5.088714605517492E-4</v>
      </c>
      <c r="BO66" s="20">
        <v>0.016665540333069787</v>
      </c>
      <c r="BP66" s="20">
        <v>0.12499155249802339</v>
      </c>
      <c r="BQ66" s="20">
        <v>0.0383561863390881</v>
      </c>
      <c r="BR66" s="20">
        <v>0.05890187155886497</v>
      </c>
      <c r="BS66" s="20">
        <v>0.15838624209673194</v>
      </c>
      <c r="BT66" s="20">
        <v>0.08078334436259019</v>
      </c>
    </row>
    <row r="67">
      <c r="A67" s="16" t="str">
        <f t="shared" si="8"/>
        <v>Type | </v>
      </c>
      <c r="B67" s="16" t="str">
        <f t="shared" si="1"/>
        <v>no of households | Total number of water connections | Labour settlements in the region | </v>
      </c>
      <c r="C67" s="17">
        <v>65.0</v>
      </c>
      <c r="D67" s="18">
        <v>1.93</v>
      </c>
      <c r="F67" s="17">
        <v>20086.0</v>
      </c>
      <c r="H67" s="20">
        <f t="shared" si="2"/>
        <v>10407.25389</v>
      </c>
      <c r="J67" s="19">
        <v>0.077</v>
      </c>
      <c r="L67" s="17">
        <v>2.0</v>
      </c>
      <c r="N67" s="21">
        <v>30.0</v>
      </c>
      <c r="O67" s="27"/>
      <c r="P67" s="21">
        <v>3.0</v>
      </c>
      <c r="R67" s="18">
        <v>2.0</v>
      </c>
      <c r="V67" s="20">
        <f t="shared" si="3"/>
        <v>4464</v>
      </c>
      <c r="X67" s="20">
        <f t="shared" si="4"/>
        <v>3514</v>
      </c>
      <c r="Z67" s="20">
        <f t="shared" si="5"/>
        <v>2320</v>
      </c>
      <c r="AD67" s="20">
        <f>ROUND(VLOOKUP(C67, Sheet5!$B$1:$C$111, 2, 0) *V67, 0)</f>
        <v>3571</v>
      </c>
      <c r="AE67" s="19" t="s">
        <v>127</v>
      </c>
      <c r="AF67" s="20">
        <f t="shared" si="6"/>
        <v>2.339938265</v>
      </c>
      <c r="AH67" s="19">
        <v>104016.09</v>
      </c>
      <c r="AL67" s="19">
        <v>0.37</v>
      </c>
      <c r="AN67" s="29">
        <v>0.935</v>
      </c>
      <c r="AP67" s="19">
        <v>0.098726349</v>
      </c>
      <c r="AQ67" s="19" t="s">
        <v>55</v>
      </c>
      <c r="AR67" s="20">
        <f t="shared" si="7"/>
        <v>0.76</v>
      </c>
      <c r="AS67" s="19" t="s">
        <v>55</v>
      </c>
      <c r="AT67" s="21">
        <v>1.068806</v>
      </c>
      <c r="AV67" s="21">
        <v>47.0</v>
      </c>
      <c r="AX67" s="21">
        <v>20.0</v>
      </c>
      <c r="AZ67" s="21">
        <v>5.0</v>
      </c>
      <c r="BB67" s="21">
        <v>0.6238</v>
      </c>
      <c r="BD67" s="19">
        <v>0.085</v>
      </c>
      <c r="BF67" s="19">
        <v>0.154</v>
      </c>
      <c r="BH67" s="21">
        <v>0.86</v>
      </c>
      <c r="BJ67" s="26">
        <v>0.234</v>
      </c>
      <c r="BL67" s="20">
        <v>0.049285014998963164</v>
      </c>
      <c r="BM67" s="20">
        <v>0.08756249017211974</v>
      </c>
      <c r="BN67" s="20">
        <v>4.4251416385152114E-4</v>
      </c>
      <c r="BO67" s="20">
        <v>0.014492338866137319</v>
      </c>
      <c r="BP67" s="20">
        <v>0.10869254149602987</v>
      </c>
      <c r="BQ67" s="20">
        <v>0.03335450510030841</v>
      </c>
      <c r="BR67" s="20">
        <v>0.05122101446581357</v>
      </c>
      <c r="BS67" s="20">
        <v>0.13773253349878595</v>
      </c>
      <c r="BT67" s="20">
        <v>0.07024912351142898</v>
      </c>
    </row>
    <row r="68">
      <c r="A68" s="16" t="str">
        <f t="shared" si="8"/>
        <v>Type | </v>
      </c>
      <c r="B68" s="16" t="str">
        <f t="shared" si="1"/>
        <v>no of households | Total number of water connections | Labour settlements in the region | </v>
      </c>
      <c r="C68" s="17">
        <v>66.0</v>
      </c>
      <c r="D68" s="18">
        <v>4.073</v>
      </c>
      <c r="F68" s="17">
        <v>42382.0</v>
      </c>
      <c r="H68" s="20">
        <f t="shared" si="2"/>
        <v>10405.59784</v>
      </c>
      <c r="J68" s="19">
        <v>0.077</v>
      </c>
      <c r="L68" s="17">
        <v>4.0</v>
      </c>
      <c r="N68" s="21">
        <v>64.0</v>
      </c>
      <c r="O68" s="27"/>
      <c r="P68" s="21">
        <v>7.0</v>
      </c>
      <c r="R68" s="18">
        <v>4.0</v>
      </c>
      <c r="V68" s="20">
        <f t="shared" si="3"/>
        <v>9418</v>
      </c>
      <c r="X68" s="20">
        <f t="shared" si="4"/>
        <v>7413</v>
      </c>
      <c r="Z68" s="20">
        <f t="shared" si="5"/>
        <v>4895</v>
      </c>
      <c r="AD68" s="20">
        <f>ROUND(VLOOKUP(C68, Sheet5!$B$1:$C$111, 2, 0) *V68, 0)</f>
        <v>7110</v>
      </c>
      <c r="AE68" s="19" t="s">
        <v>128</v>
      </c>
      <c r="AF68" s="20">
        <f t="shared" si="6"/>
        <v>1.651644566</v>
      </c>
      <c r="AH68" s="19">
        <v>104016.09</v>
      </c>
      <c r="AL68" s="19">
        <v>0.37</v>
      </c>
      <c r="AN68" s="29">
        <v>0.937</v>
      </c>
      <c r="AP68" s="19">
        <v>0.098726349</v>
      </c>
      <c r="AQ68" s="19" t="s">
        <v>55</v>
      </c>
      <c r="AR68" s="20">
        <f t="shared" si="7"/>
        <v>0.76</v>
      </c>
      <c r="AS68" s="19" t="s">
        <v>55</v>
      </c>
      <c r="AT68" s="21">
        <v>1.068806</v>
      </c>
      <c r="AV68" s="21">
        <v>70.0</v>
      </c>
      <c r="AX68" s="21">
        <v>30.0</v>
      </c>
      <c r="AZ68" s="21">
        <v>8.0</v>
      </c>
      <c r="BB68" s="21">
        <v>0.6238</v>
      </c>
      <c r="BD68" s="19">
        <v>0.085</v>
      </c>
      <c r="BF68" s="19">
        <v>0.154</v>
      </c>
      <c r="BH68" s="21">
        <v>0.86</v>
      </c>
      <c r="BJ68" s="26">
        <v>0.103</v>
      </c>
      <c r="BL68" s="20">
        <v>0.10399270664572624</v>
      </c>
      <c r="BM68" s="20">
        <v>0.1847592083279289</v>
      </c>
      <c r="BN68" s="20">
        <v>9.337167824532098E-4</v>
      </c>
      <c r="BO68" s="20">
        <v>0.03057922462534262</v>
      </c>
      <c r="BP68" s="20">
        <v>0.22934418469006962</v>
      </c>
      <c r="BQ68" s="20">
        <v>0.07037890247741069</v>
      </c>
      <c r="BR68" s="20">
        <v>0.10807771756895902</v>
      </c>
      <c r="BS68" s="20">
        <v>0.29061934853856153</v>
      </c>
      <c r="BT68" s="20">
        <v>0.14822753921444703</v>
      </c>
    </row>
    <row r="69">
      <c r="A69" s="16" t="str">
        <f t="shared" si="8"/>
        <v>Type | </v>
      </c>
      <c r="B69" s="16" t="str">
        <f t="shared" si="1"/>
        <v>no of households | Total number of water connections | Labour settlements in the region | </v>
      </c>
      <c r="C69" s="17">
        <v>67.0</v>
      </c>
      <c r="D69" s="18">
        <v>2.58</v>
      </c>
      <c r="F69" s="17">
        <v>26847.0</v>
      </c>
      <c r="H69" s="20">
        <f t="shared" si="2"/>
        <v>10405.81395</v>
      </c>
      <c r="J69" s="19">
        <v>0.077</v>
      </c>
      <c r="L69" s="17">
        <v>2.0</v>
      </c>
      <c r="N69" s="21">
        <v>41.0</v>
      </c>
      <c r="O69" s="27"/>
      <c r="P69" s="21">
        <v>4.0</v>
      </c>
      <c r="R69" s="18">
        <v>2.0</v>
      </c>
      <c r="V69" s="20">
        <f t="shared" si="3"/>
        <v>5966</v>
      </c>
      <c r="X69" s="20">
        <f t="shared" si="4"/>
        <v>4696</v>
      </c>
      <c r="Z69" s="20">
        <f t="shared" si="5"/>
        <v>3101</v>
      </c>
      <c r="AD69" s="20">
        <f>ROUND(VLOOKUP(C69, Sheet5!$B$1:$C$111, 2, 0) *V69, 0)</f>
        <v>4773</v>
      </c>
      <c r="AE69" s="19" t="s">
        <v>129</v>
      </c>
      <c r="AF69" s="20">
        <f t="shared" si="6"/>
        <v>1.936901702</v>
      </c>
      <c r="AH69" s="19">
        <v>104016.09</v>
      </c>
      <c r="AL69" s="19">
        <v>0.37</v>
      </c>
      <c r="AN69" s="29">
        <v>0.796</v>
      </c>
      <c r="AP69" s="19">
        <v>0.098726349</v>
      </c>
      <c r="AQ69" s="19" t="s">
        <v>55</v>
      </c>
      <c r="AR69" s="20">
        <f t="shared" si="7"/>
        <v>0.76</v>
      </c>
      <c r="AS69" s="19" t="s">
        <v>55</v>
      </c>
      <c r="AT69" s="21">
        <v>1.068806</v>
      </c>
      <c r="AV69" s="21">
        <v>52.0</v>
      </c>
      <c r="AX69" s="21">
        <v>22.0</v>
      </c>
      <c r="AZ69" s="21">
        <v>6.0</v>
      </c>
      <c r="BB69" s="21">
        <v>0.6238</v>
      </c>
      <c r="BD69" s="19">
        <v>0.085</v>
      </c>
      <c r="BF69" s="19">
        <v>0.154</v>
      </c>
      <c r="BH69" s="21">
        <v>0.81</v>
      </c>
      <c r="BJ69" s="26">
        <v>0.194</v>
      </c>
      <c r="BL69" s="20">
        <v>0.06587447962148582</v>
      </c>
      <c r="BM69" s="20">
        <v>0.1170362527955242</v>
      </c>
      <c r="BN69" s="20">
        <v>5.914655858270332E-4</v>
      </c>
      <c r="BO69" s="20">
        <v>0.019370497935835337</v>
      </c>
      <c r="BP69" s="20">
        <v>0.14527873451876502</v>
      </c>
      <c r="BQ69" s="20">
        <v>0.044581718531712625</v>
      </c>
      <c r="BR69" s="20">
        <v>0.06846214155947909</v>
      </c>
      <c r="BS69" s="20">
        <v>0.18409366358866408</v>
      </c>
      <c r="BT69" s="20">
        <v>0.0938951617500415</v>
      </c>
    </row>
    <row r="70">
      <c r="A70" s="16" t="str">
        <f t="shared" si="8"/>
        <v>Type | </v>
      </c>
      <c r="B70" s="16" t="str">
        <f t="shared" si="1"/>
        <v>no of households | Total number of water connections | Labour settlements in the region | </v>
      </c>
      <c r="C70" s="17">
        <v>68.0</v>
      </c>
      <c r="D70" s="18">
        <v>1.827</v>
      </c>
      <c r="F70" s="17">
        <v>19009.0</v>
      </c>
      <c r="H70" s="20">
        <f t="shared" si="2"/>
        <v>10404.48823</v>
      </c>
      <c r="J70" s="19">
        <v>0.077</v>
      </c>
      <c r="L70" s="17">
        <v>2.0</v>
      </c>
      <c r="N70" s="21">
        <v>29.0</v>
      </c>
      <c r="O70" s="27"/>
      <c r="P70" s="21">
        <v>3.0</v>
      </c>
      <c r="R70" s="18">
        <v>2.0</v>
      </c>
      <c r="V70" s="20">
        <f t="shared" si="3"/>
        <v>4224</v>
      </c>
      <c r="X70" s="20">
        <f t="shared" si="4"/>
        <v>3325</v>
      </c>
      <c r="Z70" s="20">
        <f t="shared" si="5"/>
        <v>2196</v>
      </c>
      <c r="AD70" s="20">
        <f>ROUND(VLOOKUP(C70, Sheet5!$B$1:$C$111, 2, 0) *V70, 0)</f>
        <v>3379</v>
      </c>
      <c r="AE70" s="19" t="s">
        <v>130</v>
      </c>
      <c r="AF70" s="20">
        <f t="shared" si="6"/>
        <v>2.20947972</v>
      </c>
      <c r="AH70" s="19">
        <v>104016.09</v>
      </c>
      <c r="AL70" s="19">
        <v>0.37</v>
      </c>
      <c r="AN70" s="29">
        <v>0.942</v>
      </c>
      <c r="AP70" s="19">
        <v>0.098726349</v>
      </c>
      <c r="AQ70" s="19" t="s">
        <v>55</v>
      </c>
      <c r="AR70" s="20">
        <f t="shared" si="7"/>
        <v>0.76</v>
      </c>
      <c r="AS70" s="19" t="s">
        <v>55</v>
      </c>
      <c r="AT70" s="21">
        <v>1.068806</v>
      </c>
      <c r="AV70" s="21">
        <v>42.0</v>
      </c>
      <c r="AX70" s="21">
        <v>18.0</v>
      </c>
      <c r="AZ70" s="21">
        <v>5.0</v>
      </c>
      <c r="BB70" s="21">
        <v>0.6238</v>
      </c>
      <c r="BD70" s="19">
        <v>0.085</v>
      </c>
      <c r="BF70" s="19">
        <v>0.154</v>
      </c>
      <c r="BH70" s="21">
        <v>0.82</v>
      </c>
      <c r="BJ70" s="26">
        <v>0.0</v>
      </c>
      <c r="BL70" s="20">
        <v>0.04664238027060096</v>
      </c>
      <c r="BM70" s="20">
        <v>0.08286743879726298</v>
      </c>
      <c r="BN70" s="20">
        <v>4.187868037764396E-4</v>
      </c>
      <c r="BO70" s="20">
        <v>0.013715267823678398</v>
      </c>
      <c r="BP70" s="20">
        <v>0.10286450867758797</v>
      </c>
      <c r="BQ70" s="20">
        <v>0.03156605533464914</v>
      </c>
      <c r="BR70" s="20">
        <v>0.04847457253712288</v>
      </c>
      <c r="BS70" s="20">
        <v>0.1303473926754168</v>
      </c>
      <c r="BT70" s="20">
        <v>0.06648240509950978</v>
      </c>
    </row>
    <row r="71">
      <c r="A71" s="16" t="str">
        <f t="shared" si="8"/>
        <v>Type | </v>
      </c>
      <c r="B71" s="16" t="str">
        <f t="shared" si="1"/>
        <v>no of households | Total number of water connections | Labour settlements in the region | </v>
      </c>
      <c r="C71" s="17">
        <v>69.0</v>
      </c>
      <c r="D71" s="18">
        <v>3.069</v>
      </c>
      <c r="F71" s="17">
        <v>31929.0</v>
      </c>
      <c r="H71" s="20">
        <f t="shared" si="2"/>
        <v>10403.71457</v>
      </c>
      <c r="J71" s="19">
        <v>0.077</v>
      </c>
      <c r="L71" s="17">
        <v>3.0</v>
      </c>
      <c r="N71" s="21">
        <v>48.0</v>
      </c>
      <c r="O71" s="27"/>
      <c r="P71" s="21">
        <v>5.0</v>
      </c>
      <c r="R71" s="18">
        <v>3.0</v>
      </c>
      <c r="V71" s="20">
        <f t="shared" si="3"/>
        <v>7095</v>
      </c>
      <c r="X71" s="20">
        <f t="shared" si="4"/>
        <v>5584</v>
      </c>
      <c r="Z71" s="20">
        <f t="shared" si="5"/>
        <v>3688</v>
      </c>
      <c r="AD71" s="20">
        <f>ROUND(VLOOKUP(C71, Sheet5!$B$1:$C$111, 2, 0) *V71, 0)</f>
        <v>5356</v>
      </c>
      <c r="AE71" s="19" t="s">
        <v>131</v>
      </c>
      <c r="AF71" s="20">
        <f t="shared" si="6"/>
        <v>3.225907482</v>
      </c>
      <c r="AH71" s="19">
        <v>104016.09</v>
      </c>
      <c r="AL71" s="19">
        <v>0.37</v>
      </c>
      <c r="AN71" s="29">
        <v>0.946</v>
      </c>
      <c r="AP71" s="19">
        <v>0.098726349</v>
      </c>
      <c r="AQ71" s="19" t="s">
        <v>55</v>
      </c>
      <c r="AR71" s="20">
        <f t="shared" si="7"/>
        <v>0.76</v>
      </c>
      <c r="AS71" s="19" t="s">
        <v>55</v>
      </c>
      <c r="AT71" s="21">
        <v>1.068806</v>
      </c>
      <c r="AV71" s="21">
        <v>103.0</v>
      </c>
      <c r="AX71" s="21">
        <v>44.0</v>
      </c>
      <c r="AZ71" s="21">
        <v>12.0</v>
      </c>
      <c r="BB71" s="21">
        <v>0.6238</v>
      </c>
      <c r="BD71" s="19">
        <v>0.085</v>
      </c>
      <c r="BF71" s="19">
        <v>0.154</v>
      </c>
      <c r="BH71" s="21">
        <v>0.91</v>
      </c>
      <c r="BJ71" s="26">
        <v>0.803</v>
      </c>
      <c r="BL71" s="20">
        <v>0.07834418221158494</v>
      </c>
      <c r="BM71" s="20">
        <v>0.1391906177788316</v>
      </c>
      <c r="BN71" s="20">
        <v>7.034270007774181E-4</v>
      </c>
      <c r="BO71" s="20">
        <v>0.023037234275460443</v>
      </c>
      <c r="BP71" s="20">
        <v>0.1727792570659533</v>
      </c>
      <c r="BQ71" s="20">
        <v>0.05302081018359789</v>
      </c>
      <c r="BR71" s="20">
        <v>0.08142167533998614</v>
      </c>
      <c r="BS71" s="20">
        <v>0.21894165399197135</v>
      </c>
      <c r="BT71" s="20">
        <v>0.11166903637341512</v>
      </c>
    </row>
    <row r="72">
      <c r="A72" s="16" t="str">
        <f t="shared" si="8"/>
        <v>Type | </v>
      </c>
      <c r="B72" s="16" t="str">
        <f t="shared" si="1"/>
        <v>no of households | Total number of water connections | Labour settlements in the region | </v>
      </c>
      <c r="C72" s="17">
        <v>70.0</v>
      </c>
      <c r="D72" s="18">
        <v>4.243</v>
      </c>
      <c r="F72" s="17">
        <v>44152.0</v>
      </c>
      <c r="H72" s="20">
        <f t="shared" si="2"/>
        <v>10405.84492</v>
      </c>
      <c r="J72" s="19">
        <v>0.077</v>
      </c>
      <c r="L72" s="17">
        <v>4.0</v>
      </c>
      <c r="N72" s="21">
        <v>67.0</v>
      </c>
      <c r="O72" s="27"/>
      <c r="P72" s="21">
        <v>7.0</v>
      </c>
      <c r="R72" s="18">
        <v>4.0</v>
      </c>
      <c r="V72" s="20">
        <f t="shared" si="3"/>
        <v>9812</v>
      </c>
      <c r="X72" s="20">
        <f t="shared" si="4"/>
        <v>7723</v>
      </c>
      <c r="Z72" s="20">
        <f t="shared" si="5"/>
        <v>5100</v>
      </c>
      <c r="AD72" s="20">
        <f>ROUND(VLOOKUP(C72, Sheet5!$B$1:$C$111, 2, 0) *V72, 0)</f>
        <v>8705</v>
      </c>
      <c r="AE72" s="19" t="s">
        <v>132</v>
      </c>
      <c r="AF72" s="20">
        <f t="shared" si="6"/>
        <v>1.358941837</v>
      </c>
      <c r="AH72" s="19">
        <v>104016.09</v>
      </c>
      <c r="AL72" s="19">
        <v>0.37</v>
      </c>
      <c r="AN72" s="29">
        <v>0.918</v>
      </c>
      <c r="AP72" s="19">
        <v>0.098726349</v>
      </c>
      <c r="AQ72" s="19" t="s">
        <v>55</v>
      </c>
      <c r="AR72" s="20">
        <f t="shared" si="7"/>
        <v>0.76</v>
      </c>
      <c r="AS72" s="19" t="s">
        <v>55</v>
      </c>
      <c r="AT72" s="21">
        <v>1.068806</v>
      </c>
      <c r="AV72" s="21">
        <v>60.0</v>
      </c>
      <c r="AX72" s="21">
        <v>26.0</v>
      </c>
      <c r="AZ72" s="21">
        <v>7.0</v>
      </c>
      <c r="BB72" s="21">
        <v>0.6238</v>
      </c>
      <c r="BD72" s="19">
        <v>0.085</v>
      </c>
      <c r="BF72" s="19">
        <v>0.154</v>
      </c>
      <c r="BH72" s="21">
        <v>0.83</v>
      </c>
      <c r="BJ72" s="28">
        <v>0.034</v>
      </c>
      <c r="BL72" s="20">
        <v>0.1083357553636474</v>
      </c>
      <c r="BM72" s="20">
        <v>0.19247530947323663</v>
      </c>
      <c r="BN72" s="20">
        <v>9.727116082033437E-4</v>
      </c>
      <c r="BO72" s="20">
        <v>0.031856305168659504</v>
      </c>
      <c r="BP72" s="20">
        <v>0.23892228876494626</v>
      </c>
      <c r="BQ72" s="20">
        <v>0.07331813746832704</v>
      </c>
      <c r="BR72" s="20">
        <v>0.11259136864953702</v>
      </c>
      <c r="BS72" s="20">
        <v>0.3027564880532907</v>
      </c>
      <c r="BT72" s="20">
        <v>0.1544179678022808</v>
      </c>
    </row>
    <row r="73">
      <c r="A73" s="16" t="str">
        <f t="shared" si="8"/>
        <v>Type | </v>
      </c>
      <c r="B73" s="16" t="str">
        <f t="shared" si="1"/>
        <v>no of households | Total number of water connections | Labour settlements in the region | </v>
      </c>
      <c r="C73" s="17">
        <v>71.0</v>
      </c>
      <c r="D73" s="18">
        <v>1.656</v>
      </c>
      <c r="F73" s="17">
        <v>17230.0</v>
      </c>
      <c r="H73" s="20">
        <f t="shared" si="2"/>
        <v>10404.58937</v>
      </c>
      <c r="J73" s="19">
        <v>0.077</v>
      </c>
      <c r="L73" s="17">
        <v>1.0</v>
      </c>
      <c r="N73" s="21">
        <v>26.0</v>
      </c>
      <c r="O73" s="27"/>
      <c r="P73" s="21">
        <v>3.0</v>
      </c>
      <c r="R73" s="18">
        <v>2.0</v>
      </c>
      <c r="V73" s="20">
        <f t="shared" si="3"/>
        <v>3829</v>
      </c>
      <c r="X73" s="20">
        <f t="shared" si="4"/>
        <v>3014</v>
      </c>
      <c r="Z73" s="20">
        <f t="shared" si="5"/>
        <v>1990</v>
      </c>
      <c r="AD73" s="20">
        <f>ROUND(VLOOKUP(C73, Sheet5!$B$1:$C$111, 2, 0) *V73, 0)</f>
        <v>1252</v>
      </c>
      <c r="AE73" s="19" t="s">
        <v>133</v>
      </c>
      <c r="AF73" s="20">
        <f t="shared" si="6"/>
        <v>5.861868833</v>
      </c>
      <c r="AH73" s="19">
        <v>104016.09</v>
      </c>
      <c r="AL73" s="19">
        <v>0.37</v>
      </c>
      <c r="AN73" s="29">
        <v>0.933</v>
      </c>
      <c r="AP73" s="19">
        <v>0.098726349</v>
      </c>
      <c r="AQ73" s="19" t="s">
        <v>55</v>
      </c>
      <c r="AR73" s="20">
        <f t="shared" si="7"/>
        <v>0.76</v>
      </c>
      <c r="AS73" s="19" t="s">
        <v>55</v>
      </c>
      <c r="AT73" s="21">
        <v>1.068806</v>
      </c>
      <c r="AV73" s="21">
        <v>101.0</v>
      </c>
      <c r="AX73" s="21">
        <v>44.0</v>
      </c>
      <c r="AZ73" s="21">
        <v>11.0</v>
      </c>
      <c r="BB73" s="21">
        <v>0.6238</v>
      </c>
      <c r="BD73" s="19">
        <v>0.085</v>
      </c>
      <c r="BF73" s="19">
        <v>0.154</v>
      </c>
      <c r="BH73" s="21">
        <v>0.69</v>
      </c>
      <c r="BJ73" s="26">
        <v>0.168</v>
      </c>
      <c r="BL73" s="20">
        <v>0.04227724825411408</v>
      </c>
      <c r="BM73" s="20">
        <v>0.07511210323935195</v>
      </c>
      <c r="BN73" s="20">
        <v>3.7959369925130487E-4</v>
      </c>
      <c r="BO73" s="20">
        <v>0.012431693650480235</v>
      </c>
      <c r="BP73" s="20">
        <v>0.09323770237860175</v>
      </c>
      <c r="BQ73" s="20">
        <v>0.028611875081067106</v>
      </c>
      <c r="BR73" s="20">
        <v>0.04393797068833854</v>
      </c>
      <c r="BS73" s="20">
        <v>0.11814853889196864</v>
      </c>
      <c r="BT73" s="20">
        <v>0.06026049975614464</v>
      </c>
    </row>
    <row r="74">
      <c r="A74" s="16" t="str">
        <f t="shared" si="8"/>
        <v>Type | </v>
      </c>
      <c r="B74" s="16" t="str">
        <f t="shared" si="1"/>
        <v>no of households | Total number of water connections | Labour settlements in the region | </v>
      </c>
      <c r="C74" s="17">
        <v>72.0</v>
      </c>
      <c r="D74" s="18">
        <v>2.187</v>
      </c>
      <c r="F74" s="17">
        <v>22760.0</v>
      </c>
      <c r="H74" s="20">
        <f t="shared" si="2"/>
        <v>10406.95016</v>
      </c>
      <c r="J74" s="19">
        <v>0.077</v>
      </c>
      <c r="L74" s="17">
        <v>2.0</v>
      </c>
      <c r="N74" s="21">
        <v>34.0</v>
      </c>
      <c r="O74" s="27"/>
      <c r="P74" s="21">
        <v>4.0</v>
      </c>
      <c r="R74" s="18">
        <v>2.0</v>
      </c>
      <c r="V74" s="20">
        <f t="shared" si="3"/>
        <v>5058</v>
      </c>
      <c r="X74" s="20">
        <f t="shared" si="4"/>
        <v>3981</v>
      </c>
      <c r="Z74" s="20">
        <f t="shared" si="5"/>
        <v>2629</v>
      </c>
      <c r="AD74" s="20">
        <f>ROUND(VLOOKUP(C74, Sheet5!$B$1:$C$111, 2, 0) *V74, 0)</f>
        <v>3818</v>
      </c>
      <c r="AE74" s="19" t="s">
        <v>134</v>
      </c>
      <c r="AF74" s="20">
        <f t="shared" si="6"/>
        <v>3.690685413</v>
      </c>
      <c r="AH74" s="19">
        <v>104016.09</v>
      </c>
      <c r="AL74" s="19">
        <v>0.37</v>
      </c>
      <c r="AN74" s="29">
        <v>0.94</v>
      </c>
      <c r="AP74" s="19">
        <v>0.098726349</v>
      </c>
      <c r="AQ74" s="19" t="s">
        <v>55</v>
      </c>
      <c r="AR74" s="20">
        <f t="shared" si="7"/>
        <v>0.76</v>
      </c>
      <c r="AS74" s="19" t="s">
        <v>55</v>
      </c>
      <c r="AT74" s="21">
        <v>1.068806</v>
      </c>
      <c r="AV74" s="21">
        <v>84.0</v>
      </c>
      <c r="AX74" s="21">
        <v>36.0</v>
      </c>
      <c r="AZ74" s="21">
        <v>9.0</v>
      </c>
      <c r="BB74" s="21">
        <v>0.6238</v>
      </c>
      <c r="BD74" s="19">
        <v>0.085</v>
      </c>
      <c r="BF74" s="19">
        <v>0.154</v>
      </c>
      <c r="BH74" s="21">
        <v>0.85</v>
      </c>
      <c r="BJ74" s="26">
        <v>0.198</v>
      </c>
      <c r="BL74" s="20">
        <v>0.05584620837281697</v>
      </c>
      <c r="BM74" s="20">
        <v>0.09921947009446606</v>
      </c>
      <c r="BN74" s="20">
        <v>5.014249910017236E-4</v>
      </c>
      <c r="BO74" s="20">
        <v>0.01642166845530645</v>
      </c>
      <c r="BP74" s="20">
        <v>0.12316251341479836</v>
      </c>
      <c r="BQ74" s="20">
        <v>0.03779490869675492</v>
      </c>
      <c r="BR74" s="20">
        <v>0.05803994270844951</v>
      </c>
      <c r="BS74" s="20">
        <v>0.15606852844928648</v>
      </c>
      <c r="BT74" s="20">
        <v>0.07960121732152363</v>
      </c>
    </row>
    <row r="75">
      <c r="A75" s="16" t="str">
        <f t="shared" si="8"/>
        <v>Type | </v>
      </c>
      <c r="B75" s="16" t="str">
        <f t="shared" si="1"/>
        <v>no of households | Total number of water connections | Labour settlements in the region | </v>
      </c>
      <c r="C75" s="17">
        <v>73.0</v>
      </c>
      <c r="D75" s="18">
        <v>4.907</v>
      </c>
      <c r="F75" s="17">
        <v>51060.0</v>
      </c>
      <c r="H75" s="20">
        <f t="shared" si="2"/>
        <v>10405.5431</v>
      </c>
      <c r="J75" s="19">
        <v>0.077</v>
      </c>
      <c r="L75" s="17">
        <v>4.0</v>
      </c>
      <c r="N75" s="21">
        <v>77.0</v>
      </c>
      <c r="O75" s="27"/>
      <c r="P75" s="21">
        <v>8.0</v>
      </c>
      <c r="R75" s="18">
        <v>5.0</v>
      </c>
      <c r="V75" s="20">
        <f t="shared" si="3"/>
        <v>11347</v>
      </c>
      <c r="X75" s="20">
        <f t="shared" si="4"/>
        <v>8931</v>
      </c>
      <c r="Z75" s="20">
        <f t="shared" si="5"/>
        <v>5898</v>
      </c>
      <c r="AD75" s="20">
        <f>ROUND(VLOOKUP(C75, Sheet5!$B$1:$C$111, 2, 0) *V75, 0)</f>
        <v>8717</v>
      </c>
      <c r="AE75" s="19" t="s">
        <v>135</v>
      </c>
      <c r="AF75" s="20">
        <f t="shared" si="6"/>
        <v>2.820211516</v>
      </c>
      <c r="AH75" s="19">
        <v>104016.09</v>
      </c>
      <c r="AL75" s="19">
        <v>0.37</v>
      </c>
      <c r="AN75" s="29">
        <v>0.92</v>
      </c>
      <c r="AP75" s="19">
        <v>0.098726349</v>
      </c>
      <c r="AQ75" s="19" t="s">
        <v>55</v>
      </c>
      <c r="AR75" s="20">
        <f t="shared" si="7"/>
        <v>0.76</v>
      </c>
      <c r="AS75" s="19" t="s">
        <v>55</v>
      </c>
      <c r="AT75" s="21">
        <v>1.068806</v>
      </c>
      <c r="AV75" s="21">
        <v>144.0</v>
      </c>
      <c r="AX75" s="21">
        <v>62.0</v>
      </c>
      <c r="AZ75" s="21">
        <v>16.0</v>
      </c>
      <c r="BB75" s="21">
        <v>0.6238</v>
      </c>
      <c r="BD75" s="19">
        <v>0.085</v>
      </c>
      <c r="BF75" s="19">
        <v>0.154</v>
      </c>
      <c r="BH75" s="21">
        <v>0.93</v>
      </c>
      <c r="BJ75" s="26">
        <v>0.312</v>
      </c>
      <c r="BL75" s="20">
        <v>0.12528591386274318</v>
      </c>
      <c r="BM75" s="20">
        <v>0.22258990083582766</v>
      </c>
      <c r="BN75" s="20">
        <v>0.001124901583503867</v>
      </c>
      <c r="BO75" s="20">
        <v>0.03684052685975164</v>
      </c>
      <c r="BP75" s="20">
        <v>0.2763039514481373</v>
      </c>
      <c r="BQ75" s="20">
        <v>0.08478945685660397</v>
      </c>
      <c r="BR75" s="20">
        <v>0.1302073582905726</v>
      </c>
      <c r="BS75" s="20">
        <v>0.35012561786557855</v>
      </c>
      <c r="BT75" s="20">
        <v>0.17857812638123885</v>
      </c>
    </row>
    <row r="76">
      <c r="A76" s="16" t="str">
        <f t="shared" si="8"/>
        <v>Type | </v>
      </c>
      <c r="B76" s="16" t="str">
        <f t="shared" si="1"/>
        <v>no of households | Total number of water connections | Labour settlements in the region | </v>
      </c>
      <c r="C76" s="17">
        <v>74.0</v>
      </c>
      <c r="D76" s="18">
        <v>2.881</v>
      </c>
      <c r="F76" s="17">
        <v>29977.0</v>
      </c>
      <c r="H76" s="20">
        <f t="shared" si="2"/>
        <v>10405.06768</v>
      </c>
      <c r="J76" s="19">
        <v>0.077</v>
      </c>
      <c r="L76" s="17">
        <v>3.0</v>
      </c>
      <c r="N76" s="21">
        <v>45.0</v>
      </c>
      <c r="O76" s="27"/>
      <c r="P76" s="21">
        <v>5.0</v>
      </c>
      <c r="R76" s="18">
        <v>3.0</v>
      </c>
      <c r="V76" s="20">
        <f t="shared" si="3"/>
        <v>6662</v>
      </c>
      <c r="X76" s="20">
        <f t="shared" si="4"/>
        <v>5244</v>
      </c>
      <c r="Z76" s="20">
        <f t="shared" si="5"/>
        <v>3463</v>
      </c>
      <c r="AD76" s="20">
        <f>ROUND(VLOOKUP(C76, Sheet5!$B$1:$C$111, 2, 0) *V76, 0)</f>
        <v>5910</v>
      </c>
      <c r="AE76" s="19" t="s">
        <v>136</v>
      </c>
      <c r="AF76" s="20">
        <f t="shared" si="6"/>
        <v>1.76802215</v>
      </c>
      <c r="AH76" s="19">
        <v>104016.09</v>
      </c>
      <c r="AL76" s="19">
        <v>0.37</v>
      </c>
      <c r="AN76" s="29">
        <v>0.915</v>
      </c>
      <c r="AP76" s="19">
        <v>0.098726349</v>
      </c>
      <c r="AQ76" s="19" t="s">
        <v>55</v>
      </c>
      <c r="AR76" s="20">
        <f t="shared" si="7"/>
        <v>0.76</v>
      </c>
      <c r="AS76" s="19" t="s">
        <v>55</v>
      </c>
      <c r="AT76" s="21">
        <v>1.068806</v>
      </c>
      <c r="AV76" s="21">
        <v>53.0</v>
      </c>
      <c r="AX76" s="21">
        <v>23.0</v>
      </c>
      <c r="AZ76" s="21">
        <v>6.0</v>
      </c>
      <c r="BB76" s="21">
        <v>0.6238</v>
      </c>
      <c r="BD76" s="19">
        <v>0.085</v>
      </c>
      <c r="BF76" s="19">
        <v>0.154</v>
      </c>
      <c r="BH76" s="21">
        <v>0.84</v>
      </c>
      <c r="BJ76" s="26">
        <v>0.183</v>
      </c>
      <c r="BL76" s="20">
        <v>0.07355456012266846</v>
      </c>
      <c r="BM76" s="20">
        <v>0.13068110962310234</v>
      </c>
      <c r="BN76" s="20">
        <v>6.604225375772702E-4</v>
      </c>
      <c r="BO76" s="20">
        <v>0.0216288381056556</v>
      </c>
      <c r="BP76" s="20">
        <v>0.16221628579241698</v>
      </c>
      <c r="BQ76" s="20">
        <v>0.04977934876988674</v>
      </c>
      <c r="BR76" s="20">
        <v>0.07644390872456902</v>
      </c>
      <c r="BS76" s="20">
        <v>0.20555651482092532</v>
      </c>
      <c r="BT76" s="20">
        <v>0.10484207784039164</v>
      </c>
    </row>
    <row r="77">
      <c r="A77" s="16" t="str">
        <f t="shared" si="8"/>
        <v>Type | </v>
      </c>
      <c r="B77" s="16" t="str">
        <f t="shared" si="1"/>
        <v>no of households | Total number of water connections | Labour settlements in the region | </v>
      </c>
      <c r="C77" s="17">
        <v>75.0</v>
      </c>
      <c r="D77" s="18">
        <v>2.021</v>
      </c>
      <c r="F77" s="17">
        <v>21029.0</v>
      </c>
      <c r="H77" s="20">
        <f t="shared" si="2"/>
        <v>10405.24493</v>
      </c>
      <c r="J77" s="19">
        <v>0.077</v>
      </c>
      <c r="L77" s="17">
        <v>2.0</v>
      </c>
      <c r="N77" s="21">
        <v>32.0</v>
      </c>
      <c r="O77" s="27"/>
      <c r="P77" s="21">
        <v>3.0</v>
      </c>
      <c r="R77" s="18">
        <v>2.0</v>
      </c>
      <c r="V77" s="20">
        <f t="shared" si="3"/>
        <v>4673</v>
      </c>
      <c r="X77" s="20">
        <f t="shared" si="4"/>
        <v>3678</v>
      </c>
      <c r="Z77" s="20">
        <f t="shared" si="5"/>
        <v>2429</v>
      </c>
      <c r="AD77" s="20">
        <f>ROUND(VLOOKUP(C77, Sheet5!$B$1:$C$111, 2, 0) *V77, 0)</f>
        <v>4146</v>
      </c>
      <c r="AE77" s="19" t="s">
        <v>137</v>
      </c>
      <c r="AF77" s="20">
        <f t="shared" si="6"/>
        <v>5.088211517</v>
      </c>
      <c r="AH77" s="19">
        <v>104016.09</v>
      </c>
      <c r="AL77" s="19">
        <v>0.37</v>
      </c>
      <c r="AN77" s="29">
        <v>0.904</v>
      </c>
      <c r="AP77" s="19">
        <v>0.098726349</v>
      </c>
      <c r="AQ77" s="19" t="s">
        <v>55</v>
      </c>
      <c r="AR77" s="20">
        <f t="shared" si="7"/>
        <v>0.76</v>
      </c>
      <c r="AS77" s="19" t="s">
        <v>55</v>
      </c>
      <c r="AT77" s="21">
        <v>1.068806</v>
      </c>
      <c r="AV77" s="21">
        <v>107.0</v>
      </c>
      <c r="AX77" s="21">
        <v>46.0</v>
      </c>
      <c r="AZ77" s="21">
        <v>12.0</v>
      </c>
      <c r="BB77" s="21">
        <v>0.6238</v>
      </c>
      <c r="BD77" s="19">
        <v>0.085</v>
      </c>
      <c r="BF77" s="19">
        <v>0.154</v>
      </c>
      <c r="BH77" s="21">
        <v>0.86</v>
      </c>
      <c r="BJ77" s="26">
        <v>0.0</v>
      </c>
      <c r="BL77" s="20">
        <v>0.051598853948680495</v>
      </c>
      <c r="BM77" s="20">
        <v>0.09167338473710575</v>
      </c>
      <c r="BN77" s="20">
        <v>4.6328937327659255E-4</v>
      </c>
      <c r="BO77" s="20">
        <v>0.015172726974808407</v>
      </c>
      <c r="BP77" s="20">
        <v>0.11379545231106304</v>
      </c>
      <c r="BQ77" s="20">
        <v>0.034920436510723164</v>
      </c>
      <c r="BR77" s="20">
        <v>0.053625744956765586</v>
      </c>
      <c r="BS77" s="20">
        <v>0.14419881743233942</v>
      </c>
      <c r="BT77" s="20">
        <v>0.07354718800765907</v>
      </c>
    </row>
    <row r="78">
      <c r="A78" s="16" t="str">
        <f t="shared" si="8"/>
        <v>Type | </v>
      </c>
      <c r="B78" s="16" t="str">
        <f t="shared" si="1"/>
        <v>no of households | Total number of water connections | Labour settlements in the region | </v>
      </c>
      <c r="C78" s="17">
        <v>76.0</v>
      </c>
      <c r="D78" s="18">
        <v>2.485</v>
      </c>
      <c r="F78" s="17">
        <v>25851.0</v>
      </c>
      <c r="H78" s="20">
        <f t="shared" si="2"/>
        <v>10402.8169</v>
      </c>
      <c r="J78" s="19">
        <v>0.077</v>
      </c>
      <c r="L78" s="17">
        <v>2.0</v>
      </c>
      <c r="N78" s="21">
        <v>39.0</v>
      </c>
      <c r="O78" s="27"/>
      <c r="P78" s="21">
        <v>4.0</v>
      </c>
      <c r="R78" s="18">
        <v>2.0</v>
      </c>
      <c r="V78" s="20">
        <f t="shared" si="3"/>
        <v>5745</v>
      </c>
      <c r="X78" s="20">
        <f t="shared" si="4"/>
        <v>4522</v>
      </c>
      <c r="Z78" s="20">
        <f t="shared" si="5"/>
        <v>2986</v>
      </c>
      <c r="AD78" s="20">
        <f>ROUND(VLOOKUP(C78, Sheet5!$B$1:$C$111, 2, 0) *V78, 0)</f>
        <v>4596</v>
      </c>
      <c r="AE78" s="19" t="s">
        <v>138</v>
      </c>
      <c r="AF78" s="20">
        <f t="shared" si="6"/>
        <v>2.359676608</v>
      </c>
      <c r="AH78" s="19">
        <v>104016.09</v>
      </c>
      <c r="AL78" s="19">
        <v>0.37</v>
      </c>
      <c r="AN78" s="29">
        <v>0.922</v>
      </c>
      <c r="AP78" s="19">
        <v>0.098726349</v>
      </c>
      <c r="AQ78" s="19" t="s">
        <v>55</v>
      </c>
      <c r="AR78" s="20">
        <f t="shared" si="7"/>
        <v>0.76</v>
      </c>
      <c r="AS78" s="19" t="s">
        <v>55</v>
      </c>
      <c r="AT78" s="21">
        <v>1.068806</v>
      </c>
      <c r="AV78" s="21">
        <v>61.0</v>
      </c>
      <c r="AX78" s="21">
        <v>26.0</v>
      </c>
      <c r="AZ78" s="21">
        <v>7.0</v>
      </c>
      <c r="BB78" s="21">
        <v>0.6238</v>
      </c>
      <c r="BD78" s="19">
        <v>0.085</v>
      </c>
      <c r="BF78" s="19">
        <v>0.154</v>
      </c>
      <c r="BH78" s="21">
        <v>0.83</v>
      </c>
      <c r="BJ78" s="26">
        <v>0.501</v>
      </c>
      <c r="BL78" s="20">
        <v>0.06343059458021492</v>
      </c>
      <c r="BM78" s="20">
        <v>0.11269431113409677</v>
      </c>
      <c r="BN78" s="20">
        <v>5.695227347269578E-4</v>
      </c>
      <c r="BO78" s="20">
        <v>0.01865186956230787</v>
      </c>
      <c r="BP78" s="20">
        <v>0.139889021717309</v>
      </c>
      <c r="BQ78" s="20">
        <v>0.04292777613004444</v>
      </c>
      <c r="BR78" s="20">
        <v>0.06592225654464536</v>
      </c>
      <c r="BS78" s="20">
        <v>0.1772639511837656</v>
      </c>
      <c r="BT78" s="20">
        <v>0.09041173413790454</v>
      </c>
    </row>
    <row r="79">
      <c r="A79" s="16" t="str">
        <f t="shared" si="8"/>
        <v>Type | </v>
      </c>
      <c r="B79" s="16" t="str">
        <f t="shared" si="1"/>
        <v>no of households | Total number of water connections | Labour settlements in the region | </v>
      </c>
      <c r="C79" s="17">
        <v>77.0</v>
      </c>
      <c r="D79" s="18">
        <v>2.522</v>
      </c>
      <c r="F79" s="17">
        <v>26245.0</v>
      </c>
      <c r="H79" s="20">
        <f t="shared" si="2"/>
        <v>10406.42347</v>
      </c>
      <c r="J79" s="19">
        <v>0.077</v>
      </c>
      <c r="L79" s="17">
        <v>2.0</v>
      </c>
      <c r="N79" s="21">
        <v>40.0</v>
      </c>
      <c r="O79" s="27"/>
      <c r="P79" s="21">
        <v>4.0</v>
      </c>
      <c r="R79" s="18">
        <v>2.0</v>
      </c>
      <c r="V79" s="20">
        <f t="shared" si="3"/>
        <v>5832</v>
      </c>
      <c r="X79" s="20">
        <f t="shared" si="4"/>
        <v>4590</v>
      </c>
      <c r="Z79" s="20">
        <f t="shared" si="5"/>
        <v>3031</v>
      </c>
      <c r="AD79" s="20">
        <f>ROUND(VLOOKUP(C79, Sheet5!$B$1:$C$111, 2, 0) *V79, 0)</f>
        <v>4666</v>
      </c>
      <c r="AE79" s="19" t="s">
        <v>139</v>
      </c>
      <c r="AF79" s="20">
        <f t="shared" si="6"/>
        <v>2.629072204</v>
      </c>
      <c r="AH79" s="19">
        <v>104016.09</v>
      </c>
      <c r="AL79" s="19">
        <v>0.37</v>
      </c>
      <c r="AN79" s="29">
        <v>0.942</v>
      </c>
      <c r="AP79" s="19">
        <v>0.098726349</v>
      </c>
      <c r="AQ79" s="19" t="s">
        <v>55</v>
      </c>
      <c r="AR79" s="20">
        <f t="shared" si="7"/>
        <v>0.76</v>
      </c>
      <c r="AS79" s="19" t="s">
        <v>55</v>
      </c>
      <c r="AT79" s="21">
        <v>1.068806</v>
      </c>
      <c r="AV79" s="21">
        <v>69.0</v>
      </c>
      <c r="AX79" s="21">
        <v>30.0</v>
      </c>
      <c r="AZ79" s="21">
        <v>8.0</v>
      </c>
      <c r="BB79" s="21">
        <v>0.6238</v>
      </c>
      <c r="BD79" s="19">
        <v>0.085</v>
      </c>
      <c r="BF79" s="19">
        <v>0.154</v>
      </c>
      <c r="BH79" s="21">
        <v>0.84</v>
      </c>
      <c r="BJ79" s="26">
        <v>0.271</v>
      </c>
      <c r="BL79" s="20">
        <v>0.0643973523174245</v>
      </c>
      <c r="BM79" s="20">
        <v>0.11441190653028392</v>
      </c>
      <c r="BN79" s="20">
        <v>5.782029388769875E-4</v>
      </c>
      <c r="BO79" s="20">
        <v>0.018936146248221344</v>
      </c>
      <c r="BP79" s="20">
        <v>0.14202109686166006</v>
      </c>
      <c r="BQ79" s="20">
        <v>0.04358204651785294</v>
      </c>
      <c r="BR79" s="20">
        <v>0.0669269901750113</v>
      </c>
      <c r="BS79" s="20">
        <v>0.17996566472546238</v>
      </c>
      <c r="BT79" s="20">
        <v>0.09178971654672177</v>
      </c>
    </row>
    <row r="80">
      <c r="A80" s="16" t="str">
        <f t="shared" si="8"/>
        <v>Type | </v>
      </c>
      <c r="B80" s="16" t="str">
        <f t="shared" si="1"/>
        <v>no of households | Total number of water connections | Density of retail store | Labour settlements in the region | </v>
      </c>
      <c r="C80" s="17">
        <v>78.0</v>
      </c>
      <c r="D80" s="18">
        <v>4.481</v>
      </c>
      <c r="F80" s="17">
        <v>46627.0</v>
      </c>
      <c r="H80" s="20">
        <f t="shared" si="2"/>
        <v>10405.48985</v>
      </c>
      <c r="J80" s="19">
        <v>0.077</v>
      </c>
      <c r="L80" s="17">
        <v>4.0</v>
      </c>
      <c r="N80" s="21">
        <v>71.0</v>
      </c>
      <c r="O80" s="27"/>
      <c r="P80" s="21">
        <v>7.0</v>
      </c>
      <c r="R80" s="18">
        <v>4.0</v>
      </c>
      <c r="V80" s="20">
        <f t="shared" si="3"/>
        <v>10362</v>
      </c>
      <c r="X80" s="20">
        <f t="shared" si="4"/>
        <v>8156</v>
      </c>
      <c r="Z80" s="20">
        <f t="shared" si="5"/>
        <v>5386</v>
      </c>
      <c r="AD80" s="20">
        <f>ROUND(VLOOKUP(C80, Sheet5!$B$1:$C$111, 2, 0) *V80, 0)</f>
        <v>8290</v>
      </c>
      <c r="AE80" s="19" t="s">
        <v>140</v>
      </c>
      <c r="AF80" s="20">
        <f t="shared" si="6"/>
        <v>0.922212452</v>
      </c>
      <c r="AH80" s="19">
        <v>104016.09</v>
      </c>
      <c r="AL80" s="19">
        <v>0.37</v>
      </c>
      <c r="AN80" s="29">
        <v>0.912</v>
      </c>
      <c r="AP80" s="19">
        <v>0.098726349</v>
      </c>
      <c r="AQ80" s="19" t="s">
        <v>55</v>
      </c>
      <c r="AR80" s="20">
        <f t="shared" si="7"/>
        <v>0.76</v>
      </c>
      <c r="AS80" s="19" t="s">
        <v>55</v>
      </c>
      <c r="AT80" s="21">
        <v>1.068806</v>
      </c>
      <c r="AV80" s="21">
        <v>43.0</v>
      </c>
      <c r="AX80" s="21">
        <v>18.0</v>
      </c>
      <c r="AZ80" s="21">
        <v>5.0</v>
      </c>
      <c r="BB80" s="21">
        <v>0.6238</v>
      </c>
      <c r="BD80" s="19">
        <v>0.085</v>
      </c>
      <c r="BF80" s="19">
        <v>0.154</v>
      </c>
      <c r="BH80" s="21">
        <v>0.83</v>
      </c>
      <c r="BJ80" s="26">
        <v>0.0</v>
      </c>
      <c r="BL80" s="20">
        <v>0.11440866246921515</v>
      </c>
      <c r="BM80" s="20">
        <v>0.2032647729391331</v>
      </c>
      <c r="BN80" s="20">
        <v>0.001027238271328531</v>
      </c>
      <c r="BO80" s="20">
        <v>0.033642053386009396</v>
      </c>
      <c r="BP80" s="20">
        <v>0.25231540039507044</v>
      </c>
      <c r="BQ80" s="20">
        <v>0.07742808470138804</v>
      </c>
      <c r="BR80" s="20">
        <v>0.11890282990627747</v>
      </c>
      <c r="BS80" s="20">
        <v>0.31972791195100525</v>
      </c>
      <c r="BT80" s="20">
        <v>0.1630740755734043</v>
      </c>
    </row>
    <row r="81">
      <c r="A81" s="16" t="str">
        <f t="shared" si="8"/>
        <v>Type | </v>
      </c>
      <c r="B81" s="16" t="str">
        <f t="shared" si="1"/>
        <v>no of households | Total number of water connections | Labour settlements in the region | </v>
      </c>
      <c r="C81" s="17">
        <v>79.0</v>
      </c>
      <c r="D81" s="18">
        <v>2.419</v>
      </c>
      <c r="F81" s="17">
        <v>25166.0</v>
      </c>
      <c r="H81" s="20">
        <f t="shared" si="2"/>
        <v>10403.47251</v>
      </c>
      <c r="J81" s="19">
        <v>0.077</v>
      </c>
      <c r="L81" s="17">
        <v>2.0</v>
      </c>
      <c r="N81" s="21">
        <v>38.0</v>
      </c>
      <c r="O81" s="27"/>
      <c r="P81" s="21">
        <v>4.0</v>
      </c>
      <c r="R81" s="18">
        <v>2.0</v>
      </c>
      <c r="V81" s="20">
        <f t="shared" si="3"/>
        <v>5592</v>
      </c>
      <c r="X81" s="20">
        <f t="shared" si="4"/>
        <v>4401</v>
      </c>
      <c r="Z81" s="20">
        <f t="shared" si="5"/>
        <v>2907</v>
      </c>
      <c r="AD81" s="20">
        <f>ROUND(VLOOKUP(C81, Sheet5!$B$1:$C$111, 2, 0) *V81, 0)</f>
        <v>4296</v>
      </c>
      <c r="AE81" s="19" t="s">
        <v>141</v>
      </c>
      <c r="AF81" s="20">
        <f t="shared" si="6"/>
        <v>3.45704522</v>
      </c>
      <c r="AH81" s="19">
        <v>104016.09</v>
      </c>
      <c r="AL81" s="19">
        <v>0.37</v>
      </c>
      <c r="AN81" s="29">
        <v>0.916</v>
      </c>
      <c r="AP81" s="19">
        <v>0.098726349</v>
      </c>
      <c r="AQ81" s="19" t="s">
        <v>55</v>
      </c>
      <c r="AR81" s="20">
        <f t="shared" si="7"/>
        <v>0.76</v>
      </c>
      <c r="AS81" s="19" t="s">
        <v>55</v>
      </c>
      <c r="AT81" s="21">
        <v>1.068806</v>
      </c>
      <c r="AV81" s="21">
        <v>87.0</v>
      </c>
      <c r="AX81" s="21">
        <v>37.0</v>
      </c>
      <c r="AZ81" s="21">
        <v>10.0</v>
      </c>
      <c r="BB81" s="21">
        <v>0.6238</v>
      </c>
      <c r="BD81" s="19">
        <v>0.085</v>
      </c>
      <c r="BF81" s="19">
        <v>0.154</v>
      </c>
      <c r="BH81" s="21">
        <v>0.82</v>
      </c>
      <c r="BJ81" s="26">
        <v>0.278</v>
      </c>
      <c r="BL81" s="20">
        <v>0.06174981018938102</v>
      </c>
      <c r="BM81" s="20">
        <v>0.10970813639707087</v>
      </c>
      <c r="BN81" s="20">
        <v>5.544315168519059E-4</v>
      </c>
      <c r="BO81" s="20">
        <v>0.018157632176899918</v>
      </c>
      <c r="BP81" s="20">
        <v>0.13618224132674936</v>
      </c>
      <c r="BQ81" s="20">
        <v>0.04179027558271241</v>
      </c>
      <c r="BR81" s="20">
        <v>0.0641754480756081</v>
      </c>
      <c r="BS81" s="20">
        <v>0.1725668096201557</v>
      </c>
      <c r="BT81" s="20">
        <v>0.08801600330024005</v>
      </c>
    </row>
    <row r="82">
      <c r="A82" s="16" t="str">
        <f t="shared" si="8"/>
        <v>Type | </v>
      </c>
      <c r="B82" s="16" t="str">
        <f t="shared" si="1"/>
        <v>no of households | Total number of water connections | Labour settlements in the region | </v>
      </c>
      <c r="C82" s="17">
        <v>80.0</v>
      </c>
      <c r="D82" s="18">
        <v>2.54</v>
      </c>
      <c r="F82" s="17">
        <v>26426.0</v>
      </c>
      <c r="H82" s="20">
        <f t="shared" si="2"/>
        <v>10403.93701</v>
      </c>
      <c r="J82" s="19">
        <v>0.077</v>
      </c>
      <c r="L82" s="17">
        <v>2.0</v>
      </c>
      <c r="N82" s="21">
        <v>40.0</v>
      </c>
      <c r="O82" s="27"/>
      <c r="P82" s="21">
        <v>4.0</v>
      </c>
      <c r="R82" s="18">
        <v>2.0</v>
      </c>
      <c r="V82" s="20">
        <f t="shared" si="3"/>
        <v>5872</v>
      </c>
      <c r="X82" s="20">
        <f t="shared" si="4"/>
        <v>4622</v>
      </c>
      <c r="Z82" s="20">
        <f t="shared" si="5"/>
        <v>3052</v>
      </c>
      <c r="AD82" s="20">
        <f>ROUND(VLOOKUP(C82, Sheet5!$B$1:$C$111, 2, 0) *V82, 0)</f>
        <v>4698</v>
      </c>
      <c r="AE82" s="19" t="s">
        <v>142</v>
      </c>
      <c r="AF82" s="20">
        <f t="shared" si="6"/>
        <v>2.270491183</v>
      </c>
      <c r="AH82" s="19">
        <v>104016.09</v>
      </c>
      <c r="AL82" s="19">
        <v>0.37</v>
      </c>
      <c r="AN82" s="29">
        <v>0.933</v>
      </c>
      <c r="AP82" s="19">
        <v>0.098726349</v>
      </c>
      <c r="AQ82" s="19" t="s">
        <v>55</v>
      </c>
      <c r="AR82" s="20">
        <f t="shared" si="7"/>
        <v>0.76</v>
      </c>
      <c r="AS82" s="19" t="s">
        <v>55</v>
      </c>
      <c r="AT82" s="21">
        <v>1.068806</v>
      </c>
      <c r="AV82" s="21">
        <v>60.0</v>
      </c>
      <c r="AX82" s="21">
        <v>26.0</v>
      </c>
      <c r="AZ82" s="21">
        <v>7.0</v>
      </c>
      <c r="BB82" s="21">
        <v>0.6238</v>
      </c>
      <c r="BD82" s="19">
        <v>0.085</v>
      </c>
      <c r="BF82" s="19">
        <v>0.154</v>
      </c>
      <c r="BH82" s="21">
        <v>0.89</v>
      </c>
      <c r="BJ82" s="26">
        <v>0.245</v>
      </c>
      <c r="BL82" s="20">
        <v>0.06484147198857915</v>
      </c>
      <c r="BM82" s="20">
        <v>0.11520095416152724</v>
      </c>
      <c r="BN82" s="20">
        <v>5.821905453520013E-4</v>
      </c>
      <c r="BO82" s="20">
        <v>0.019066740360278042</v>
      </c>
      <c r="BP82" s="20">
        <v>0.1430005527020853</v>
      </c>
      <c r="BQ82" s="20">
        <v>0.0438826123559071</v>
      </c>
      <c r="BR82" s="20">
        <v>0.06738855562449414</v>
      </c>
      <c r="BS82" s="20">
        <v>0.1812068072408104</v>
      </c>
      <c r="BT82" s="20">
        <v>0.09242274907463019</v>
      </c>
    </row>
    <row r="83">
      <c r="A83" s="16" t="str">
        <f t="shared" si="8"/>
        <v>Type | </v>
      </c>
      <c r="B83" s="16" t="str">
        <f t="shared" si="1"/>
        <v>no of households | Total number of water connections | Density of retail store | Labour settlements in the region | </v>
      </c>
      <c r="C83" s="17">
        <v>81.0</v>
      </c>
      <c r="D83" s="18">
        <v>3.228</v>
      </c>
      <c r="F83" s="17">
        <v>33585.0</v>
      </c>
      <c r="H83" s="20">
        <f t="shared" si="2"/>
        <v>10404.27509</v>
      </c>
      <c r="J83" s="19">
        <v>0.077</v>
      </c>
      <c r="L83" s="17">
        <v>3.0</v>
      </c>
      <c r="N83" s="21">
        <v>51.0</v>
      </c>
      <c r="O83" s="27"/>
      <c r="P83" s="21">
        <v>5.0</v>
      </c>
      <c r="R83" s="18">
        <v>3.0</v>
      </c>
      <c r="V83" s="20">
        <f t="shared" si="3"/>
        <v>7463</v>
      </c>
      <c r="X83" s="20">
        <f t="shared" si="4"/>
        <v>5874</v>
      </c>
      <c r="Z83" s="20">
        <f t="shared" si="5"/>
        <v>3879</v>
      </c>
      <c r="AD83" s="20">
        <f>ROUND(VLOOKUP(C83, Sheet5!$B$1:$C$111, 2, 0) *V83, 0)</f>
        <v>5970</v>
      </c>
      <c r="AE83" s="19" t="s">
        <v>143</v>
      </c>
      <c r="AF83" s="20">
        <f t="shared" si="6"/>
        <v>0.119100789</v>
      </c>
      <c r="AH83" s="19">
        <v>104016.09</v>
      </c>
      <c r="AL83" s="19">
        <v>0.37</v>
      </c>
      <c r="AN83" s="29">
        <v>0.917</v>
      </c>
      <c r="AP83" s="19">
        <v>0.098726349</v>
      </c>
      <c r="AQ83" s="19" t="s">
        <v>55</v>
      </c>
      <c r="AR83" s="20">
        <f t="shared" si="7"/>
        <v>0.76</v>
      </c>
      <c r="AS83" s="19" t="s">
        <v>55</v>
      </c>
      <c r="AT83" s="21">
        <v>1.068806</v>
      </c>
      <c r="AV83" s="21">
        <v>4.0</v>
      </c>
      <c r="AX83" s="21">
        <v>2.0</v>
      </c>
      <c r="AZ83" s="21">
        <v>0.0</v>
      </c>
      <c r="BB83" s="21">
        <v>0.6238</v>
      </c>
      <c r="BD83" s="19">
        <v>0.085</v>
      </c>
      <c r="BF83" s="19">
        <v>0.154</v>
      </c>
      <c r="BH83" s="21">
        <v>0.94</v>
      </c>
      <c r="BJ83" s="26">
        <v>0.0</v>
      </c>
      <c r="BL83" s="20">
        <v>0.0824075091476739</v>
      </c>
      <c r="BM83" s="20">
        <v>0.1464097496978314</v>
      </c>
      <c r="BN83" s="20">
        <v>7.399102953775435E-4</v>
      </c>
      <c r="BO83" s="20">
        <v>0.02423206217361455</v>
      </c>
      <c r="BP83" s="20">
        <v>0.18174046630210908</v>
      </c>
      <c r="BQ83" s="20">
        <v>0.05577073851408234</v>
      </c>
      <c r="BR83" s="20">
        <v>0.08564461668995065</v>
      </c>
      <c r="BS83" s="20">
        <v>0.23029707943626038</v>
      </c>
      <c r="BT83" s="20">
        <v>0.11746075939118501</v>
      </c>
    </row>
    <row r="84">
      <c r="A84" s="16" t="str">
        <f t="shared" si="8"/>
        <v>Type | </v>
      </c>
      <c r="B84" s="16" t="str">
        <f t="shared" si="1"/>
        <v>no of households | Total number of water connections | Labour settlements in the region | </v>
      </c>
      <c r="C84" s="17">
        <v>82.0</v>
      </c>
      <c r="D84" s="18">
        <v>4.683</v>
      </c>
      <c r="F84" s="17">
        <v>48724.0</v>
      </c>
      <c r="H84" s="20">
        <f t="shared" si="2"/>
        <v>10404.4416</v>
      </c>
      <c r="J84" s="19">
        <v>0.077</v>
      </c>
      <c r="L84" s="17">
        <v>4.0</v>
      </c>
      <c r="N84" s="21">
        <v>74.0</v>
      </c>
      <c r="O84" s="27"/>
      <c r="P84" s="21">
        <v>8.0</v>
      </c>
      <c r="R84" s="18">
        <v>4.0</v>
      </c>
      <c r="V84" s="20">
        <f t="shared" si="3"/>
        <v>10828</v>
      </c>
      <c r="X84" s="20">
        <f t="shared" si="4"/>
        <v>8523</v>
      </c>
      <c r="Z84" s="20">
        <f t="shared" si="5"/>
        <v>5628</v>
      </c>
      <c r="AD84" s="20">
        <f>ROUND(VLOOKUP(C84, Sheet5!$B$1:$C$111, 2, 0) *V84, 0)</f>
        <v>9606</v>
      </c>
      <c r="AE84" s="19" t="s">
        <v>144</v>
      </c>
      <c r="AF84" s="20">
        <f t="shared" si="6"/>
        <v>1.169854692</v>
      </c>
      <c r="AH84" s="19">
        <v>104016.09</v>
      </c>
      <c r="AL84" s="19">
        <v>0.37</v>
      </c>
      <c r="AN84" s="29">
        <v>0.933</v>
      </c>
      <c r="AP84" s="19">
        <v>0.098726349</v>
      </c>
      <c r="AQ84" s="19" t="s">
        <v>55</v>
      </c>
      <c r="AR84" s="20">
        <f t="shared" si="7"/>
        <v>0.76</v>
      </c>
      <c r="AS84" s="19" t="s">
        <v>55</v>
      </c>
      <c r="AT84" s="21">
        <v>1.068806</v>
      </c>
      <c r="AV84" s="21">
        <v>57.0</v>
      </c>
      <c r="AX84" s="21">
        <v>25.0</v>
      </c>
      <c r="AZ84" s="21">
        <v>6.0</v>
      </c>
      <c r="BB84" s="21">
        <v>0.6238</v>
      </c>
      <c r="BD84" s="19">
        <v>0.085</v>
      </c>
      <c r="BF84" s="19">
        <v>0.154</v>
      </c>
      <c r="BH84" s="21">
        <v>0.75</v>
      </c>
      <c r="BJ84" s="26">
        <v>0.13</v>
      </c>
      <c r="BL84" s="20">
        <v>0.11955407103502347</v>
      </c>
      <c r="BM84" s="20">
        <v>0.21240639107569265</v>
      </c>
      <c r="BN84" s="20">
        <v>0.0010734372259036899</v>
      </c>
      <c r="BO84" s="20">
        <v>0.03515506914834585</v>
      </c>
      <c r="BP84" s="20">
        <v>0.26366301861259384</v>
      </c>
      <c r="BQ84" s="20">
        <v>0.08091033090249063</v>
      </c>
      <c r="BR84" s="20">
        <v>0.1242503588983521</v>
      </c>
      <c r="BS84" s="20">
        <v>0.33410733656252345</v>
      </c>
      <c r="BT84" s="20">
        <v>0.17040815961221076</v>
      </c>
    </row>
    <row r="85">
      <c r="A85" s="16" t="str">
        <f t="shared" si="8"/>
        <v>Type | </v>
      </c>
      <c r="B85" s="16" t="str">
        <f t="shared" si="1"/>
        <v>no of households | Total number of water connections | Labour settlements in the region | </v>
      </c>
      <c r="C85" s="17">
        <v>83.0</v>
      </c>
      <c r="D85" s="18">
        <v>2.014</v>
      </c>
      <c r="F85" s="17">
        <v>20954.0</v>
      </c>
      <c r="H85" s="20">
        <f t="shared" si="2"/>
        <v>10404.1708</v>
      </c>
      <c r="J85" s="19">
        <v>0.077</v>
      </c>
      <c r="L85" s="17">
        <v>2.0</v>
      </c>
      <c r="N85" s="21">
        <v>32.0</v>
      </c>
      <c r="O85" s="27"/>
      <c r="P85" s="21">
        <v>3.0</v>
      </c>
      <c r="R85" s="18">
        <v>2.0</v>
      </c>
      <c r="V85" s="20">
        <f t="shared" si="3"/>
        <v>4656</v>
      </c>
      <c r="X85" s="20">
        <f t="shared" si="4"/>
        <v>3665</v>
      </c>
      <c r="Z85" s="20">
        <f t="shared" si="5"/>
        <v>2420</v>
      </c>
      <c r="AD85" s="20">
        <f>ROUND(VLOOKUP(C85, Sheet5!$B$1:$C$111, 2, 0) *V85, 0)</f>
        <v>1522</v>
      </c>
      <c r="AE85" s="19" t="s">
        <v>145</v>
      </c>
      <c r="AF85" s="20">
        <f t="shared" si="6"/>
        <v>5.34504152</v>
      </c>
      <c r="AH85" s="19">
        <v>104016.09</v>
      </c>
      <c r="AL85" s="19">
        <v>0.37</v>
      </c>
      <c r="AN85" s="29">
        <v>0.959</v>
      </c>
      <c r="AP85" s="19">
        <v>0.098726349</v>
      </c>
      <c r="AQ85" s="19" t="s">
        <v>55</v>
      </c>
      <c r="AR85" s="20">
        <f t="shared" si="7"/>
        <v>0.76</v>
      </c>
      <c r="AS85" s="19" t="s">
        <v>55</v>
      </c>
      <c r="AT85" s="21">
        <v>1.068806</v>
      </c>
      <c r="AV85" s="21">
        <v>112.0</v>
      </c>
      <c r="AX85" s="21">
        <v>48.0</v>
      </c>
      <c r="AZ85" s="21">
        <v>13.0</v>
      </c>
      <c r="BB85" s="21">
        <v>0.6238</v>
      </c>
      <c r="BD85" s="19">
        <v>0.085</v>
      </c>
      <c r="BF85" s="19">
        <v>0.154</v>
      </c>
      <c r="BH85" s="21">
        <v>0.89</v>
      </c>
      <c r="BJ85" s="26">
        <v>0.923</v>
      </c>
      <c r="BL85" s="20">
        <v>0.05141482646063299</v>
      </c>
      <c r="BM85" s="20">
        <v>0.09134643129874526</v>
      </c>
      <c r="BN85" s="20">
        <v>4.6163705015158686E-4</v>
      </c>
      <c r="BO85" s="20">
        <v>0.01511861339246447</v>
      </c>
      <c r="BP85" s="20">
        <v>0.11338960044348352</v>
      </c>
      <c r="BQ85" s="20">
        <v>0.03479589265517586</v>
      </c>
      <c r="BR85" s="20">
        <v>0.05343448855504618</v>
      </c>
      <c r="BS85" s="20">
        <v>0.1436845318596814</v>
      </c>
      <c r="BT85" s="20">
        <v>0.07328488171156441</v>
      </c>
    </row>
    <row r="86">
      <c r="A86" s="16" t="str">
        <f t="shared" si="8"/>
        <v>Type | </v>
      </c>
      <c r="B86" s="16" t="str">
        <f t="shared" si="1"/>
        <v>no of households | Total number of water connections | Labour settlements in the region | </v>
      </c>
      <c r="C86" s="17">
        <v>84.0</v>
      </c>
      <c r="D86" s="18">
        <v>3.234</v>
      </c>
      <c r="F86" s="17">
        <v>33647.0</v>
      </c>
      <c r="H86" s="20">
        <f t="shared" si="2"/>
        <v>10404.14348</v>
      </c>
      <c r="J86" s="19">
        <v>0.077</v>
      </c>
      <c r="L86" s="17">
        <v>3.0</v>
      </c>
      <c r="N86" s="21">
        <v>51.0</v>
      </c>
      <c r="O86" s="27"/>
      <c r="P86" s="21">
        <v>5.0</v>
      </c>
      <c r="R86" s="18">
        <v>3.0</v>
      </c>
      <c r="V86" s="20">
        <f t="shared" si="3"/>
        <v>7477</v>
      </c>
      <c r="X86" s="20">
        <f t="shared" si="4"/>
        <v>5885</v>
      </c>
      <c r="Z86" s="20">
        <f t="shared" si="5"/>
        <v>3887</v>
      </c>
      <c r="AD86" s="20">
        <f>ROUND(VLOOKUP(C86, Sheet5!$B$1:$C$111, 2, 0) *V86, 0)</f>
        <v>2444</v>
      </c>
      <c r="AE86" s="19" t="s">
        <v>146</v>
      </c>
      <c r="AF86" s="20">
        <f t="shared" si="6"/>
        <v>3.090914495</v>
      </c>
      <c r="AH86" s="19">
        <v>104016.09</v>
      </c>
      <c r="AL86" s="19">
        <v>0.37</v>
      </c>
      <c r="AN86" s="29">
        <v>0.939</v>
      </c>
      <c r="AP86" s="19">
        <v>0.098726349</v>
      </c>
      <c r="AQ86" s="19" t="s">
        <v>55</v>
      </c>
      <c r="AR86" s="20">
        <f t="shared" si="7"/>
        <v>0.76</v>
      </c>
      <c r="AS86" s="19" t="s">
        <v>55</v>
      </c>
      <c r="AT86" s="21">
        <v>1.068806</v>
      </c>
      <c r="AV86" s="21">
        <v>104.0</v>
      </c>
      <c r="AX86" s="21">
        <v>45.0</v>
      </c>
      <c r="AZ86" s="21">
        <v>12.0</v>
      </c>
      <c r="BB86" s="21">
        <v>0.6238</v>
      </c>
      <c r="BD86" s="19">
        <v>0.085</v>
      </c>
      <c r="BF86" s="19">
        <v>0.154</v>
      </c>
      <c r="BH86" s="21">
        <v>0.93</v>
      </c>
      <c r="BJ86" s="26">
        <v>0.133</v>
      </c>
      <c r="BL86" s="20">
        <v>0.08255963853779316</v>
      </c>
      <c r="BM86" s="20">
        <v>0.1466800312068761</v>
      </c>
      <c r="BN86" s="20">
        <v>7.412762158275481E-4</v>
      </c>
      <c r="BO86" s="20">
        <v>0.0242767960683522</v>
      </c>
      <c r="BP86" s="20">
        <v>0.1820759705126415</v>
      </c>
      <c r="BQ86" s="20">
        <v>0.05587369476800144</v>
      </c>
      <c r="BR86" s="20">
        <v>0.08580272198203868</v>
      </c>
      <c r="BS86" s="20">
        <v>0.23072222217632432</v>
      </c>
      <c r="BT86" s="20">
        <v>0.11767759926262325</v>
      </c>
    </row>
    <row r="87">
      <c r="A87" s="16" t="str">
        <f t="shared" si="8"/>
        <v>Type | </v>
      </c>
      <c r="B87" s="16" t="str">
        <f t="shared" si="1"/>
        <v>no of households | Total number of water connections | Labour settlements in the region | </v>
      </c>
      <c r="C87" s="17">
        <v>85.0</v>
      </c>
      <c r="D87" s="18">
        <v>3.342</v>
      </c>
      <c r="F87" s="17">
        <v>34768.0</v>
      </c>
      <c r="H87" s="20">
        <f t="shared" si="2"/>
        <v>10403.35129</v>
      </c>
      <c r="J87" s="19">
        <v>0.077</v>
      </c>
      <c r="L87" s="17">
        <v>3.0</v>
      </c>
      <c r="N87" s="21">
        <v>53.0</v>
      </c>
      <c r="O87" s="27"/>
      <c r="P87" s="21">
        <v>5.0</v>
      </c>
      <c r="R87" s="18">
        <v>3.0</v>
      </c>
      <c r="V87" s="20">
        <f t="shared" si="3"/>
        <v>7726</v>
      </c>
      <c r="X87" s="20">
        <f t="shared" si="4"/>
        <v>6081</v>
      </c>
      <c r="Z87" s="20">
        <f t="shared" si="5"/>
        <v>4016</v>
      </c>
      <c r="AD87" s="20">
        <f>ROUND(VLOOKUP(C87, Sheet5!$B$1:$C$111, 2, 0) *V87, 0)</f>
        <v>6854</v>
      </c>
      <c r="AE87" s="19" t="s">
        <v>147</v>
      </c>
      <c r="AF87" s="20">
        <f t="shared" si="6"/>
        <v>1.725724804</v>
      </c>
      <c r="AH87" s="19">
        <v>104016.09</v>
      </c>
      <c r="AL87" s="19">
        <v>0.37</v>
      </c>
      <c r="AN87" s="29">
        <v>0.94</v>
      </c>
      <c r="AP87" s="19">
        <v>0.098726349</v>
      </c>
      <c r="AQ87" s="19" t="s">
        <v>55</v>
      </c>
      <c r="AR87" s="20">
        <f t="shared" si="7"/>
        <v>0.76</v>
      </c>
      <c r="AS87" s="19" t="s">
        <v>55</v>
      </c>
      <c r="AT87" s="21">
        <v>1.068806</v>
      </c>
      <c r="AV87" s="21">
        <v>60.0</v>
      </c>
      <c r="AX87" s="21">
        <v>26.0</v>
      </c>
      <c r="AZ87" s="21">
        <v>7.0</v>
      </c>
      <c r="BB87" s="21">
        <v>0.6238</v>
      </c>
      <c r="BD87" s="19">
        <v>0.085</v>
      </c>
      <c r="BF87" s="19">
        <v>0.154</v>
      </c>
      <c r="BH87" s="21">
        <v>0.67</v>
      </c>
      <c r="BJ87" s="26">
        <v>0.18</v>
      </c>
      <c r="BL87" s="20">
        <v>0.08531023605914326</v>
      </c>
      <c r="BM87" s="20">
        <v>0.15156689526557102</v>
      </c>
      <c r="BN87" s="20">
        <v>7.65972938802633E-4</v>
      </c>
      <c r="BO87" s="20">
        <v>0.025085613745786235</v>
      </c>
      <c r="BP87" s="20">
        <v>0.1881421030933967</v>
      </c>
      <c r="BQ87" s="20">
        <v>0.05773521026224847</v>
      </c>
      <c r="BR87" s="20">
        <v>0.08866136766640477</v>
      </c>
      <c r="BS87" s="20">
        <v>0.23840907720231952</v>
      </c>
      <c r="BT87" s="20">
        <v>0.12159820403491799</v>
      </c>
    </row>
    <row r="88">
      <c r="A88" s="16" t="str">
        <f t="shared" si="8"/>
        <v>Type | </v>
      </c>
      <c r="B88" s="16" t="str">
        <f t="shared" si="1"/>
        <v>no of households | Total number of water connections | Labour settlements in the region | </v>
      </c>
      <c r="C88" s="17">
        <v>86.0</v>
      </c>
      <c r="D88" s="18">
        <v>3.029</v>
      </c>
      <c r="F88" s="17">
        <v>31519.0</v>
      </c>
      <c r="H88" s="20">
        <f t="shared" si="2"/>
        <v>10405.74447</v>
      </c>
      <c r="J88" s="19">
        <v>0.077</v>
      </c>
      <c r="L88" s="17">
        <v>3.0</v>
      </c>
      <c r="N88" s="21">
        <v>48.0</v>
      </c>
      <c r="O88" s="27"/>
      <c r="P88" s="21">
        <v>5.0</v>
      </c>
      <c r="R88" s="18">
        <v>3.0</v>
      </c>
      <c r="V88" s="20">
        <f t="shared" si="3"/>
        <v>7004</v>
      </c>
      <c r="X88" s="20">
        <f t="shared" si="4"/>
        <v>5513</v>
      </c>
      <c r="Z88" s="20">
        <f t="shared" si="5"/>
        <v>3641</v>
      </c>
      <c r="AD88" s="20">
        <f>ROUND(VLOOKUP(C88, Sheet5!$B$1:$C$111, 2, 0) *V88, 0)</f>
        <v>5381</v>
      </c>
      <c r="AE88" s="19" t="s">
        <v>148</v>
      </c>
      <c r="AF88" s="20">
        <f t="shared" si="6"/>
        <v>4.917668708</v>
      </c>
      <c r="AH88" s="19">
        <v>104016.09</v>
      </c>
      <c r="AL88" s="19">
        <v>0.37</v>
      </c>
      <c r="AN88" s="29">
        <v>0.934</v>
      </c>
      <c r="AP88" s="19">
        <v>0.098726349</v>
      </c>
      <c r="AQ88" s="19" t="s">
        <v>55</v>
      </c>
      <c r="AR88" s="20">
        <f t="shared" si="7"/>
        <v>0.76</v>
      </c>
      <c r="AS88" s="19" t="s">
        <v>55</v>
      </c>
      <c r="AT88" s="21">
        <v>1.068806</v>
      </c>
      <c r="AV88" s="21">
        <v>155.0</v>
      </c>
      <c r="AX88" s="21">
        <v>67.0</v>
      </c>
      <c r="AZ88" s="21">
        <v>17.0</v>
      </c>
      <c r="BB88" s="21">
        <v>0.6238</v>
      </c>
      <c r="BD88" s="19">
        <v>0.085</v>
      </c>
      <c r="BF88" s="19">
        <v>0.154</v>
      </c>
      <c r="BH88" s="21">
        <v>0.76</v>
      </c>
      <c r="BJ88" s="26">
        <v>0.106</v>
      </c>
      <c r="BL88" s="20">
        <v>0.07733816527692523</v>
      </c>
      <c r="BM88" s="20">
        <v>0.13740327231579422</v>
      </c>
      <c r="BN88" s="20">
        <v>6.94394301027387E-4</v>
      </c>
      <c r="BO88" s="20">
        <v>0.022741413358646927</v>
      </c>
      <c r="BP88" s="20">
        <v>0.17056060018985192</v>
      </c>
      <c r="BQ88" s="20">
        <v>0.0523399704399393</v>
      </c>
      <c r="BR88" s="20">
        <v>0.08037614034392004</v>
      </c>
      <c r="BS88" s="20">
        <v>0.2161302261947742</v>
      </c>
      <c r="BT88" s="20">
        <v>0.11023509528809769</v>
      </c>
    </row>
    <row r="89">
      <c r="A89" s="16" t="str">
        <f t="shared" si="8"/>
        <v>Type | </v>
      </c>
      <c r="B89" s="16" t="str">
        <f t="shared" si="1"/>
        <v>no of households | Total number of water connections | Labour settlements in the region | </v>
      </c>
      <c r="C89" s="17">
        <v>87.0</v>
      </c>
      <c r="D89" s="18">
        <v>2.745</v>
      </c>
      <c r="F89" s="17">
        <v>28557.0</v>
      </c>
      <c r="H89" s="20">
        <f t="shared" si="2"/>
        <v>10403.27869</v>
      </c>
      <c r="J89" s="19">
        <v>0.077</v>
      </c>
      <c r="L89" s="17">
        <v>2.0</v>
      </c>
      <c r="N89" s="21">
        <v>43.0</v>
      </c>
      <c r="O89" s="27"/>
      <c r="P89" s="21">
        <v>4.0</v>
      </c>
      <c r="R89" s="18">
        <v>3.0</v>
      </c>
      <c r="V89" s="20">
        <f t="shared" si="3"/>
        <v>6346</v>
      </c>
      <c r="X89" s="20">
        <f t="shared" si="4"/>
        <v>4995</v>
      </c>
      <c r="Z89" s="20">
        <f t="shared" si="5"/>
        <v>3299</v>
      </c>
      <c r="AD89" s="20">
        <f>ROUND(VLOOKUP(C89, Sheet5!$B$1:$C$111, 2, 0) *V89, 0)</f>
        <v>2075</v>
      </c>
      <c r="AE89" s="19" t="s">
        <v>149</v>
      </c>
      <c r="AF89" s="20">
        <f t="shared" si="6"/>
        <v>4.062051336</v>
      </c>
      <c r="AH89" s="19">
        <v>104016.09</v>
      </c>
      <c r="AL89" s="19">
        <v>0.37</v>
      </c>
      <c r="AN89" s="29">
        <v>1.072</v>
      </c>
      <c r="AP89" s="19">
        <v>0.098726349</v>
      </c>
      <c r="AQ89" s="19" t="s">
        <v>55</v>
      </c>
      <c r="AR89" s="20">
        <f t="shared" si="7"/>
        <v>0.76</v>
      </c>
      <c r="AS89" s="19" t="s">
        <v>55</v>
      </c>
      <c r="AT89" s="21">
        <v>1.068806</v>
      </c>
      <c r="AV89" s="21">
        <v>116.0</v>
      </c>
      <c r="AX89" s="21">
        <v>50.0</v>
      </c>
      <c r="AZ89" s="21">
        <v>13.0</v>
      </c>
      <c r="BB89" s="21">
        <v>0.6238</v>
      </c>
      <c r="BD89" s="19">
        <v>0.085</v>
      </c>
      <c r="BF89" s="19">
        <v>0.154</v>
      </c>
      <c r="BH89" s="21">
        <v>0.89</v>
      </c>
      <c r="BJ89" s="26">
        <v>0.0</v>
      </c>
      <c r="BL89" s="20">
        <v>0.07007030634896899</v>
      </c>
      <c r="BM89" s="20">
        <v>0.12449079119014354</v>
      </c>
      <c r="BN89" s="20">
        <v>6.291385530771626E-4</v>
      </c>
      <c r="BO89" s="20">
        <v>0.020604287613277077</v>
      </c>
      <c r="BP89" s="20">
        <v>0.15453215709957804</v>
      </c>
      <c r="BQ89" s="20">
        <v>0.04742131843819113</v>
      </c>
      <c r="BR89" s="20">
        <v>0.07282278751868157</v>
      </c>
      <c r="BS89" s="20">
        <v>0.19581937464526686</v>
      </c>
      <c r="BT89" s="20">
        <v>0.09987574530099956</v>
      </c>
    </row>
    <row r="90">
      <c r="A90" s="16" t="str">
        <f t="shared" si="8"/>
        <v>Type | </v>
      </c>
      <c r="B90" s="16" t="str">
        <f t="shared" si="1"/>
        <v>no of households | Total number of water connections | Density of retail store | Labour settlements in the region | </v>
      </c>
      <c r="C90" s="17">
        <v>88.0</v>
      </c>
      <c r="D90" s="18">
        <v>3.248</v>
      </c>
      <c r="F90" s="17">
        <v>33794.0</v>
      </c>
      <c r="H90" s="20">
        <f t="shared" si="2"/>
        <v>10404.55665</v>
      </c>
      <c r="J90" s="19">
        <v>0.077</v>
      </c>
      <c r="L90" s="17">
        <v>3.0</v>
      </c>
      <c r="N90" s="21">
        <v>51.0</v>
      </c>
      <c r="O90" s="27"/>
      <c r="P90" s="21">
        <v>5.0</v>
      </c>
      <c r="R90" s="18">
        <v>3.0</v>
      </c>
      <c r="V90" s="20">
        <f t="shared" si="3"/>
        <v>7510</v>
      </c>
      <c r="X90" s="20">
        <f t="shared" si="4"/>
        <v>5911</v>
      </c>
      <c r="Z90" s="20">
        <f t="shared" si="5"/>
        <v>3904</v>
      </c>
      <c r="AD90" s="20">
        <f>ROUND(VLOOKUP(C90, Sheet5!$B$1:$C$111, 2, 0) *V90, 0)</f>
        <v>5769</v>
      </c>
      <c r="AE90" s="19" t="s">
        <v>150</v>
      </c>
      <c r="AF90" s="20">
        <f t="shared" si="6"/>
        <v>0.976504705</v>
      </c>
      <c r="AH90" s="19">
        <v>104016.09</v>
      </c>
      <c r="AL90" s="19">
        <v>0.37</v>
      </c>
      <c r="AN90" s="29">
        <v>0.956</v>
      </c>
      <c r="AP90" s="19">
        <v>0.098726349</v>
      </c>
      <c r="AQ90" s="19" t="s">
        <v>55</v>
      </c>
      <c r="AR90" s="20">
        <f t="shared" si="7"/>
        <v>0.76</v>
      </c>
      <c r="AS90" s="19" t="s">
        <v>55</v>
      </c>
      <c r="AT90" s="21">
        <v>1.068806</v>
      </c>
      <c r="AV90" s="21">
        <v>33.0</v>
      </c>
      <c r="AX90" s="21">
        <v>14.0</v>
      </c>
      <c r="AZ90" s="21">
        <v>4.0</v>
      </c>
      <c r="BB90" s="21">
        <v>0.6238</v>
      </c>
      <c r="BD90" s="19">
        <v>0.085</v>
      </c>
      <c r="BF90" s="19">
        <v>0.154</v>
      </c>
      <c r="BH90" s="21">
        <v>0.94</v>
      </c>
      <c r="BJ90" s="26">
        <v>0.228</v>
      </c>
      <c r="BL90" s="20">
        <v>0.08292033241436629</v>
      </c>
      <c r="BM90" s="20">
        <v>0.14732085994606267</v>
      </c>
      <c r="BN90" s="20">
        <v>7.445147691525593E-4</v>
      </c>
      <c r="BO90" s="20">
        <v>0.02438285868974632</v>
      </c>
      <c r="BP90" s="20">
        <v>0.18287144017309737</v>
      </c>
      <c r="BQ90" s="20">
        <v>0.056117800724874156</v>
      </c>
      <c r="BR90" s="20">
        <v>0.08617758452940874</v>
      </c>
      <c r="BS90" s="20">
        <v>0.23173022189873407</v>
      </c>
      <c r="BT90" s="20">
        <v>0.11819171960296879</v>
      </c>
    </row>
    <row r="91">
      <c r="A91" s="16" t="str">
        <f t="shared" si="8"/>
        <v>Type | </v>
      </c>
      <c r="B91" s="16" t="str">
        <f t="shared" si="1"/>
        <v>no of households | Total number of water connections | Labour settlements in the region | </v>
      </c>
      <c r="C91" s="17">
        <v>89.0</v>
      </c>
      <c r="D91" s="18">
        <v>2.758</v>
      </c>
      <c r="F91" s="17">
        <v>28701.0</v>
      </c>
      <c r="H91" s="20">
        <f t="shared" si="2"/>
        <v>10406.45395</v>
      </c>
      <c r="J91" s="19">
        <v>0.077</v>
      </c>
      <c r="L91" s="17">
        <v>2.0</v>
      </c>
      <c r="N91" s="21">
        <v>43.0</v>
      </c>
      <c r="O91" s="27"/>
      <c r="P91" s="21">
        <v>5.0</v>
      </c>
      <c r="R91" s="18">
        <v>3.0</v>
      </c>
      <c r="V91" s="20">
        <f t="shared" si="3"/>
        <v>6378</v>
      </c>
      <c r="X91" s="20">
        <f t="shared" si="4"/>
        <v>5020</v>
      </c>
      <c r="Z91" s="20">
        <f t="shared" si="5"/>
        <v>3315</v>
      </c>
      <c r="AD91" s="20">
        <f>ROUND(VLOOKUP(C91, Sheet5!$B$1:$C$111, 2, 0) *V91, 0)</f>
        <v>5102</v>
      </c>
      <c r="AE91" s="19" t="s">
        <v>151</v>
      </c>
      <c r="AF91" s="20">
        <f t="shared" si="6"/>
        <v>1.463363646</v>
      </c>
      <c r="AH91" s="19">
        <v>104016.09</v>
      </c>
      <c r="AL91" s="19">
        <v>0.37</v>
      </c>
      <c r="AN91" s="29">
        <v>0.944</v>
      </c>
      <c r="AP91" s="19">
        <v>0.098726349</v>
      </c>
      <c r="AQ91" s="19" t="s">
        <v>55</v>
      </c>
      <c r="AR91" s="20">
        <f t="shared" si="7"/>
        <v>0.76</v>
      </c>
      <c r="AS91" s="19" t="s">
        <v>55</v>
      </c>
      <c r="AT91" s="21">
        <v>1.068806</v>
      </c>
      <c r="AV91" s="21">
        <v>42.0</v>
      </c>
      <c r="AX91" s="21">
        <v>18.0</v>
      </c>
      <c r="AZ91" s="21">
        <v>5.0</v>
      </c>
      <c r="BB91" s="21">
        <v>0.6238</v>
      </c>
      <c r="BD91" s="19">
        <v>0.085</v>
      </c>
      <c r="BF91" s="19">
        <v>0.154</v>
      </c>
      <c r="BH91" s="21">
        <v>0.87</v>
      </c>
      <c r="BJ91" s="26">
        <v>0.282</v>
      </c>
      <c r="BL91" s="20">
        <v>0.0704236391260202</v>
      </c>
      <c r="BM91" s="20">
        <v>0.1251185417917957</v>
      </c>
      <c r="BN91" s="20">
        <v>6.323110134771736E-4</v>
      </c>
      <c r="BO91" s="20">
        <v>0.020708185691377435</v>
      </c>
      <c r="BP91" s="20">
        <v>0.15531139268533073</v>
      </c>
      <c r="BQ91" s="20">
        <v>0.04766044264084195</v>
      </c>
      <c r="BR91" s="20">
        <v>0.07318999980998284</v>
      </c>
      <c r="BS91" s="20">
        <v>0.19680680294477024</v>
      </c>
      <c r="BT91" s="20">
        <v>0.10037937338950129</v>
      </c>
    </row>
    <row r="92">
      <c r="A92" s="16" t="str">
        <f t="shared" si="8"/>
        <v>Type | </v>
      </c>
      <c r="B92" s="16" t="str">
        <f t="shared" si="1"/>
        <v>no of households | Total number of water connections | Labour settlements in the region | </v>
      </c>
      <c r="C92" s="17">
        <v>90.0</v>
      </c>
      <c r="D92" s="18">
        <v>3.035</v>
      </c>
      <c r="F92" s="17">
        <v>31574.0</v>
      </c>
      <c r="H92" s="20">
        <f t="shared" si="2"/>
        <v>10403.29489</v>
      </c>
      <c r="J92" s="19">
        <v>0.077</v>
      </c>
      <c r="L92" s="17">
        <v>3.0</v>
      </c>
      <c r="N92" s="21">
        <v>48.0</v>
      </c>
      <c r="O92" s="27"/>
      <c r="P92" s="21">
        <v>5.0</v>
      </c>
      <c r="R92" s="18">
        <v>3.0</v>
      </c>
      <c r="V92" s="20">
        <f t="shared" si="3"/>
        <v>7016</v>
      </c>
      <c r="X92" s="20">
        <f t="shared" si="4"/>
        <v>5522</v>
      </c>
      <c r="Z92" s="20">
        <f t="shared" si="5"/>
        <v>3647</v>
      </c>
      <c r="AD92" s="20">
        <f>ROUND(VLOOKUP(C92, Sheet5!$B$1:$C$111, 2, 0) *V92, 0)</f>
        <v>2294</v>
      </c>
      <c r="AE92" s="19" t="s">
        <v>152</v>
      </c>
      <c r="AF92" s="20">
        <f t="shared" si="6"/>
        <v>1.900297713</v>
      </c>
      <c r="AH92" s="19">
        <v>104016.09</v>
      </c>
      <c r="AL92" s="19">
        <v>0.37</v>
      </c>
      <c r="AN92" s="29">
        <v>0.944</v>
      </c>
      <c r="AP92" s="19">
        <v>0.098726349</v>
      </c>
      <c r="AQ92" s="19" t="s">
        <v>55</v>
      </c>
      <c r="AR92" s="20">
        <f t="shared" si="7"/>
        <v>0.76</v>
      </c>
      <c r="AS92" s="19" t="s">
        <v>55</v>
      </c>
      <c r="AT92" s="21">
        <v>1.068806</v>
      </c>
      <c r="AV92" s="21">
        <v>60.0</v>
      </c>
      <c r="AX92" s="21">
        <v>26.0</v>
      </c>
      <c r="AZ92" s="21">
        <v>7.0</v>
      </c>
      <c r="BB92" s="21">
        <v>0.6238</v>
      </c>
      <c r="BD92" s="19">
        <v>0.085</v>
      </c>
      <c r="BF92" s="19">
        <v>0.154</v>
      </c>
      <c r="BH92" s="21">
        <v>0.85</v>
      </c>
      <c r="BJ92" s="26">
        <v>0.0</v>
      </c>
      <c r="BL92" s="20">
        <v>0.07747311876816006</v>
      </c>
      <c r="BM92" s="20">
        <v>0.1376430381705919</v>
      </c>
      <c r="BN92" s="20">
        <v>6.956060046523911E-4</v>
      </c>
      <c r="BO92" s="20">
        <v>0.02278109665236581</v>
      </c>
      <c r="BP92" s="20">
        <v>0.17085822489274355</v>
      </c>
      <c r="BQ92" s="20">
        <v>0.05243130260067398</v>
      </c>
      <c r="BR92" s="20">
        <v>0.08051639503851427</v>
      </c>
      <c r="BS92" s="20">
        <v>0.21650736894805672</v>
      </c>
      <c r="BT92" s="20">
        <v>0.11042745323856708</v>
      </c>
    </row>
    <row r="93">
      <c r="A93" s="16" t="str">
        <f t="shared" si="8"/>
        <v>Type | </v>
      </c>
      <c r="B93" s="16" t="str">
        <f t="shared" si="1"/>
        <v>no of households | Total number of water connections | Labour settlements in the region | </v>
      </c>
      <c r="C93" s="17">
        <v>91.0</v>
      </c>
      <c r="D93" s="18">
        <v>4.256</v>
      </c>
      <c r="F93" s="17">
        <v>44280.0</v>
      </c>
      <c r="H93" s="20">
        <f t="shared" si="2"/>
        <v>10404.13534</v>
      </c>
      <c r="J93" s="19">
        <v>0.077</v>
      </c>
      <c r="L93" s="17">
        <v>4.0</v>
      </c>
      <c r="N93" s="21">
        <v>67.0</v>
      </c>
      <c r="O93" s="27"/>
      <c r="P93" s="21">
        <v>7.0</v>
      </c>
      <c r="R93" s="18">
        <v>4.0</v>
      </c>
      <c r="V93" s="20">
        <f t="shared" si="3"/>
        <v>9840</v>
      </c>
      <c r="X93" s="20">
        <f t="shared" si="4"/>
        <v>7745</v>
      </c>
      <c r="Z93" s="20">
        <f t="shared" si="5"/>
        <v>5115</v>
      </c>
      <c r="AD93" s="20">
        <f>ROUND(VLOOKUP(C93, Sheet5!$B$1:$C$111, 2, 0) *V93, 0)</f>
        <v>8730</v>
      </c>
      <c r="AE93" s="19" t="s">
        <v>153</v>
      </c>
      <c r="AF93" s="20">
        <f t="shared" si="6"/>
        <v>1.716350497</v>
      </c>
      <c r="AH93" s="19">
        <v>104016.09</v>
      </c>
      <c r="AL93" s="19">
        <v>0.37</v>
      </c>
      <c r="AN93" s="29">
        <v>0.934</v>
      </c>
      <c r="AP93" s="19">
        <v>0.098726349</v>
      </c>
      <c r="AQ93" s="19" t="s">
        <v>55</v>
      </c>
      <c r="AR93" s="20">
        <f t="shared" si="7"/>
        <v>0.76</v>
      </c>
      <c r="AS93" s="19" t="s">
        <v>55</v>
      </c>
      <c r="AT93" s="21">
        <v>1.068806</v>
      </c>
      <c r="AV93" s="21">
        <v>76.0</v>
      </c>
      <c r="AX93" s="21">
        <v>33.0</v>
      </c>
      <c r="AZ93" s="21">
        <v>8.0</v>
      </c>
      <c r="BB93" s="21">
        <v>0.6238</v>
      </c>
      <c r="BD93" s="19">
        <v>0.085</v>
      </c>
      <c r="BF93" s="19">
        <v>0.154</v>
      </c>
      <c r="BH93" s="21">
        <v>0.88</v>
      </c>
      <c r="BJ93" s="26">
        <v>0.26</v>
      </c>
      <c r="BL93" s="20">
        <v>0.10864982894324848</v>
      </c>
      <c r="BM93" s="20">
        <v>0.19303331000803856</v>
      </c>
      <c r="BN93" s="20">
        <v>9.755315730033534E-4</v>
      </c>
      <c r="BO93" s="20">
        <v>0.031948659015859825</v>
      </c>
      <c r="BP93" s="20">
        <v>0.23961494261894867</v>
      </c>
      <c r="BQ93" s="20">
        <v>0.07353069231512777</v>
      </c>
      <c r="BR93" s="20">
        <v>0.11291777957513816</v>
      </c>
      <c r="BS93" s="20">
        <v>0.30363420209729375</v>
      </c>
      <c r="BT93" s="20">
        <v>0.15486563721428234</v>
      </c>
    </row>
    <row r="94">
      <c r="A94" s="16" t="str">
        <f t="shared" si="8"/>
        <v>Type | </v>
      </c>
      <c r="B94" s="16" t="str">
        <f t="shared" si="1"/>
        <v>no of households | Total number of water connections | Labour settlements in the region | </v>
      </c>
      <c r="C94" s="17">
        <v>92.0</v>
      </c>
      <c r="D94" s="18">
        <v>3.456</v>
      </c>
      <c r="F94" s="17">
        <v>35959.0</v>
      </c>
      <c r="H94" s="20">
        <f t="shared" si="2"/>
        <v>10404.80324</v>
      </c>
      <c r="J94" s="19">
        <v>0.077</v>
      </c>
      <c r="L94" s="17">
        <v>3.0</v>
      </c>
      <c r="N94" s="21">
        <v>54.0</v>
      </c>
      <c r="O94" s="27"/>
      <c r="P94" s="21">
        <v>6.0</v>
      </c>
      <c r="R94" s="18">
        <v>3.0</v>
      </c>
      <c r="V94" s="20">
        <f t="shared" si="3"/>
        <v>7991</v>
      </c>
      <c r="X94" s="20">
        <f t="shared" si="4"/>
        <v>6290</v>
      </c>
      <c r="Z94" s="20">
        <f t="shared" si="5"/>
        <v>4154</v>
      </c>
      <c r="AD94" s="20">
        <f>ROUND(VLOOKUP(C94, Sheet5!$B$1:$C$111, 2, 0) *V94, 0)</f>
        <v>2612</v>
      </c>
      <c r="AE94" s="19" t="s">
        <v>154</v>
      </c>
      <c r="AF94" s="20">
        <f t="shared" si="6"/>
        <v>1.61294808</v>
      </c>
      <c r="AH94" s="19">
        <v>104016.09</v>
      </c>
      <c r="AL94" s="19">
        <v>0.37</v>
      </c>
      <c r="AN94" s="29">
        <v>0.914</v>
      </c>
      <c r="AP94" s="19">
        <v>0.098726349</v>
      </c>
      <c r="AQ94" s="19" t="s">
        <v>55</v>
      </c>
      <c r="AR94" s="20">
        <f t="shared" si="7"/>
        <v>0.76</v>
      </c>
      <c r="AS94" s="19" t="s">
        <v>55</v>
      </c>
      <c r="AT94" s="21">
        <v>1.068806</v>
      </c>
      <c r="AV94" s="21">
        <v>58.0</v>
      </c>
      <c r="AX94" s="21">
        <v>25.0</v>
      </c>
      <c r="AZ94" s="21">
        <v>6.0</v>
      </c>
      <c r="BB94" s="21">
        <v>0.6238</v>
      </c>
      <c r="BD94" s="19">
        <v>0.085</v>
      </c>
      <c r="BF94" s="19">
        <v>0.154</v>
      </c>
      <c r="BH94" s="21">
        <v>0.68</v>
      </c>
      <c r="BJ94" s="26">
        <v>0.143</v>
      </c>
      <c r="BL94" s="20">
        <v>0.08823259256933767</v>
      </c>
      <c r="BM94" s="20">
        <v>0.15675891586673574</v>
      </c>
      <c r="BN94" s="20">
        <v>7.922118300277232E-4</v>
      </c>
      <c r="BO94" s="20">
        <v>0.025944937433407936</v>
      </c>
      <c r="BP94" s="20">
        <v>0.1945870307505595</v>
      </c>
      <c r="BQ94" s="20">
        <v>0.05971296668833964</v>
      </c>
      <c r="BR94" s="20">
        <v>0.09169851932570897</v>
      </c>
      <c r="BS94" s="20">
        <v>0.24657593209612885</v>
      </c>
      <c r="BT94" s="20">
        <v>0.12576362801690105</v>
      </c>
    </row>
    <row r="95">
      <c r="A95" s="16" t="str">
        <f t="shared" si="8"/>
        <v>Type | </v>
      </c>
      <c r="B95" s="16" t="str">
        <f t="shared" si="1"/>
        <v>no of households | Total number of water connections | Labour settlements in the region | </v>
      </c>
      <c r="C95" s="17">
        <v>93.0</v>
      </c>
      <c r="D95" s="18">
        <v>1.707</v>
      </c>
      <c r="F95" s="17">
        <v>17762.0</v>
      </c>
      <c r="H95" s="20">
        <f t="shared" si="2"/>
        <v>10405.38957</v>
      </c>
      <c r="J95" s="19">
        <v>0.077</v>
      </c>
      <c r="L95" s="17">
        <v>1.0</v>
      </c>
      <c r="N95" s="21">
        <v>27.0</v>
      </c>
      <c r="O95" s="27"/>
      <c r="P95" s="21">
        <v>3.0</v>
      </c>
      <c r="R95" s="18">
        <v>2.0</v>
      </c>
      <c r="V95" s="20">
        <f t="shared" si="3"/>
        <v>3947</v>
      </c>
      <c r="X95" s="20">
        <f t="shared" si="4"/>
        <v>3107</v>
      </c>
      <c r="Z95" s="20">
        <f t="shared" si="5"/>
        <v>2052</v>
      </c>
      <c r="AD95" s="20">
        <f>ROUND(VLOOKUP(C95, Sheet5!$B$1:$C$111, 2, 0) *V95, 0)</f>
        <v>2980</v>
      </c>
      <c r="AE95" s="19" t="s">
        <v>155</v>
      </c>
      <c r="AF95" s="20">
        <f t="shared" si="6"/>
        <v>1.463799122</v>
      </c>
      <c r="AH95" s="19">
        <v>104016.09</v>
      </c>
      <c r="AL95" s="19">
        <v>0.37</v>
      </c>
      <c r="AN95" s="29">
        <v>0.965</v>
      </c>
      <c r="AP95" s="19">
        <v>0.098726349</v>
      </c>
      <c r="AQ95" s="19" t="s">
        <v>55</v>
      </c>
      <c r="AR95" s="20">
        <f t="shared" si="7"/>
        <v>0.76</v>
      </c>
      <c r="AS95" s="19" t="s">
        <v>55</v>
      </c>
      <c r="AT95" s="21">
        <v>1.068806</v>
      </c>
      <c r="AV95" s="21">
        <v>26.0</v>
      </c>
      <c r="AX95" s="21">
        <v>11.0</v>
      </c>
      <c r="AZ95" s="21">
        <v>3.0</v>
      </c>
      <c r="BB95" s="21">
        <v>0.6238</v>
      </c>
      <c r="BD95" s="19">
        <v>0.085</v>
      </c>
      <c r="BF95" s="19">
        <v>0.154</v>
      </c>
      <c r="BH95" s="21">
        <v>0.9</v>
      </c>
      <c r="BJ95" s="26">
        <v>0.352</v>
      </c>
      <c r="BL95" s="20">
        <v>0.043582616569331066</v>
      </c>
      <c r="BM95" s="20">
        <v>0.07743129296212242</v>
      </c>
      <c r="BN95" s="20">
        <v>3.9131417795134515E-4</v>
      </c>
      <c r="BO95" s="20">
        <v>0.012815539327906555</v>
      </c>
      <c r="BP95" s="20">
        <v>0.09611654495929915</v>
      </c>
      <c r="BQ95" s="20">
        <v>0.029495306163082644</v>
      </c>
      <c r="BR95" s="20">
        <v>0.0452946160978682</v>
      </c>
      <c r="BS95" s="20">
        <v>0.12179653788735617</v>
      </c>
      <c r="BT95" s="20">
        <v>0.06212112574977604</v>
      </c>
    </row>
    <row r="96">
      <c r="A96" s="16" t="str">
        <f t="shared" si="8"/>
        <v>Type | </v>
      </c>
      <c r="B96" s="16" t="str">
        <f t="shared" si="1"/>
        <v>no of households | Total number of water connections | Labour settlements in the region | </v>
      </c>
      <c r="C96" s="17">
        <v>94.0</v>
      </c>
      <c r="D96" s="18">
        <v>2.181</v>
      </c>
      <c r="F96" s="17">
        <v>22694.0</v>
      </c>
      <c r="H96" s="20">
        <f t="shared" si="2"/>
        <v>10405.31866</v>
      </c>
      <c r="J96" s="19">
        <v>0.077</v>
      </c>
      <c r="L96" s="17">
        <v>2.0</v>
      </c>
      <c r="N96" s="21">
        <v>34.0</v>
      </c>
      <c r="O96" s="27"/>
      <c r="P96" s="21">
        <v>4.0</v>
      </c>
      <c r="R96" s="18">
        <v>2.0</v>
      </c>
      <c r="V96" s="20">
        <f t="shared" si="3"/>
        <v>5043</v>
      </c>
      <c r="X96" s="20">
        <f t="shared" si="4"/>
        <v>3969</v>
      </c>
      <c r="Z96" s="20">
        <f t="shared" si="5"/>
        <v>2621</v>
      </c>
      <c r="AD96" s="20">
        <f>ROUND(VLOOKUP(C96, Sheet5!$B$1:$C$111, 2, 0) *V96, 0)</f>
        <v>1649</v>
      </c>
      <c r="AE96" s="19" t="s">
        <v>156</v>
      </c>
      <c r="AF96" s="20">
        <f t="shared" si="6"/>
        <v>3.657354367</v>
      </c>
      <c r="AH96" s="19">
        <v>104016.09</v>
      </c>
      <c r="AL96" s="19">
        <v>0.37</v>
      </c>
      <c r="AN96" s="29">
        <v>0.91</v>
      </c>
      <c r="AP96" s="19">
        <v>0.098726349</v>
      </c>
      <c r="AQ96" s="19" t="s">
        <v>55</v>
      </c>
      <c r="AR96" s="20">
        <f t="shared" si="7"/>
        <v>0.76</v>
      </c>
      <c r="AS96" s="19" t="s">
        <v>55</v>
      </c>
      <c r="AT96" s="21">
        <v>1.068806</v>
      </c>
      <c r="AV96" s="21">
        <v>83.0</v>
      </c>
      <c r="AX96" s="21">
        <v>36.0</v>
      </c>
      <c r="AZ96" s="21">
        <v>9.0</v>
      </c>
      <c r="BB96" s="21">
        <v>0.6238</v>
      </c>
      <c r="BD96" s="19">
        <v>0.085</v>
      </c>
      <c r="BF96" s="19">
        <v>0.154</v>
      </c>
      <c r="BH96" s="21">
        <v>0.8</v>
      </c>
      <c r="BJ96" s="28">
        <v>0.0382</v>
      </c>
      <c r="BL96" s="20">
        <v>0.05568426418333517</v>
      </c>
      <c r="BM96" s="20">
        <v>0.09893175106870883</v>
      </c>
      <c r="BN96" s="20">
        <v>4.999709466517187E-4</v>
      </c>
      <c r="BO96" s="20">
        <v>0.016374048502843786</v>
      </c>
      <c r="BP96" s="20">
        <v>0.12280536377132839</v>
      </c>
      <c r="BQ96" s="20">
        <v>0.0376853101038733</v>
      </c>
      <c r="BR96" s="20">
        <v>0.057871637074936436</v>
      </c>
      <c r="BS96" s="20">
        <v>0.15561595714534743</v>
      </c>
      <c r="BT96" s="20">
        <v>0.07937038778096034</v>
      </c>
    </row>
    <row r="97">
      <c r="A97" s="16" t="str">
        <f t="shared" si="8"/>
        <v>Type | </v>
      </c>
      <c r="B97" s="16" t="str">
        <f t="shared" si="1"/>
        <v>no of households | Total number of water connections | Labour settlements in the region | </v>
      </c>
      <c r="C97" s="17">
        <v>95.0</v>
      </c>
      <c r="D97" s="18">
        <v>1.668</v>
      </c>
      <c r="F97" s="17">
        <v>17360.0</v>
      </c>
      <c r="H97" s="20">
        <f t="shared" si="2"/>
        <v>10407.67386</v>
      </c>
      <c r="J97" s="19">
        <v>0.077</v>
      </c>
      <c r="L97" s="17">
        <v>1.0</v>
      </c>
      <c r="N97" s="21">
        <v>26.0</v>
      </c>
      <c r="O97" s="27"/>
      <c r="P97" s="21">
        <v>3.0</v>
      </c>
      <c r="R97" s="18">
        <v>2.0</v>
      </c>
      <c r="V97" s="20">
        <f t="shared" si="3"/>
        <v>3858</v>
      </c>
      <c r="X97" s="20">
        <f t="shared" si="4"/>
        <v>3037</v>
      </c>
      <c r="Z97" s="20">
        <f t="shared" si="5"/>
        <v>2005</v>
      </c>
      <c r="AD97" s="20">
        <f>ROUND(VLOOKUP(C97, Sheet5!$B$1:$C$111, 2, 0) *V97, 0)</f>
        <v>1261</v>
      </c>
      <c r="AE97" s="19" t="s">
        <v>157</v>
      </c>
      <c r="AF97" s="20">
        <f t="shared" si="6"/>
        <v>3.225806452</v>
      </c>
      <c r="AH97" s="19">
        <v>104016.09</v>
      </c>
      <c r="AL97" s="19">
        <v>0.37</v>
      </c>
      <c r="AN97" s="29">
        <v>0.951</v>
      </c>
      <c r="AP97" s="19">
        <v>0.098726349</v>
      </c>
      <c r="AQ97" s="19" t="s">
        <v>55</v>
      </c>
      <c r="AR97" s="20">
        <f t="shared" si="7"/>
        <v>0.76</v>
      </c>
      <c r="AS97" s="19" t="s">
        <v>55</v>
      </c>
      <c r="AT97" s="21">
        <v>1.068806</v>
      </c>
      <c r="AV97" s="21">
        <v>56.0</v>
      </c>
      <c r="AX97" s="21">
        <v>24.0</v>
      </c>
      <c r="AZ97" s="21">
        <v>6.0</v>
      </c>
      <c r="BB97" s="21">
        <v>0.6238</v>
      </c>
      <c r="BD97" s="19">
        <v>0.085</v>
      </c>
      <c r="BF97" s="19">
        <v>0.154</v>
      </c>
      <c r="BH97" s="21">
        <v>0.72</v>
      </c>
      <c r="BJ97" s="28">
        <v>0.0648</v>
      </c>
      <c r="BL97" s="20">
        <v>0.042596229233396427</v>
      </c>
      <c r="BM97" s="20">
        <v>0.07567882253251014</v>
      </c>
      <c r="BN97" s="20">
        <v>3.8245772600131473E-4</v>
      </c>
      <c r="BO97" s="20">
        <v>0.012525490526543058</v>
      </c>
      <c r="BP97" s="20">
        <v>0.09394117894907292</v>
      </c>
      <c r="BQ97" s="20">
        <v>0.028827751097349096</v>
      </c>
      <c r="BR97" s="20">
        <v>0.044269481784652176</v>
      </c>
      <c r="BS97" s="20">
        <v>0.11903996721790919</v>
      </c>
      <c r="BT97" s="20">
        <v>0.0607151640027087</v>
      </c>
    </row>
    <row r="98">
      <c r="A98" s="16" t="str">
        <f t="shared" si="8"/>
        <v>Type | </v>
      </c>
      <c r="B98" s="16" t="str">
        <f t="shared" si="1"/>
        <v>no of households | Total number of water connections | Labour settlements in the region | </v>
      </c>
      <c r="C98" s="17">
        <v>96.0</v>
      </c>
      <c r="D98" s="18">
        <v>2.388</v>
      </c>
      <c r="F98" s="17">
        <v>24844.0</v>
      </c>
      <c r="H98" s="20">
        <f t="shared" si="2"/>
        <v>10403.68509</v>
      </c>
      <c r="J98" s="19">
        <v>0.077</v>
      </c>
      <c r="L98" s="17">
        <v>2.0</v>
      </c>
      <c r="N98" s="21">
        <v>38.0</v>
      </c>
      <c r="O98" s="27"/>
      <c r="P98" s="21">
        <v>4.0</v>
      </c>
      <c r="R98" s="18">
        <v>2.0</v>
      </c>
      <c r="V98" s="20">
        <f t="shared" si="3"/>
        <v>5521</v>
      </c>
      <c r="X98" s="20">
        <f t="shared" si="4"/>
        <v>4346</v>
      </c>
      <c r="Z98" s="20">
        <f t="shared" si="5"/>
        <v>2870</v>
      </c>
      <c r="AD98" s="20">
        <f>ROUND(VLOOKUP(C98, Sheet5!$B$1:$C$111, 2, 0) *V98, 0)</f>
        <v>4241</v>
      </c>
      <c r="AE98" s="19" t="s">
        <v>158</v>
      </c>
      <c r="AF98" s="20">
        <f t="shared" si="6"/>
        <v>3.582353888</v>
      </c>
      <c r="AH98" s="19">
        <v>104016.09</v>
      </c>
      <c r="AL98" s="19">
        <v>0.37</v>
      </c>
      <c r="AN98" s="29">
        <v>0.937</v>
      </c>
      <c r="AP98" s="19">
        <v>0.098726349</v>
      </c>
      <c r="AQ98" s="19" t="s">
        <v>55</v>
      </c>
      <c r="AR98" s="20">
        <f t="shared" si="7"/>
        <v>0.76</v>
      </c>
      <c r="AS98" s="19" t="s">
        <v>55</v>
      </c>
      <c r="AT98" s="21">
        <v>1.068806</v>
      </c>
      <c r="AV98" s="21">
        <v>89.0</v>
      </c>
      <c r="AX98" s="21">
        <v>38.0</v>
      </c>
      <c r="AZ98" s="21">
        <v>10.0</v>
      </c>
      <c r="BB98" s="21">
        <v>0.6238</v>
      </c>
      <c r="BD98" s="19">
        <v>0.085</v>
      </c>
      <c r="BF98" s="19">
        <v>0.154</v>
      </c>
      <c r="BH98" s="21">
        <v>0.87</v>
      </c>
      <c r="BJ98" s="28">
        <v>0.0262</v>
      </c>
      <c r="BL98" s="20">
        <v>0.06095971884069705</v>
      </c>
      <c r="BM98" s="20">
        <v>0.1083044163017098</v>
      </c>
      <c r="BN98" s="20">
        <v>5.473375429018815E-4</v>
      </c>
      <c r="BO98" s="20">
        <v>0.01792530453003662</v>
      </c>
      <c r="BP98" s="20">
        <v>0.13443978397527462</v>
      </c>
      <c r="BQ98" s="20">
        <v>0.04125556729622932</v>
      </c>
      <c r="BR98" s="20">
        <v>0.06335432059089278</v>
      </c>
      <c r="BS98" s="20">
        <v>0.1703588102282106</v>
      </c>
      <c r="BT98" s="20">
        <v>0.08688983493567368</v>
      </c>
    </row>
    <row r="99">
      <c r="A99" s="16" t="str">
        <f t="shared" si="8"/>
        <v>Type | </v>
      </c>
      <c r="B99" s="16" t="str">
        <f t="shared" si="1"/>
        <v>no of households | Total number of water connections | Labour settlements in the region | </v>
      </c>
      <c r="C99" s="17">
        <v>97.0</v>
      </c>
      <c r="D99" s="18">
        <v>2.821</v>
      </c>
      <c r="F99" s="17">
        <v>29356.0</v>
      </c>
      <c r="H99" s="20">
        <f t="shared" si="2"/>
        <v>10406.23892</v>
      </c>
      <c r="J99" s="19">
        <v>0.077</v>
      </c>
      <c r="L99" s="17">
        <v>2.0</v>
      </c>
      <c r="N99" s="21">
        <v>44.0</v>
      </c>
      <c r="O99" s="27"/>
      <c r="P99" s="21">
        <v>5.0</v>
      </c>
      <c r="R99" s="18">
        <v>3.0</v>
      </c>
      <c r="V99" s="20">
        <f t="shared" si="3"/>
        <v>6524</v>
      </c>
      <c r="X99" s="20">
        <f t="shared" si="4"/>
        <v>5135</v>
      </c>
      <c r="Z99" s="20">
        <f t="shared" si="5"/>
        <v>3391</v>
      </c>
      <c r="AD99" s="20">
        <f>ROUND(VLOOKUP(C99, Sheet5!$B$1:$C$111, 2, 0) *V99, 0)</f>
        <v>4925</v>
      </c>
      <c r="AE99" s="19" t="s">
        <v>159</v>
      </c>
      <c r="AF99" s="20">
        <f t="shared" si="6"/>
        <v>1.941681428</v>
      </c>
      <c r="AH99" s="19">
        <v>104016.09</v>
      </c>
      <c r="AL99" s="19">
        <v>0.37</v>
      </c>
      <c r="AN99" s="29">
        <v>0.942</v>
      </c>
      <c r="AP99" s="19">
        <v>0.098726349</v>
      </c>
      <c r="AQ99" s="19" t="s">
        <v>55</v>
      </c>
      <c r="AR99" s="20">
        <f t="shared" si="7"/>
        <v>0.76</v>
      </c>
      <c r="AS99" s="19" t="s">
        <v>55</v>
      </c>
      <c r="AT99" s="21">
        <v>1.068806</v>
      </c>
      <c r="AV99" s="21">
        <v>57.0</v>
      </c>
      <c r="AX99" s="21">
        <v>25.0</v>
      </c>
      <c r="AZ99" s="21">
        <v>6.0</v>
      </c>
      <c r="BB99" s="21">
        <v>0.6238</v>
      </c>
      <c r="BD99" s="19">
        <v>0.085</v>
      </c>
      <c r="BF99" s="19">
        <v>0.154</v>
      </c>
      <c r="BH99" s="21">
        <v>0.75</v>
      </c>
      <c r="BJ99" s="26">
        <v>0.221</v>
      </c>
      <c r="BL99" s="20">
        <v>0.07203081252163511</v>
      </c>
      <c r="BM99" s="20">
        <v>0.1279739351534774</v>
      </c>
      <c r="BN99" s="20">
        <v>6.467413021022233E-4</v>
      </c>
      <c r="BO99" s="20">
        <v>0.02118077764384781</v>
      </c>
      <c r="BP99" s="20">
        <v>0.15885583232885855</v>
      </c>
      <c r="BQ99" s="20">
        <v>0.04874812564595508</v>
      </c>
      <c r="BR99" s="20">
        <v>0.07486030571833234</v>
      </c>
      <c r="BS99" s="20">
        <v>0.20129823027931695</v>
      </c>
      <c r="BT99" s="20">
        <v>0.10267018170872794</v>
      </c>
    </row>
    <row r="100">
      <c r="A100" s="16" t="str">
        <f t="shared" si="8"/>
        <v>Type | </v>
      </c>
      <c r="B100" s="16" t="str">
        <f t="shared" si="1"/>
        <v>no of households | Total number of water connections | Labour settlements in the region | </v>
      </c>
      <c r="C100" s="17">
        <v>98.0</v>
      </c>
      <c r="D100" s="18">
        <v>1.777</v>
      </c>
      <c r="F100" s="17">
        <v>18487.0</v>
      </c>
      <c r="H100" s="20">
        <f t="shared" si="2"/>
        <v>10403.48903</v>
      </c>
      <c r="J100" s="19">
        <v>0.077</v>
      </c>
      <c r="L100" s="17">
        <v>2.0</v>
      </c>
      <c r="N100" s="21">
        <v>28.0</v>
      </c>
      <c r="O100" s="27"/>
      <c r="P100" s="21">
        <v>3.0</v>
      </c>
      <c r="R100" s="18">
        <v>2.0</v>
      </c>
      <c r="V100" s="20">
        <f t="shared" si="3"/>
        <v>4108</v>
      </c>
      <c r="X100" s="20">
        <f t="shared" si="4"/>
        <v>3233</v>
      </c>
      <c r="Z100" s="20">
        <f t="shared" si="5"/>
        <v>2135</v>
      </c>
      <c r="AD100" s="20">
        <f>ROUND(VLOOKUP(C100, Sheet5!$B$1:$C$111, 2, 0) *V100, 0)</f>
        <v>3645</v>
      </c>
      <c r="AE100" s="19" t="s">
        <v>160</v>
      </c>
      <c r="AF100" s="20">
        <f t="shared" si="6"/>
        <v>2.271866717</v>
      </c>
      <c r="AH100" s="19">
        <v>104016.09</v>
      </c>
      <c r="AL100" s="19">
        <v>0.37</v>
      </c>
      <c r="AN100" s="29">
        <v>0.925</v>
      </c>
      <c r="AP100" s="19">
        <v>0.098726349</v>
      </c>
      <c r="AQ100" s="19" t="s">
        <v>55</v>
      </c>
      <c r="AR100" s="20">
        <f t="shared" si="7"/>
        <v>0.76</v>
      </c>
      <c r="AS100" s="19" t="s">
        <v>55</v>
      </c>
      <c r="AT100" s="21">
        <v>1.068806</v>
      </c>
      <c r="AV100" s="21">
        <v>42.0</v>
      </c>
      <c r="AX100" s="21">
        <v>18.0</v>
      </c>
      <c r="AZ100" s="21">
        <v>5.0</v>
      </c>
      <c r="BB100" s="21">
        <v>0.6238</v>
      </c>
      <c r="BD100" s="19">
        <v>0.085</v>
      </c>
      <c r="BF100" s="19">
        <v>0.154</v>
      </c>
      <c r="BH100" s="21">
        <v>0.88</v>
      </c>
      <c r="BJ100" s="26">
        <v>0.941</v>
      </c>
      <c r="BL100" s="20">
        <v>0.045361548953790305</v>
      </c>
      <c r="BM100" s="20">
        <v>0.08059184286627391</v>
      </c>
      <c r="BN100" s="20">
        <v>4.0728663482640003E-4</v>
      </c>
      <c r="BO100" s="20">
        <v>0.0133386372905646</v>
      </c>
      <c r="BP100" s="20">
        <v>0.1000397796792345</v>
      </c>
      <c r="BQ100" s="20">
        <v>0.030699230100039904</v>
      </c>
      <c r="BR100" s="20">
        <v>0.047143427981155804</v>
      </c>
      <c r="BS100" s="20">
        <v>0.126767965089717</v>
      </c>
      <c r="BT100" s="20">
        <v>0.064656753278691</v>
      </c>
    </row>
    <row r="101">
      <c r="A101" s="16" t="str">
        <f t="shared" si="8"/>
        <v>Type | </v>
      </c>
      <c r="B101" s="16" t="str">
        <f t="shared" si="1"/>
        <v>no of households | Total number of water connections | Labour settlements in the region | </v>
      </c>
      <c r="C101" s="17">
        <v>99.0</v>
      </c>
      <c r="D101" s="18">
        <v>4.642</v>
      </c>
      <c r="F101" s="17">
        <v>48296.0</v>
      </c>
      <c r="H101" s="20">
        <f t="shared" si="2"/>
        <v>10404.13615</v>
      </c>
      <c r="J101" s="19">
        <v>0.077</v>
      </c>
      <c r="L101" s="17">
        <v>4.0</v>
      </c>
      <c r="N101" s="21">
        <v>73.0</v>
      </c>
      <c r="O101" s="27"/>
      <c r="P101" s="21">
        <v>8.0</v>
      </c>
      <c r="R101" s="18">
        <v>4.0</v>
      </c>
      <c r="V101" s="20">
        <f t="shared" si="3"/>
        <v>10732</v>
      </c>
      <c r="X101" s="20">
        <f t="shared" si="4"/>
        <v>8447</v>
      </c>
      <c r="Z101" s="20">
        <f t="shared" si="5"/>
        <v>5578</v>
      </c>
      <c r="AD101" s="20">
        <f>ROUND(VLOOKUP(C101, Sheet5!$B$1:$C$111, 2, 0) *V101, 0)</f>
        <v>9521</v>
      </c>
      <c r="AE101" s="19" t="s">
        <v>161</v>
      </c>
      <c r="AF101" s="20">
        <f t="shared" si="6"/>
        <v>1.118105019</v>
      </c>
      <c r="AH101" s="19">
        <v>104016.09</v>
      </c>
      <c r="AL101" s="19">
        <v>0.37</v>
      </c>
      <c r="AN101" s="29">
        <v>0.938</v>
      </c>
      <c r="AP101" s="19">
        <v>0.098726349</v>
      </c>
      <c r="AQ101" s="19" t="s">
        <v>55</v>
      </c>
      <c r="AR101" s="20">
        <f t="shared" si="7"/>
        <v>0.76</v>
      </c>
      <c r="AS101" s="19" t="s">
        <v>55</v>
      </c>
      <c r="AT101" s="21">
        <v>1.068806</v>
      </c>
      <c r="AV101" s="21">
        <v>54.0</v>
      </c>
      <c r="AX101" s="21">
        <v>23.0</v>
      </c>
      <c r="AZ101" s="21">
        <v>6.0</v>
      </c>
      <c r="BB101" s="21">
        <v>0.6238</v>
      </c>
      <c r="BD101" s="19">
        <v>0.085</v>
      </c>
      <c r="BF101" s="19">
        <v>0.154</v>
      </c>
      <c r="BH101" s="21">
        <v>0.88</v>
      </c>
      <c r="BJ101" s="26">
        <v>0.314</v>
      </c>
      <c r="BL101" s="20">
        <v>0.11850388750323236</v>
      </c>
      <c r="BM101" s="20">
        <v>0.21054057678744875</v>
      </c>
      <c r="BN101" s="20">
        <v>0.0010640079686036576</v>
      </c>
      <c r="BO101" s="20">
        <v>0.03484626097176979</v>
      </c>
      <c r="BP101" s="20">
        <v>0.2613469572882734</v>
      </c>
      <c r="BQ101" s="20">
        <v>0.08019960063350069</v>
      </c>
      <c r="BR101" s="20">
        <v>0.12315892236587336</v>
      </c>
      <c r="BS101" s="20">
        <v>0.3311724802278884</v>
      </c>
      <c r="BT101" s="20">
        <v>0.16891126501583062</v>
      </c>
    </row>
    <row r="102">
      <c r="A102" s="16" t="str">
        <f t="shared" si="8"/>
        <v>Type | </v>
      </c>
      <c r="B102" s="16" t="str">
        <f t="shared" si="1"/>
        <v>no of households | Total number of water connections | Labour settlements in the region | </v>
      </c>
      <c r="C102" s="17">
        <v>100.0</v>
      </c>
      <c r="D102" s="18">
        <v>2.15</v>
      </c>
      <c r="F102" s="17">
        <v>22368.0</v>
      </c>
      <c r="H102" s="20">
        <f t="shared" si="2"/>
        <v>10403.72093</v>
      </c>
      <c r="J102" s="19">
        <v>0.077</v>
      </c>
      <c r="L102" s="17">
        <v>2.0</v>
      </c>
      <c r="N102" s="21">
        <v>34.0</v>
      </c>
      <c r="O102" s="27"/>
      <c r="P102" s="21">
        <v>4.0</v>
      </c>
      <c r="R102" s="18">
        <v>2.0</v>
      </c>
      <c r="V102" s="20">
        <f t="shared" si="3"/>
        <v>4971</v>
      </c>
      <c r="X102" s="20">
        <f t="shared" si="4"/>
        <v>3913</v>
      </c>
      <c r="Z102" s="20">
        <f t="shared" si="5"/>
        <v>2584</v>
      </c>
      <c r="AD102" s="20">
        <f>ROUND(VLOOKUP(C102, Sheet5!$B$1:$C$111, 2, 0) *V102, 0)</f>
        <v>4410</v>
      </c>
      <c r="AE102" s="19" t="s">
        <v>162</v>
      </c>
      <c r="AF102" s="20">
        <f t="shared" si="6"/>
        <v>2.369456366</v>
      </c>
      <c r="AH102" s="19">
        <v>104016.09</v>
      </c>
      <c r="AL102" s="19">
        <v>0.37</v>
      </c>
      <c r="AN102" s="29">
        <v>0.96</v>
      </c>
      <c r="AP102" s="19">
        <v>0.098726349</v>
      </c>
      <c r="AQ102" s="19" t="s">
        <v>55</v>
      </c>
      <c r="AR102" s="20">
        <f t="shared" si="7"/>
        <v>0.76</v>
      </c>
      <c r="AS102" s="19" t="s">
        <v>55</v>
      </c>
      <c r="AT102" s="21">
        <v>1.068806</v>
      </c>
      <c r="AV102" s="21">
        <v>53.0</v>
      </c>
      <c r="AX102" s="21">
        <v>23.0</v>
      </c>
      <c r="AZ102" s="21">
        <v>6.0</v>
      </c>
      <c r="BB102" s="21">
        <v>0.6238</v>
      </c>
      <c r="BD102" s="19">
        <v>0.085</v>
      </c>
      <c r="BF102" s="19">
        <v>0.154</v>
      </c>
      <c r="BH102" s="21">
        <v>0.83</v>
      </c>
      <c r="BJ102" s="26">
        <v>0.0</v>
      </c>
      <c r="BL102" s="20">
        <v>0.05488435803528867</v>
      </c>
      <c r="BM102" s="20">
        <v>0.0975105934566352</v>
      </c>
      <c r="BN102" s="20">
        <v>4.927888488016939E-4</v>
      </c>
      <c r="BO102" s="20">
        <v>0.016138834798255477</v>
      </c>
      <c r="BP102" s="20">
        <v>0.12104126098691607</v>
      </c>
      <c r="BQ102" s="20">
        <v>0.037143959478427684</v>
      </c>
      <c r="BR102" s="20">
        <v>0.05704030924879608</v>
      </c>
      <c r="BS102" s="20">
        <v>0.15338052918952724</v>
      </c>
      <c r="BT102" s="20">
        <v>0.07823022974726891</v>
      </c>
    </row>
    <row r="103">
      <c r="A103" s="16" t="str">
        <f t="shared" si="8"/>
        <v>Type | </v>
      </c>
      <c r="B103" s="16" t="str">
        <f t="shared" si="1"/>
        <v>no of households | Total number of water connections | Labour settlements in the region | </v>
      </c>
      <c r="C103" s="17">
        <v>101.0</v>
      </c>
      <c r="D103" s="18">
        <v>2.373</v>
      </c>
      <c r="F103" s="17">
        <v>24691.0</v>
      </c>
      <c r="H103" s="20">
        <f t="shared" si="2"/>
        <v>10404.97261</v>
      </c>
      <c r="J103" s="19">
        <v>0.077</v>
      </c>
      <c r="L103" s="17">
        <v>2.0</v>
      </c>
      <c r="N103" s="21">
        <v>37.0</v>
      </c>
      <c r="O103" s="27"/>
      <c r="P103" s="21">
        <v>4.0</v>
      </c>
      <c r="R103" s="18">
        <v>2.0</v>
      </c>
      <c r="V103" s="20">
        <f t="shared" si="3"/>
        <v>5487</v>
      </c>
      <c r="X103" s="20">
        <f t="shared" si="4"/>
        <v>4319</v>
      </c>
      <c r="Z103" s="20">
        <f t="shared" si="5"/>
        <v>2852</v>
      </c>
      <c r="AD103" s="20">
        <f>ROUND(VLOOKUP(C103, Sheet5!$B$1:$C$111, 2, 0) *V103, 0)</f>
        <v>4868</v>
      </c>
      <c r="AE103" s="19" t="s">
        <v>163</v>
      </c>
      <c r="AF103" s="20">
        <f t="shared" si="6"/>
        <v>1.33651938</v>
      </c>
      <c r="AH103" s="19">
        <v>104016.09</v>
      </c>
      <c r="AL103" s="19">
        <v>0.37</v>
      </c>
      <c r="AN103" s="29">
        <v>0.985</v>
      </c>
      <c r="AP103" s="19">
        <v>0.098726349</v>
      </c>
      <c r="AQ103" s="19" t="s">
        <v>55</v>
      </c>
      <c r="AR103" s="20">
        <f t="shared" si="7"/>
        <v>0.76</v>
      </c>
      <c r="AS103" s="19" t="s">
        <v>55</v>
      </c>
      <c r="AT103" s="21">
        <v>1.068806</v>
      </c>
      <c r="AV103" s="21">
        <v>33.0</v>
      </c>
      <c r="AX103" s="21">
        <v>14.0</v>
      </c>
      <c r="AZ103" s="21">
        <v>4.0</v>
      </c>
      <c r="BB103" s="21">
        <v>0.6238</v>
      </c>
      <c r="BD103" s="19">
        <v>0.085</v>
      </c>
      <c r="BF103" s="19">
        <v>0.154</v>
      </c>
      <c r="BH103" s="21">
        <v>0.74</v>
      </c>
      <c r="BJ103" s="26">
        <v>0.0</v>
      </c>
      <c r="BL103" s="20">
        <v>0.06058430276508013</v>
      </c>
      <c r="BM103" s="20">
        <v>0.10763743128745439</v>
      </c>
      <c r="BN103" s="20">
        <v>5.439668037268699E-4</v>
      </c>
      <c r="BO103" s="20">
        <v>0.01781491282205499</v>
      </c>
      <c r="BP103" s="20">
        <v>0.1336118461654124</v>
      </c>
      <c r="BQ103" s="20">
        <v>0.04100149783091282</v>
      </c>
      <c r="BR103" s="20">
        <v>0.06296415753138519</v>
      </c>
      <c r="BS103" s="20">
        <v>0.16930966765998823</v>
      </c>
      <c r="BT103" s="20">
        <v>0.08635473009164059</v>
      </c>
    </row>
    <row r="104">
      <c r="A104" s="16" t="str">
        <f t="shared" si="8"/>
        <v>Type | </v>
      </c>
      <c r="B104" s="16" t="str">
        <f t="shared" si="1"/>
        <v>no of households | Total number of water connections | Labour settlements in the region | </v>
      </c>
      <c r="C104" s="17">
        <v>102.0</v>
      </c>
      <c r="D104" s="18">
        <v>1.782</v>
      </c>
      <c r="F104" s="17">
        <v>18541.0</v>
      </c>
      <c r="H104" s="20">
        <f t="shared" si="2"/>
        <v>10404.60157</v>
      </c>
      <c r="J104" s="19">
        <v>0.077</v>
      </c>
      <c r="L104" s="17">
        <v>2.0</v>
      </c>
      <c r="N104" s="21">
        <v>28.0</v>
      </c>
      <c r="O104" s="27"/>
      <c r="P104" s="21">
        <v>3.0</v>
      </c>
      <c r="R104" s="18">
        <v>2.0</v>
      </c>
      <c r="V104" s="20">
        <f t="shared" si="3"/>
        <v>4120</v>
      </c>
      <c r="X104" s="20">
        <f t="shared" si="4"/>
        <v>3243</v>
      </c>
      <c r="Z104" s="20">
        <f t="shared" si="5"/>
        <v>2142</v>
      </c>
      <c r="AD104" s="20">
        <f>ROUND(VLOOKUP(C104, Sheet5!$B$1:$C$111, 2, 0) *V104, 0)</f>
        <v>1347</v>
      </c>
      <c r="AE104" s="19" t="s">
        <v>164</v>
      </c>
      <c r="AF104" s="20">
        <f t="shared" si="6"/>
        <v>4.152958309</v>
      </c>
      <c r="AH104" s="19">
        <v>104016.09</v>
      </c>
      <c r="AL104" s="19">
        <v>0.37</v>
      </c>
      <c r="AN104" s="29">
        <v>0.966</v>
      </c>
      <c r="AP104" s="19">
        <v>0.098726349</v>
      </c>
      <c r="AQ104" s="19" t="s">
        <v>55</v>
      </c>
      <c r="AR104" s="20">
        <f t="shared" si="7"/>
        <v>0.76</v>
      </c>
      <c r="AS104" s="19" t="s">
        <v>55</v>
      </c>
      <c r="AT104" s="21">
        <v>1.068806</v>
      </c>
      <c r="AV104" s="21">
        <v>77.0</v>
      </c>
      <c r="AX104" s="21">
        <v>33.0</v>
      </c>
      <c r="AZ104" s="21">
        <v>9.0</v>
      </c>
      <c r="BB104" s="21">
        <v>0.6238</v>
      </c>
      <c r="BD104" s="19">
        <v>0.085</v>
      </c>
      <c r="BF104" s="19">
        <v>0.154</v>
      </c>
      <c r="BH104" s="21">
        <v>0.94</v>
      </c>
      <c r="BJ104" s="28">
        <v>0.0396</v>
      </c>
      <c r="BL104" s="20">
        <v>0.04549404874518451</v>
      </c>
      <c r="BM104" s="20">
        <v>0.08082724934189346</v>
      </c>
      <c r="BN104" s="20">
        <v>4.084763074764041E-4</v>
      </c>
      <c r="BO104" s="20">
        <v>0.013377599069852236</v>
      </c>
      <c r="BP104" s="20">
        <v>0.10033199302389176</v>
      </c>
      <c r="BQ104" s="20">
        <v>0.030788901676033962</v>
      </c>
      <c r="BR104" s="20">
        <v>0.04728113259039377</v>
      </c>
      <c r="BS104" s="20">
        <v>0.12713825070203078</v>
      </c>
      <c r="BT104" s="20">
        <v>0.06484561381187914</v>
      </c>
    </row>
    <row r="105">
      <c r="A105" s="16" t="str">
        <f t="shared" si="8"/>
        <v>Type | </v>
      </c>
      <c r="B105" s="16" t="str">
        <f t="shared" si="1"/>
        <v>no of households | Total number of water connections | Labour settlements in the region | </v>
      </c>
      <c r="C105" s="17">
        <v>103.0</v>
      </c>
      <c r="D105" s="18">
        <v>2.107</v>
      </c>
      <c r="F105" s="17">
        <v>21926.0</v>
      </c>
      <c r="H105" s="20">
        <f t="shared" si="2"/>
        <v>10406.26483</v>
      </c>
      <c r="J105" s="19">
        <v>0.077</v>
      </c>
      <c r="L105" s="17">
        <v>2.0</v>
      </c>
      <c r="N105" s="21">
        <v>33.0</v>
      </c>
      <c r="O105" s="27"/>
      <c r="P105" s="21">
        <v>3.0</v>
      </c>
      <c r="R105" s="18">
        <v>2.0</v>
      </c>
      <c r="V105" s="20">
        <f t="shared" si="3"/>
        <v>4872</v>
      </c>
      <c r="X105" s="20">
        <f t="shared" si="4"/>
        <v>3835</v>
      </c>
      <c r="Z105" s="20">
        <f t="shared" si="5"/>
        <v>2532</v>
      </c>
      <c r="AD105" s="20">
        <f>ROUND(VLOOKUP(C105, Sheet5!$B$1:$C$111, 2, 0) *V105, 0)</f>
        <v>3678</v>
      </c>
      <c r="AE105" s="19" t="s">
        <v>165</v>
      </c>
      <c r="AF105" s="20">
        <f t="shared" si="6"/>
        <v>3.329380644</v>
      </c>
      <c r="AH105" s="19">
        <v>104016.09</v>
      </c>
      <c r="AL105" s="19">
        <v>0.37</v>
      </c>
      <c r="AN105" s="29">
        <v>1.04</v>
      </c>
      <c r="AP105" s="19">
        <v>0.098726349</v>
      </c>
      <c r="AQ105" s="19" t="s">
        <v>55</v>
      </c>
      <c r="AR105" s="20">
        <f t="shared" si="7"/>
        <v>0.76</v>
      </c>
      <c r="AS105" s="19" t="s">
        <v>55</v>
      </c>
      <c r="AT105" s="21">
        <v>1.068806</v>
      </c>
      <c r="AV105" s="21">
        <v>73.0</v>
      </c>
      <c r="AX105" s="21">
        <v>31.0</v>
      </c>
      <c r="AZ105" s="21">
        <v>8.0</v>
      </c>
      <c r="BB105" s="21">
        <v>0.6238</v>
      </c>
      <c r="BD105" s="19">
        <v>0.085</v>
      </c>
      <c r="BF105" s="19">
        <v>0.154</v>
      </c>
      <c r="BH105" s="21">
        <v>0.86</v>
      </c>
      <c r="BJ105" s="26">
        <v>0.249</v>
      </c>
      <c r="BL105" s="20">
        <v>0.05379982270572869</v>
      </c>
      <c r="BM105" s="20">
        <v>0.09558374785989732</v>
      </c>
      <c r="BN105" s="20">
        <v>4.830511578516605E-4</v>
      </c>
      <c r="BO105" s="20">
        <v>0.015819925419641882</v>
      </c>
      <c r="BP105" s="20">
        <v>0.11864944064731409</v>
      </c>
      <c r="BQ105" s="20">
        <v>0.03640998102306891</v>
      </c>
      <c r="BR105" s="20">
        <v>0.0559131715213297</v>
      </c>
      <c r="BS105" s="20">
        <v>0.1503496728813293</v>
      </c>
      <c r="BT105" s="20">
        <v>0.07668437130895109</v>
      </c>
    </row>
    <row r="106">
      <c r="A106" s="16" t="str">
        <f t="shared" si="8"/>
        <v>Type | </v>
      </c>
      <c r="B106" s="16" t="str">
        <f t="shared" si="1"/>
        <v>no of households | Total number of water connections | Labour settlements in the region | </v>
      </c>
      <c r="C106" s="17">
        <v>104.0</v>
      </c>
      <c r="D106" s="18">
        <v>2.328</v>
      </c>
      <c r="F106" s="17">
        <v>24218.0</v>
      </c>
      <c r="H106" s="20">
        <f t="shared" si="2"/>
        <v>10402.92096</v>
      </c>
      <c r="J106" s="19">
        <v>0.077</v>
      </c>
      <c r="L106" s="17">
        <v>2.0</v>
      </c>
      <c r="N106" s="21">
        <v>37.0</v>
      </c>
      <c r="O106" s="27"/>
      <c r="P106" s="21">
        <v>4.0</v>
      </c>
      <c r="R106" s="18">
        <v>2.0</v>
      </c>
      <c r="V106" s="20">
        <f t="shared" si="3"/>
        <v>5382</v>
      </c>
      <c r="X106" s="20">
        <f t="shared" si="4"/>
        <v>4236</v>
      </c>
      <c r="Z106" s="20">
        <f t="shared" si="5"/>
        <v>2798</v>
      </c>
      <c r="AD106" s="20">
        <f>ROUND(VLOOKUP(C106, Sheet5!$B$1:$C$111, 2, 0) *V106, 0)</f>
        <v>1760</v>
      </c>
      <c r="AE106" s="19" t="s">
        <v>166</v>
      </c>
      <c r="AF106" s="20">
        <f t="shared" si="6"/>
        <v>3.963993724</v>
      </c>
      <c r="AH106" s="19">
        <v>104016.09</v>
      </c>
      <c r="AL106" s="19">
        <v>0.37</v>
      </c>
      <c r="AN106" s="29">
        <v>0.97</v>
      </c>
      <c r="AP106" s="19">
        <v>0.098726349</v>
      </c>
      <c r="AQ106" s="19" t="s">
        <v>55</v>
      </c>
      <c r="AR106" s="20">
        <f t="shared" si="7"/>
        <v>0.76</v>
      </c>
      <c r="AS106" s="19" t="s">
        <v>55</v>
      </c>
      <c r="AT106" s="21">
        <v>1.068806</v>
      </c>
      <c r="AV106" s="21">
        <v>96.0</v>
      </c>
      <c r="AX106" s="21">
        <v>41.0</v>
      </c>
      <c r="AZ106" s="21">
        <v>11.0</v>
      </c>
      <c r="BB106" s="21">
        <v>0.6238</v>
      </c>
      <c r="BD106" s="19">
        <v>0.085</v>
      </c>
      <c r="BF106" s="19">
        <v>0.154</v>
      </c>
      <c r="BH106" s="21">
        <v>0.86</v>
      </c>
      <c r="BJ106" s="26">
        <v>0.223</v>
      </c>
      <c r="BL106" s="20">
        <v>0.059423702740460514</v>
      </c>
      <c r="BM106" s="20">
        <v>0.10557544493619415</v>
      </c>
      <c r="BN106" s="20">
        <v>5.335461525518341E-4</v>
      </c>
      <c r="BO106" s="20">
        <v>0.017473636496072566</v>
      </c>
      <c r="BP106" s="20">
        <v>0.13105227372054423</v>
      </c>
      <c r="BQ106" s="20">
        <v>0.04021604124859449</v>
      </c>
      <c r="BR106" s="20">
        <v>0.06175796715787479</v>
      </c>
      <c r="BS106" s="20">
        <v>0.16606623998175835</v>
      </c>
      <c r="BT106" s="20">
        <v>0.08470045171760365</v>
      </c>
    </row>
    <row r="107">
      <c r="A107" s="16" t="str">
        <f t="shared" si="8"/>
        <v>Type | </v>
      </c>
      <c r="B107" s="16" t="str">
        <f t="shared" si="1"/>
        <v>no of households | Total number of water connections | Density of retail store | Labour settlements in the region | </v>
      </c>
      <c r="C107" s="17">
        <v>105.0</v>
      </c>
      <c r="D107" s="18">
        <v>5.192</v>
      </c>
      <c r="F107" s="17">
        <v>54021.0</v>
      </c>
      <c r="H107" s="20">
        <f t="shared" si="2"/>
        <v>10404.66102</v>
      </c>
      <c r="J107" s="19">
        <v>0.077</v>
      </c>
      <c r="L107" s="17">
        <v>5.0</v>
      </c>
      <c r="N107" s="21">
        <v>82.0</v>
      </c>
      <c r="O107" s="27"/>
      <c r="P107" s="21">
        <v>9.0</v>
      </c>
      <c r="R107" s="18">
        <v>5.0</v>
      </c>
      <c r="V107" s="20">
        <f t="shared" si="3"/>
        <v>12005</v>
      </c>
      <c r="X107" s="20">
        <f t="shared" si="4"/>
        <v>9449</v>
      </c>
      <c r="Z107" s="20">
        <f t="shared" si="5"/>
        <v>6240</v>
      </c>
      <c r="AD107" s="20">
        <f>ROUND(VLOOKUP(C107, Sheet5!$B$1:$C$111, 2, 0) *V107, 0)</f>
        <v>3925</v>
      </c>
      <c r="AE107" s="19" t="s">
        <v>167</v>
      </c>
      <c r="AF107" s="20">
        <f t="shared" si="6"/>
        <v>0.9625886229</v>
      </c>
      <c r="AH107" s="19">
        <v>104016.09</v>
      </c>
      <c r="AL107" s="19">
        <v>0.37</v>
      </c>
      <c r="AN107" s="29">
        <v>0.945</v>
      </c>
      <c r="AP107" s="19">
        <v>0.098726349</v>
      </c>
      <c r="AQ107" s="19" t="s">
        <v>55</v>
      </c>
      <c r="AR107" s="20">
        <f t="shared" si="7"/>
        <v>0.76</v>
      </c>
      <c r="AS107" s="19" t="s">
        <v>55</v>
      </c>
      <c r="AT107" s="21">
        <v>1.068806</v>
      </c>
      <c r="AV107" s="21">
        <v>52.0</v>
      </c>
      <c r="AX107" s="21">
        <v>23.0</v>
      </c>
      <c r="AZ107" s="21">
        <v>6.0</v>
      </c>
      <c r="BB107" s="21">
        <v>0.6238</v>
      </c>
      <c r="BD107" s="19">
        <v>0.085</v>
      </c>
      <c r="BF107" s="19">
        <v>0.154</v>
      </c>
      <c r="BH107" s="21">
        <v>0.68</v>
      </c>
      <c r="BJ107" s="28">
        <v>0.00666</v>
      </c>
      <c r="BL107" s="20">
        <v>0.13255131909085877</v>
      </c>
      <c r="BM107" s="20">
        <v>0.23549802258230015</v>
      </c>
      <c r="BN107" s="20">
        <v>0.0011901353004790912</v>
      </c>
      <c r="BO107" s="20">
        <v>0.03897693109069024</v>
      </c>
      <c r="BP107" s="20">
        <v>0.29232698318017675</v>
      </c>
      <c r="BQ107" s="20">
        <v>0.0897064482736115</v>
      </c>
      <c r="BR107" s="20">
        <v>0.1377581610304548</v>
      </c>
      <c r="BS107" s="20">
        <v>0.3704296122741171</v>
      </c>
      <c r="BT107" s="20">
        <v>0.1889339789510557</v>
      </c>
    </row>
    <row r="108">
      <c r="A108" s="16" t="str">
        <f t="shared" si="8"/>
        <v>Type | </v>
      </c>
      <c r="B108" s="16" t="str">
        <f t="shared" si="1"/>
        <v>no of households | Total number of water connections | Labour settlements in the region | </v>
      </c>
      <c r="C108" s="17">
        <v>106.0</v>
      </c>
      <c r="D108" s="18">
        <v>2.364</v>
      </c>
      <c r="F108" s="17">
        <v>24597.0</v>
      </c>
      <c r="H108" s="20">
        <f t="shared" si="2"/>
        <v>10404.82234</v>
      </c>
      <c r="J108" s="19">
        <v>0.077</v>
      </c>
      <c r="L108" s="17">
        <v>2.0</v>
      </c>
      <c r="N108" s="21">
        <v>37.0</v>
      </c>
      <c r="O108" s="27"/>
      <c r="P108" s="21">
        <v>4.0</v>
      </c>
      <c r="R108" s="18">
        <v>2.0</v>
      </c>
      <c r="V108" s="20">
        <f t="shared" si="3"/>
        <v>5466</v>
      </c>
      <c r="X108" s="20">
        <f t="shared" si="4"/>
        <v>4302</v>
      </c>
      <c r="Z108" s="20">
        <f t="shared" si="5"/>
        <v>2841</v>
      </c>
      <c r="AD108" s="20">
        <f>ROUND(VLOOKUP(C108, Sheet5!$B$1:$C$111, 2, 0) *V108, 0)</f>
        <v>1787</v>
      </c>
      <c r="AE108" s="19" t="s">
        <v>168</v>
      </c>
      <c r="AF108" s="20">
        <f t="shared" si="6"/>
        <v>2.398666504</v>
      </c>
      <c r="AH108" s="19">
        <v>104016.09</v>
      </c>
      <c r="AL108" s="19">
        <v>0.37</v>
      </c>
      <c r="AN108" s="29">
        <v>0.941</v>
      </c>
      <c r="AP108" s="19">
        <v>0.098726349</v>
      </c>
      <c r="AQ108" s="19" t="s">
        <v>55</v>
      </c>
      <c r="AR108" s="20">
        <f t="shared" si="7"/>
        <v>0.76</v>
      </c>
      <c r="AS108" s="19" t="s">
        <v>55</v>
      </c>
      <c r="AT108" s="21">
        <v>1.068806</v>
      </c>
      <c r="AV108" s="21">
        <v>59.0</v>
      </c>
      <c r="AX108" s="21">
        <v>25.0</v>
      </c>
      <c r="AZ108" s="21">
        <v>7.0</v>
      </c>
      <c r="BB108" s="21">
        <v>0.6238</v>
      </c>
      <c r="BD108" s="19">
        <v>0.085</v>
      </c>
      <c r="BF108" s="19">
        <v>0.154</v>
      </c>
      <c r="BH108" s="21">
        <v>0.75</v>
      </c>
      <c r="BJ108" s="26">
        <v>0.0</v>
      </c>
      <c r="BL108" s="20">
        <v>0.06035365498006059</v>
      </c>
      <c r="BM108" s="20">
        <v>0.10722764964470921</v>
      </c>
      <c r="BN108" s="20">
        <v>5.418958920768627E-4</v>
      </c>
      <c r="BO108" s="20">
        <v>0.017747090465517257</v>
      </c>
      <c r="BP108" s="20">
        <v>0.1331031784913794</v>
      </c>
      <c r="BQ108" s="20">
        <v>0.040845402865293534</v>
      </c>
      <c r="BR108" s="20">
        <v>0.06272444950789687</v>
      </c>
      <c r="BS108" s="20">
        <v>0.16866509640892352</v>
      </c>
      <c r="BT108" s="20">
        <v>0.08602597286720196</v>
      </c>
    </row>
    <row r="109">
      <c r="A109" s="16" t="str">
        <f t="shared" si="8"/>
        <v>Type | </v>
      </c>
      <c r="B109" s="16" t="str">
        <f t="shared" si="1"/>
        <v>no of households | Total number of water connections | Labour settlements in the region | </v>
      </c>
      <c r="C109" s="17">
        <v>107.0</v>
      </c>
      <c r="D109" s="18">
        <v>2.939</v>
      </c>
      <c r="F109" s="17">
        <v>30575.0</v>
      </c>
      <c r="H109" s="20">
        <f t="shared" si="2"/>
        <v>10403.19837</v>
      </c>
      <c r="J109" s="19">
        <v>0.077</v>
      </c>
      <c r="L109" s="17">
        <v>3.0</v>
      </c>
      <c r="N109" s="21">
        <v>46.0</v>
      </c>
      <c r="O109" s="27"/>
      <c r="P109" s="21">
        <v>5.0</v>
      </c>
      <c r="R109" s="18">
        <v>3.0</v>
      </c>
      <c r="V109" s="20">
        <f t="shared" si="3"/>
        <v>6794</v>
      </c>
      <c r="X109" s="20">
        <f t="shared" si="4"/>
        <v>5348</v>
      </c>
      <c r="Z109" s="20">
        <f t="shared" si="5"/>
        <v>3532</v>
      </c>
      <c r="AD109" s="20">
        <f>ROUND(VLOOKUP(C109, Sheet5!$B$1:$C$111, 2, 0) *V109, 0)</f>
        <v>6028</v>
      </c>
      <c r="AE109" s="19" t="s">
        <v>169</v>
      </c>
      <c r="AF109" s="20">
        <f t="shared" si="6"/>
        <v>3.826655765</v>
      </c>
      <c r="AH109" s="19">
        <v>104016.09</v>
      </c>
      <c r="AL109" s="19">
        <v>0.37</v>
      </c>
      <c r="AN109" s="29">
        <v>0.938</v>
      </c>
      <c r="AP109" s="19">
        <v>0.098726349</v>
      </c>
      <c r="AQ109" s="19" t="s">
        <v>55</v>
      </c>
      <c r="AR109" s="20">
        <f t="shared" si="7"/>
        <v>0.76</v>
      </c>
      <c r="AS109" s="19" t="s">
        <v>55</v>
      </c>
      <c r="AT109" s="21">
        <v>1.068806</v>
      </c>
      <c r="AV109" s="21">
        <v>117.0</v>
      </c>
      <c r="AX109" s="21">
        <v>50.0</v>
      </c>
      <c r="AZ109" s="21">
        <v>13.0</v>
      </c>
      <c r="BB109" s="21">
        <v>0.6238</v>
      </c>
      <c r="BD109" s="19">
        <v>0.085</v>
      </c>
      <c r="BF109" s="19">
        <v>0.154</v>
      </c>
      <c r="BH109" s="21">
        <v>0.74</v>
      </c>
      <c r="BJ109" s="28">
        <v>0.0736</v>
      </c>
      <c r="BL109" s="20">
        <v>0.07502187262736726</v>
      </c>
      <c r="BM109" s="20">
        <v>0.13328801837163004</v>
      </c>
      <c r="BN109" s="20">
        <v>6.735970606273155E-4</v>
      </c>
      <c r="BO109" s="20">
        <v>0.022060303735544583</v>
      </c>
      <c r="BP109" s="20">
        <v>0.16545227801658435</v>
      </c>
      <c r="BQ109" s="20">
        <v>0.050772378444783904</v>
      </c>
      <c r="BR109" s="20">
        <v>0.07796885976761177</v>
      </c>
      <c r="BS109" s="20">
        <v>0.20965708512025194</v>
      </c>
      <c r="BT109" s="20">
        <v>0.10693353337458633</v>
      </c>
    </row>
    <row r="110">
      <c r="A110" s="16" t="str">
        <f t="shared" si="8"/>
        <v>Type | </v>
      </c>
      <c r="B110" s="16" t="str">
        <f t="shared" si="1"/>
        <v>no of households | Total number of water connections | Labour settlements in the region | </v>
      </c>
      <c r="C110" s="17">
        <v>108.0</v>
      </c>
      <c r="D110" s="18">
        <v>1.511</v>
      </c>
      <c r="F110" s="17">
        <v>15719.0</v>
      </c>
      <c r="H110" s="20">
        <f t="shared" si="2"/>
        <v>10403.04434</v>
      </c>
      <c r="J110" s="19">
        <v>0.077</v>
      </c>
      <c r="L110" s="17">
        <v>1.0</v>
      </c>
      <c r="N110" s="21">
        <v>24.0</v>
      </c>
      <c r="O110" s="27"/>
      <c r="P110" s="21">
        <v>2.0</v>
      </c>
      <c r="R110" s="18">
        <v>1.0</v>
      </c>
      <c r="V110" s="20">
        <f t="shared" si="3"/>
        <v>3493</v>
      </c>
      <c r="X110" s="20">
        <f t="shared" si="4"/>
        <v>2749</v>
      </c>
      <c r="Z110" s="20">
        <f t="shared" si="5"/>
        <v>1816</v>
      </c>
      <c r="AD110" s="20">
        <f>ROUND(VLOOKUP(C110, Sheet5!$B$1:$C$111, 2, 0) *V110, 0)</f>
        <v>3099</v>
      </c>
      <c r="AE110" s="19" t="s">
        <v>170</v>
      </c>
      <c r="AF110" s="20">
        <f t="shared" si="6"/>
        <v>2.990012087</v>
      </c>
      <c r="AH110" s="19">
        <v>104016.09</v>
      </c>
      <c r="AL110" s="19">
        <v>0.37</v>
      </c>
      <c r="AN110" s="29">
        <v>0.985</v>
      </c>
      <c r="AP110" s="19">
        <v>0.098726349</v>
      </c>
      <c r="AQ110" s="19" t="s">
        <v>55</v>
      </c>
      <c r="AR110" s="20">
        <f t="shared" si="7"/>
        <v>0.76</v>
      </c>
      <c r="AS110" s="19" t="s">
        <v>55</v>
      </c>
      <c r="AT110" s="21">
        <v>1.068806</v>
      </c>
      <c r="AV110" s="21">
        <v>47.0</v>
      </c>
      <c r="AX110" s="21">
        <v>20.0</v>
      </c>
      <c r="AZ110" s="21">
        <v>5.0</v>
      </c>
      <c r="BB110" s="21">
        <v>0.6238</v>
      </c>
      <c r="BD110" s="19">
        <v>0.085</v>
      </c>
      <c r="BF110" s="19">
        <v>0.154</v>
      </c>
      <c r="BH110" s="21">
        <v>0.77</v>
      </c>
      <c r="BJ110" s="26">
        <v>1.094</v>
      </c>
      <c r="BL110" s="20">
        <v>0.03856970779491696</v>
      </c>
      <c r="BM110" s="20">
        <v>0.06852508130118244</v>
      </c>
      <c r="BN110" s="20">
        <v>3.4630489602619044E-4</v>
      </c>
      <c r="BO110" s="20">
        <v>0.011341485344857738</v>
      </c>
      <c r="BP110" s="20">
        <v>0.08506114008643302</v>
      </c>
      <c r="BQ110" s="20">
        <v>0.026102731537974107</v>
      </c>
      <c r="BR110" s="20">
        <v>0.04008479171503154</v>
      </c>
      <c r="BS110" s="20">
        <v>0.10778739888815177</v>
      </c>
      <c r="BT110" s="20">
        <v>0.05497590224415773</v>
      </c>
    </row>
    <row r="111">
      <c r="A111" s="16" t="str">
        <f t="shared" si="8"/>
        <v>Type | </v>
      </c>
      <c r="B111" s="16" t="str">
        <f t="shared" si="1"/>
        <v>no of households | Total number of water connections | Labour settlements in the region | </v>
      </c>
      <c r="C111" s="17">
        <v>109.0</v>
      </c>
      <c r="D111" s="18">
        <v>2.872</v>
      </c>
      <c r="F111" s="17">
        <v>29878.0</v>
      </c>
      <c r="H111" s="20">
        <f t="shared" si="2"/>
        <v>10403.20334</v>
      </c>
      <c r="J111" s="19">
        <v>0.077</v>
      </c>
      <c r="L111" s="17">
        <v>3.0</v>
      </c>
      <c r="N111" s="21">
        <v>45.0</v>
      </c>
      <c r="O111" s="27"/>
      <c r="P111" s="21">
        <v>5.0</v>
      </c>
      <c r="R111" s="18">
        <v>3.0</v>
      </c>
      <c r="V111" s="20">
        <f t="shared" si="3"/>
        <v>6640</v>
      </c>
      <c r="X111" s="20">
        <f t="shared" si="4"/>
        <v>5226</v>
      </c>
      <c r="Z111" s="20">
        <f t="shared" si="5"/>
        <v>3451</v>
      </c>
      <c r="AD111" s="20">
        <f>ROUND(VLOOKUP(C111, Sheet5!$B$1:$C$111, 2, 0) *V111, 0)</f>
        <v>5891</v>
      </c>
      <c r="AE111" s="19" t="s">
        <v>171</v>
      </c>
      <c r="AF111" s="20">
        <f t="shared" si="6"/>
        <v>1.53959435</v>
      </c>
      <c r="AH111" s="19">
        <v>104016.09</v>
      </c>
      <c r="AL111" s="19">
        <v>0.37</v>
      </c>
      <c r="AN111" s="29">
        <v>0.94</v>
      </c>
      <c r="AP111" s="19">
        <v>0.098726349</v>
      </c>
      <c r="AQ111" s="19" t="s">
        <v>55</v>
      </c>
      <c r="AR111" s="20">
        <f t="shared" si="7"/>
        <v>0.76</v>
      </c>
      <c r="AS111" s="19" t="s">
        <v>55</v>
      </c>
      <c r="AT111" s="21">
        <v>1.068806</v>
      </c>
      <c r="AV111" s="21">
        <v>46.0</v>
      </c>
      <c r="AX111" s="21">
        <v>20.0</v>
      </c>
      <c r="AZ111" s="21">
        <v>5.0</v>
      </c>
      <c r="BB111" s="21">
        <v>0.6238</v>
      </c>
      <c r="BD111" s="19">
        <v>0.085</v>
      </c>
      <c r="BF111" s="19">
        <v>0.154</v>
      </c>
      <c r="BH111" s="21">
        <v>0.76</v>
      </c>
      <c r="BJ111" s="26">
        <v>0.0</v>
      </c>
      <c r="BL111" s="20">
        <v>0.07331164383844577</v>
      </c>
      <c r="BM111" s="20">
        <v>0.1302495310844665</v>
      </c>
      <c r="BN111" s="20">
        <v>6.582414710522627E-4</v>
      </c>
      <c r="BO111" s="20">
        <v>0.021557408176961605</v>
      </c>
      <c r="BP111" s="20">
        <v>0.161680561327212</v>
      </c>
      <c r="BQ111" s="20">
        <v>0.04961495088056431</v>
      </c>
      <c r="BR111" s="20">
        <v>0.07619145027429941</v>
      </c>
      <c r="BS111" s="20">
        <v>0.20487765786501677</v>
      </c>
      <c r="BT111" s="20">
        <v>0.1044958335295467</v>
      </c>
    </row>
    <row r="112">
      <c r="A112" s="16" t="str">
        <f t="shared" si="8"/>
        <v>Type | </v>
      </c>
      <c r="B112" s="16" t="str">
        <f t="shared" si="1"/>
        <v>no of households | Total number of water connections | Labour settlements in the region | </v>
      </c>
      <c r="C112" s="17">
        <v>110.0</v>
      </c>
      <c r="D112" s="18">
        <v>2.28</v>
      </c>
      <c r="F112" s="17">
        <v>23723.0</v>
      </c>
      <c r="H112" s="20">
        <f t="shared" si="2"/>
        <v>10404.82456</v>
      </c>
      <c r="J112" s="19">
        <v>0.077</v>
      </c>
      <c r="L112" s="17">
        <v>2.0</v>
      </c>
      <c r="N112" s="21">
        <v>36.0</v>
      </c>
      <c r="O112" s="27"/>
      <c r="P112" s="21">
        <v>4.0</v>
      </c>
      <c r="R112" s="18">
        <v>2.0</v>
      </c>
      <c r="V112" s="20">
        <f t="shared" si="3"/>
        <v>5272</v>
      </c>
      <c r="X112" s="20">
        <f t="shared" si="4"/>
        <v>4150</v>
      </c>
      <c r="Z112" s="20">
        <f t="shared" si="5"/>
        <v>2740</v>
      </c>
      <c r="AD112" s="20">
        <f>ROUND(VLOOKUP(C112, Sheet5!$B$1:$C$111, 2, 0) *V112, 0)</f>
        <v>4677</v>
      </c>
      <c r="AE112" s="19" t="s">
        <v>172</v>
      </c>
      <c r="AF112" s="20">
        <f t="shared" si="6"/>
        <v>3.372254774</v>
      </c>
      <c r="AH112" s="19">
        <v>104016.09</v>
      </c>
      <c r="AL112" s="19">
        <v>0.37</v>
      </c>
      <c r="AN112" s="29">
        <v>0.98</v>
      </c>
      <c r="AP112" s="19">
        <v>0.098726349</v>
      </c>
      <c r="AQ112" s="19" t="s">
        <v>55</v>
      </c>
      <c r="AR112" s="20">
        <f t="shared" si="7"/>
        <v>0.76</v>
      </c>
      <c r="AS112" s="19" t="s">
        <v>55</v>
      </c>
      <c r="AT112" s="21">
        <v>1.068806</v>
      </c>
      <c r="AV112" s="21">
        <v>80.0</v>
      </c>
      <c r="AX112" s="21">
        <v>34.0</v>
      </c>
      <c r="AZ112" s="21">
        <v>9.0</v>
      </c>
      <c r="BB112" s="21">
        <v>0.6238</v>
      </c>
      <c r="BD112" s="19">
        <v>0.085</v>
      </c>
      <c r="BF112" s="19">
        <v>0.154</v>
      </c>
      <c r="BH112" s="21">
        <v>0.83</v>
      </c>
      <c r="BJ112" s="26">
        <v>0.159</v>
      </c>
      <c r="BL112" s="20">
        <v>0.05820912131934697</v>
      </c>
      <c r="BM112" s="20">
        <v>0.10341755224301487</v>
      </c>
      <c r="BN112" s="20">
        <v>5.226408199267966E-4</v>
      </c>
      <c r="BO112" s="20">
        <v>0.01711648685260259</v>
      </c>
      <c r="BP112" s="20">
        <v>0.1283736513945194</v>
      </c>
      <c r="BQ112" s="20">
        <v>0.03939405180198229</v>
      </c>
      <c r="BR112" s="20">
        <v>0.0604956749065267</v>
      </c>
      <c r="BS112" s="20">
        <v>0.16267195520221542</v>
      </c>
      <c r="BT112" s="20">
        <v>0.08296923016337895</v>
      </c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mergeCells count="3">
    <mergeCell ref="C1:U1"/>
    <mergeCell ref="V1:BK1"/>
    <mergeCell ref="BL1:BT1"/>
  </mergeCells>
  <hyperlinks>
    <hyperlink r:id="rId1" ref="Q3"/>
    <hyperlink r:id="rId2" ref="AE3"/>
    <hyperlink r:id="rId3" ref="AI3"/>
    <hyperlink r:id="rId4" ref="AM3"/>
    <hyperlink r:id="rId5" ref="AW3"/>
    <hyperlink r:id="rId6" ref="BA3"/>
    <hyperlink r:id="rId7" ref="AW4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71"/>
  </cols>
  <sheetData>
    <row r="1">
      <c r="A1" s="31" t="s">
        <v>173</v>
      </c>
      <c r="B1" s="31" t="s">
        <v>174</v>
      </c>
      <c r="C1" s="31" t="s">
        <v>175</v>
      </c>
    </row>
    <row r="2">
      <c r="A2" s="32" t="s">
        <v>176</v>
      </c>
      <c r="B2" s="33">
        <v>1.0</v>
      </c>
      <c r="C2" s="33">
        <v>0.747146</v>
      </c>
    </row>
    <row r="3">
      <c r="A3" s="32" t="s">
        <v>176</v>
      </c>
      <c r="B3" s="33">
        <v>2.0</v>
      </c>
      <c r="C3" s="33">
        <v>0.747146</v>
      </c>
    </row>
    <row r="4">
      <c r="A4" s="32" t="s">
        <v>176</v>
      </c>
      <c r="B4" s="33">
        <v>3.0</v>
      </c>
      <c r="C4" s="33">
        <v>0.747146</v>
      </c>
    </row>
    <row r="5">
      <c r="A5" s="32" t="s">
        <v>176</v>
      </c>
      <c r="B5" s="33">
        <v>4.0</v>
      </c>
      <c r="C5" s="33">
        <v>0.747146</v>
      </c>
    </row>
    <row r="6">
      <c r="A6" s="32" t="s">
        <v>177</v>
      </c>
      <c r="B6" s="33">
        <v>5.0</v>
      </c>
      <c r="C6" s="33">
        <v>0.768226</v>
      </c>
    </row>
    <row r="7">
      <c r="A7" s="32" t="s">
        <v>176</v>
      </c>
      <c r="B7" s="33">
        <v>6.0</v>
      </c>
      <c r="C7" s="33">
        <v>0.747146</v>
      </c>
    </row>
    <row r="8">
      <c r="A8" s="32" t="s">
        <v>176</v>
      </c>
      <c r="B8" s="33">
        <v>7.0</v>
      </c>
      <c r="C8" s="33">
        <v>0.747146</v>
      </c>
    </row>
    <row r="9">
      <c r="A9" s="32" t="s">
        <v>178</v>
      </c>
      <c r="B9" s="33">
        <v>8.0</v>
      </c>
      <c r="C9" s="33">
        <v>0.887188</v>
      </c>
    </row>
    <row r="10">
      <c r="A10" s="32" t="s">
        <v>179</v>
      </c>
      <c r="B10" s="33">
        <v>9.0</v>
      </c>
      <c r="C10" s="33">
        <v>0.754908</v>
      </c>
    </row>
    <row r="11">
      <c r="A11" s="32" t="s">
        <v>177</v>
      </c>
      <c r="B11" s="33">
        <v>10.0</v>
      </c>
      <c r="C11" s="33">
        <v>0.768226</v>
      </c>
    </row>
    <row r="12">
      <c r="A12" s="32" t="s">
        <v>180</v>
      </c>
      <c r="B12" s="33">
        <v>11.0</v>
      </c>
      <c r="C12" s="33">
        <v>0.799996</v>
      </c>
    </row>
    <row r="13">
      <c r="A13" s="32" t="s">
        <v>176</v>
      </c>
      <c r="B13" s="33">
        <v>12.0</v>
      </c>
      <c r="C13" s="33">
        <v>0.747146</v>
      </c>
    </row>
    <row r="14">
      <c r="A14" s="32" t="s">
        <v>180</v>
      </c>
      <c r="B14" s="33">
        <v>13.0</v>
      </c>
      <c r="C14" s="33">
        <v>0.799996</v>
      </c>
    </row>
    <row r="15">
      <c r="A15" s="32" t="s">
        <v>179</v>
      </c>
      <c r="B15" s="33">
        <v>14.0</v>
      </c>
      <c r="C15" s="33">
        <v>0.754908</v>
      </c>
    </row>
    <row r="16">
      <c r="A16" s="32" t="s">
        <v>180</v>
      </c>
      <c r="B16" s="33">
        <v>15.0</v>
      </c>
      <c r="C16" s="33">
        <v>0.799996</v>
      </c>
    </row>
    <row r="17">
      <c r="A17" s="32" t="s">
        <v>176</v>
      </c>
      <c r="B17" s="33">
        <v>16.0</v>
      </c>
      <c r="C17" s="33">
        <v>0.747146</v>
      </c>
    </row>
    <row r="18">
      <c r="A18" s="32" t="s">
        <v>181</v>
      </c>
      <c r="B18" s="33">
        <v>17.0</v>
      </c>
      <c r="C18" s="33">
        <v>0.326929</v>
      </c>
    </row>
    <row r="19">
      <c r="A19" s="32" t="s">
        <v>177</v>
      </c>
      <c r="B19" s="33">
        <v>18.0</v>
      </c>
      <c r="C19" s="33">
        <v>0.768226</v>
      </c>
    </row>
    <row r="20">
      <c r="A20" s="32" t="s">
        <v>176</v>
      </c>
      <c r="B20" s="33">
        <v>19.0</v>
      </c>
      <c r="C20" s="33">
        <v>0.747146</v>
      </c>
    </row>
    <row r="21">
      <c r="A21" s="32" t="s">
        <v>177</v>
      </c>
      <c r="B21" s="33">
        <v>20.0</v>
      </c>
      <c r="C21" s="33">
        <v>0.768226</v>
      </c>
    </row>
    <row r="22">
      <c r="A22" s="32" t="s">
        <v>178</v>
      </c>
      <c r="B22" s="33">
        <v>21.0</v>
      </c>
      <c r="C22" s="33">
        <v>0.887188</v>
      </c>
    </row>
    <row r="23">
      <c r="A23" s="32" t="s">
        <v>180</v>
      </c>
      <c r="B23" s="33">
        <v>22.0</v>
      </c>
      <c r="C23" s="33">
        <v>0.799996</v>
      </c>
    </row>
    <row r="24">
      <c r="A24" s="32" t="s">
        <v>176</v>
      </c>
      <c r="B24" s="33">
        <v>23.0</v>
      </c>
      <c r="C24" s="33">
        <v>0.747146</v>
      </c>
    </row>
    <row r="25">
      <c r="A25" s="32" t="s">
        <v>176</v>
      </c>
      <c r="B25" s="33">
        <v>24.0</v>
      </c>
      <c r="C25" s="33">
        <v>0.747146</v>
      </c>
    </row>
    <row r="26">
      <c r="A26" s="32" t="s">
        <v>180</v>
      </c>
      <c r="B26" s="33">
        <v>25.0</v>
      </c>
      <c r="C26" s="33">
        <v>0.799996</v>
      </c>
    </row>
    <row r="27">
      <c r="A27" s="32" t="s">
        <v>181</v>
      </c>
      <c r="B27" s="33">
        <v>26.0</v>
      </c>
      <c r="C27" s="33">
        <v>0.326929</v>
      </c>
    </row>
    <row r="28">
      <c r="A28" s="32" t="s">
        <v>179</v>
      </c>
      <c r="B28" s="33">
        <v>27.0</v>
      </c>
      <c r="C28" s="33">
        <v>0.754908</v>
      </c>
    </row>
    <row r="29">
      <c r="A29" s="32" t="s">
        <v>177</v>
      </c>
      <c r="B29" s="33">
        <v>28.0</v>
      </c>
      <c r="C29" s="33">
        <v>0.768226</v>
      </c>
    </row>
    <row r="30">
      <c r="A30" s="32" t="s">
        <v>176</v>
      </c>
      <c r="B30" s="33">
        <v>29.0</v>
      </c>
      <c r="C30" s="33">
        <v>0.747146</v>
      </c>
    </row>
    <row r="31">
      <c r="A31" s="32" t="s">
        <v>176</v>
      </c>
      <c r="B31" s="33">
        <v>30.0</v>
      </c>
      <c r="C31" s="33">
        <v>0.747146</v>
      </c>
    </row>
    <row r="32">
      <c r="A32" s="32" t="s">
        <v>180</v>
      </c>
      <c r="B32" s="33">
        <v>31.0</v>
      </c>
      <c r="C32" s="33">
        <v>0.799996</v>
      </c>
    </row>
    <row r="33">
      <c r="A33" s="32" t="s">
        <v>180</v>
      </c>
      <c r="B33" s="33">
        <v>32.0</v>
      </c>
      <c r="C33" s="33">
        <v>0.799996</v>
      </c>
    </row>
    <row r="34">
      <c r="A34" s="32" t="s">
        <v>177</v>
      </c>
      <c r="B34" s="33">
        <v>33.0</v>
      </c>
      <c r="C34" s="33">
        <v>0.768226</v>
      </c>
    </row>
    <row r="35">
      <c r="A35" s="32" t="s">
        <v>179</v>
      </c>
      <c r="B35" s="33">
        <v>34.0</v>
      </c>
      <c r="C35" s="33">
        <v>0.754908</v>
      </c>
    </row>
    <row r="36">
      <c r="A36" s="32" t="s">
        <v>181</v>
      </c>
      <c r="B36" s="33">
        <v>36.0</v>
      </c>
      <c r="C36" s="33">
        <v>0.326929</v>
      </c>
    </row>
    <row r="37">
      <c r="A37" s="32" t="s">
        <v>179</v>
      </c>
      <c r="B37" s="33">
        <v>37.0</v>
      </c>
      <c r="C37" s="33">
        <v>0.754908</v>
      </c>
    </row>
    <row r="38">
      <c r="A38" s="32" t="s">
        <v>176</v>
      </c>
      <c r="B38" s="33">
        <v>37.0</v>
      </c>
      <c r="C38" s="33">
        <v>0.747146</v>
      </c>
    </row>
    <row r="39">
      <c r="A39" s="32" t="s">
        <v>179</v>
      </c>
      <c r="B39" s="33">
        <v>38.0</v>
      </c>
      <c r="C39" s="33">
        <v>0.754908</v>
      </c>
    </row>
    <row r="40">
      <c r="A40" s="32" t="s">
        <v>181</v>
      </c>
      <c r="B40" s="33">
        <v>39.0</v>
      </c>
      <c r="C40" s="33">
        <v>0.326929</v>
      </c>
    </row>
    <row r="41">
      <c r="A41" s="32" t="s">
        <v>179</v>
      </c>
      <c r="B41" s="33">
        <v>40.0</v>
      </c>
      <c r="C41" s="33">
        <v>0.754908</v>
      </c>
    </row>
    <row r="42">
      <c r="A42" s="32" t="s">
        <v>181</v>
      </c>
      <c r="B42" s="33">
        <v>41.0</v>
      </c>
      <c r="C42" s="33">
        <v>0.326929</v>
      </c>
    </row>
    <row r="43">
      <c r="A43" s="32" t="s">
        <v>180</v>
      </c>
      <c r="B43" s="33">
        <v>42.0</v>
      </c>
      <c r="C43" s="33">
        <v>0.799996</v>
      </c>
    </row>
    <row r="44">
      <c r="A44" s="32" t="s">
        <v>179</v>
      </c>
      <c r="B44" s="33">
        <v>43.0</v>
      </c>
      <c r="C44" s="33">
        <v>0.754908</v>
      </c>
    </row>
    <row r="45">
      <c r="A45" s="32" t="s">
        <v>179</v>
      </c>
      <c r="B45" s="33">
        <v>44.0</v>
      </c>
      <c r="C45" s="33">
        <v>0.754908</v>
      </c>
    </row>
    <row r="46">
      <c r="A46" s="32" t="s">
        <v>179</v>
      </c>
      <c r="B46" s="33">
        <v>45.0</v>
      </c>
      <c r="C46" s="33">
        <v>0.754908</v>
      </c>
    </row>
    <row r="47">
      <c r="A47" s="32" t="s">
        <v>180</v>
      </c>
      <c r="B47" s="33">
        <v>46.0</v>
      </c>
      <c r="C47" s="33">
        <v>0.799996</v>
      </c>
    </row>
    <row r="48">
      <c r="A48" s="32" t="s">
        <v>178</v>
      </c>
      <c r="B48" s="33">
        <v>47.0</v>
      </c>
      <c r="C48" s="33">
        <v>0.887188</v>
      </c>
    </row>
    <row r="49">
      <c r="A49" s="32" t="s">
        <v>179</v>
      </c>
      <c r="B49" s="33">
        <v>48.0</v>
      </c>
      <c r="C49" s="33">
        <v>0.754908</v>
      </c>
    </row>
    <row r="50">
      <c r="A50" s="32" t="s">
        <v>178</v>
      </c>
      <c r="B50" s="33">
        <v>49.0</v>
      </c>
      <c r="C50" s="33">
        <v>0.887188</v>
      </c>
    </row>
    <row r="51">
      <c r="A51" s="32" t="s">
        <v>180</v>
      </c>
      <c r="B51" s="33">
        <v>50.0</v>
      </c>
      <c r="C51" s="33">
        <v>0.799996</v>
      </c>
    </row>
    <row r="52">
      <c r="A52" s="32" t="s">
        <v>179</v>
      </c>
      <c r="B52" s="33">
        <v>51.0</v>
      </c>
      <c r="C52" s="33">
        <v>0.754908</v>
      </c>
    </row>
    <row r="53">
      <c r="A53" s="32" t="s">
        <v>178</v>
      </c>
      <c r="B53" s="33">
        <v>52.0</v>
      </c>
      <c r="C53" s="33">
        <v>0.887188</v>
      </c>
    </row>
    <row r="54">
      <c r="A54" s="32" t="s">
        <v>176</v>
      </c>
      <c r="B54" s="33">
        <v>53.0</v>
      </c>
      <c r="C54" s="33">
        <v>0.747146</v>
      </c>
    </row>
    <row r="55">
      <c r="A55" s="32" t="s">
        <v>180</v>
      </c>
      <c r="B55" s="33">
        <v>54.0</v>
      </c>
      <c r="C55" s="33">
        <v>0.799996</v>
      </c>
    </row>
    <row r="56">
      <c r="A56" s="32" t="s">
        <v>177</v>
      </c>
      <c r="B56" s="33">
        <v>55.0</v>
      </c>
      <c r="C56" s="33">
        <v>0.768226</v>
      </c>
    </row>
    <row r="57">
      <c r="A57" s="32" t="s">
        <v>176</v>
      </c>
      <c r="B57" s="33">
        <v>56.0</v>
      </c>
      <c r="C57" s="33">
        <v>0.747146</v>
      </c>
    </row>
    <row r="58">
      <c r="A58" s="32" t="s">
        <v>179</v>
      </c>
      <c r="B58" s="33">
        <v>57.0</v>
      </c>
      <c r="C58" s="33">
        <v>0.754908</v>
      </c>
    </row>
    <row r="59">
      <c r="A59" s="32" t="s">
        <v>177</v>
      </c>
      <c r="B59" s="33">
        <v>58.0</v>
      </c>
      <c r="C59" s="33">
        <v>0.768226</v>
      </c>
    </row>
    <row r="60">
      <c r="A60" s="32" t="s">
        <v>178</v>
      </c>
      <c r="B60" s="33">
        <v>59.0</v>
      </c>
      <c r="C60" s="33">
        <v>0.887188</v>
      </c>
    </row>
    <row r="61">
      <c r="A61" s="32" t="s">
        <v>179</v>
      </c>
      <c r="B61" s="33">
        <v>60.0</v>
      </c>
      <c r="C61" s="33">
        <v>0.754908</v>
      </c>
    </row>
    <row r="62">
      <c r="A62" s="32" t="s">
        <v>177</v>
      </c>
      <c r="B62" s="33">
        <v>61.0</v>
      </c>
      <c r="C62" s="33">
        <v>0.768226</v>
      </c>
    </row>
    <row r="63">
      <c r="A63" s="32" t="s">
        <v>180</v>
      </c>
      <c r="B63" s="33">
        <v>62.0</v>
      </c>
      <c r="C63" s="33">
        <v>0.799996</v>
      </c>
    </row>
    <row r="64">
      <c r="A64" s="32" t="s">
        <v>176</v>
      </c>
      <c r="B64" s="33">
        <v>63.0</v>
      </c>
      <c r="C64" s="33">
        <v>0.747146</v>
      </c>
    </row>
    <row r="65">
      <c r="A65" s="32" t="s">
        <v>176</v>
      </c>
      <c r="B65" s="33">
        <v>64.0</v>
      </c>
      <c r="C65" s="33">
        <v>0.747146</v>
      </c>
    </row>
    <row r="66">
      <c r="A66" s="32" t="s">
        <v>180</v>
      </c>
      <c r="B66" s="33">
        <v>65.0</v>
      </c>
      <c r="C66" s="33">
        <v>0.799996</v>
      </c>
    </row>
    <row r="67">
      <c r="A67" s="32" t="s">
        <v>179</v>
      </c>
      <c r="B67" s="33">
        <v>66.0</v>
      </c>
      <c r="C67" s="33">
        <v>0.754908</v>
      </c>
    </row>
    <row r="68">
      <c r="A68" s="32" t="s">
        <v>180</v>
      </c>
      <c r="B68" s="33">
        <v>67.0</v>
      </c>
      <c r="C68" s="33">
        <v>0.799996</v>
      </c>
    </row>
    <row r="69">
      <c r="A69" s="32" t="s">
        <v>180</v>
      </c>
      <c r="B69" s="33">
        <v>68.0</v>
      </c>
      <c r="C69" s="33">
        <v>0.799996</v>
      </c>
    </row>
    <row r="70">
      <c r="A70" s="32" t="s">
        <v>179</v>
      </c>
      <c r="B70" s="33">
        <v>69.0</v>
      </c>
      <c r="C70" s="33">
        <v>0.754908</v>
      </c>
    </row>
    <row r="71">
      <c r="A71" s="32" t="s">
        <v>178</v>
      </c>
      <c r="B71" s="33">
        <v>70.0</v>
      </c>
      <c r="C71" s="33">
        <v>0.887188</v>
      </c>
    </row>
    <row r="72">
      <c r="A72" s="32" t="s">
        <v>181</v>
      </c>
      <c r="B72" s="33">
        <v>71.0</v>
      </c>
      <c r="C72" s="33">
        <v>0.326929</v>
      </c>
    </row>
    <row r="73">
      <c r="A73" s="32" t="s">
        <v>179</v>
      </c>
      <c r="B73" s="33">
        <v>72.0</v>
      </c>
      <c r="C73" s="33">
        <v>0.754908</v>
      </c>
    </row>
    <row r="74">
      <c r="A74" s="32" t="s">
        <v>177</v>
      </c>
      <c r="B74" s="33">
        <v>73.0</v>
      </c>
      <c r="C74" s="33">
        <v>0.768226</v>
      </c>
    </row>
    <row r="75">
      <c r="A75" s="32" t="s">
        <v>178</v>
      </c>
      <c r="B75" s="33">
        <v>74.0</v>
      </c>
      <c r="C75" s="33">
        <v>0.887188</v>
      </c>
    </row>
    <row r="76">
      <c r="A76" s="32" t="s">
        <v>178</v>
      </c>
      <c r="B76" s="33">
        <v>75.0</v>
      </c>
      <c r="C76" s="33">
        <v>0.887188</v>
      </c>
    </row>
    <row r="77">
      <c r="A77" s="32" t="s">
        <v>180</v>
      </c>
      <c r="B77" s="33">
        <v>76.0</v>
      </c>
      <c r="C77" s="33">
        <v>0.799996</v>
      </c>
    </row>
    <row r="78">
      <c r="A78" s="32" t="s">
        <v>180</v>
      </c>
      <c r="B78" s="33">
        <v>77.0</v>
      </c>
      <c r="C78" s="33">
        <v>0.799996</v>
      </c>
    </row>
    <row r="79">
      <c r="A79" s="32" t="s">
        <v>180</v>
      </c>
      <c r="B79" s="33">
        <v>78.0</v>
      </c>
      <c r="C79" s="33">
        <v>0.799996</v>
      </c>
    </row>
    <row r="80">
      <c r="A80" s="32" t="s">
        <v>177</v>
      </c>
      <c r="B80" s="33">
        <v>79.0</v>
      </c>
      <c r="C80" s="33">
        <v>0.768226</v>
      </c>
    </row>
    <row r="81">
      <c r="A81" s="32" t="s">
        <v>180</v>
      </c>
      <c r="B81" s="33">
        <v>80.0</v>
      </c>
      <c r="C81" s="33">
        <v>0.799996</v>
      </c>
    </row>
    <row r="82">
      <c r="A82" s="32" t="s">
        <v>180</v>
      </c>
      <c r="B82" s="33">
        <v>81.0</v>
      </c>
      <c r="C82" s="33">
        <v>0.799996</v>
      </c>
    </row>
    <row r="83">
      <c r="A83" s="32" t="s">
        <v>178</v>
      </c>
      <c r="B83" s="33">
        <v>82.0</v>
      </c>
      <c r="C83" s="33">
        <v>0.887188</v>
      </c>
    </row>
    <row r="84">
      <c r="A84" s="32" t="s">
        <v>181</v>
      </c>
      <c r="B84" s="33">
        <v>83.0</v>
      </c>
      <c r="C84" s="33">
        <v>0.326929</v>
      </c>
    </row>
    <row r="85">
      <c r="A85" s="32" t="s">
        <v>181</v>
      </c>
      <c r="B85" s="33">
        <v>84.0</v>
      </c>
      <c r="C85" s="33">
        <v>0.326929</v>
      </c>
    </row>
    <row r="86">
      <c r="A86" s="32" t="s">
        <v>178</v>
      </c>
      <c r="B86" s="33">
        <v>85.0</v>
      </c>
      <c r="C86" s="33">
        <v>0.887188</v>
      </c>
    </row>
    <row r="87">
      <c r="A87" s="32" t="s">
        <v>177</v>
      </c>
      <c r="B87" s="33">
        <v>86.0</v>
      </c>
      <c r="C87" s="33">
        <v>0.768226</v>
      </c>
    </row>
    <row r="88">
      <c r="A88" s="32" t="s">
        <v>181</v>
      </c>
      <c r="B88" s="33">
        <v>87.0</v>
      </c>
      <c r="C88" s="33">
        <v>0.326929</v>
      </c>
    </row>
    <row r="89">
      <c r="A89" s="32" t="s">
        <v>177</v>
      </c>
      <c r="B89" s="33">
        <v>88.0</v>
      </c>
      <c r="C89" s="33">
        <v>0.768226</v>
      </c>
    </row>
    <row r="90">
      <c r="A90" s="32" t="s">
        <v>180</v>
      </c>
      <c r="B90" s="33">
        <v>89.0</v>
      </c>
      <c r="C90" s="33">
        <v>0.799996</v>
      </c>
    </row>
    <row r="91">
      <c r="A91" s="32" t="s">
        <v>181</v>
      </c>
      <c r="B91" s="33">
        <v>90.0</v>
      </c>
      <c r="C91" s="33">
        <v>0.326929</v>
      </c>
    </row>
    <row r="92">
      <c r="A92" s="32" t="s">
        <v>178</v>
      </c>
      <c r="B92" s="33">
        <v>91.0</v>
      </c>
      <c r="C92" s="33">
        <v>0.887188</v>
      </c>
    </row>
    <row r="93">
      <c r="A93" s="32" t="s">
        <v>181</v>
      </c>
      <c r="B93" s="33">
        <v>92.0</v>
      </c>
      <c r="C93" s="33">
        <v>0.326929</v>
      </c>
    </row>
    <row r="94">
      <c r="A94" s="32" t="s">
        <v>179</v>
      </c>
      <c r="B94" s="33">
        <v>93.0</v>
      </c>
      <c r="C94" s="33">
        <v>0.754908</v>
      </c>
    </row>
    <row r="95">
      <c r="A95" s="32" t="s">
        <v>181</v>
      </c>
      <c r="B95" s="33">
        <v>94.0</v>
      </c>
      <c r="C95" s="33">
        <v>0.326929</v>
      </c>
    </row>
    <row r="96">
      <c r="A96" s="32" t="s">
        <v>181</v>
      </c>
      <c r="B96" s="33">
        <v>95.0</v>
      </c>
      <c r="C96" s="33">
        <v>0.326929</v>
      </c>
    </row>
    <row r="97">
      <c r="A97" s="32" t="s">
        <v>177</v>
      </c>
      <c r="B97" s="33">
        <v>96.0</v>
      </c>
      <c r="C97" s="33">
        <v>0.768226</v>
      </c>
    </row>
    <row r="98">
      <c r="A98" s="32" t="s">
        <v>179</v>
      </c>
      <c r="B98" s="33">
        <v>97.0</v>
      </c>
      <c r="C98" s="33">
        <v>0.754908</v>
      </c>
    </row>
    <row r="99">
      <c r="A99" s="32" t="s">
        <v>178</v>
      </c>
      <c r="B99" s="33">
        <v>98.0</v>
      </c>
      <c r="C99" s="33">
        <v>0.887188</v>
      </c>
    </row>
    <row r="100">
      <c r="A100" s="32" t="s">
        <v>178</v>
      </c>
      <c r="B100" s="33">
        <v>99.0</v>
      </c>
      <c r="C100" s="33">
        <v>0.887188</v>
      </c>
    </row>
    <row r="101">
      <c r="A101" s="32" t="s">
        <v>178</v>
      </c>
      <c r="B101" s="33">
        <v>100.0</v>
      </c>
      <c r="C101" s="33">
        <v>0.887188</v>
      </c>
    </row>
    <row r="102">
      <c r="A102" s="32" t="s">
        <v>178</v>
      </c>
      <c r="B102" s="33">
        <v>101.0</v>
      </c>
      <c r="C102" s="33">
        <v>0.887188</v>
      </c>
    </row>
    <row r="103">
      <c r="A103" s="32" t="s">
        <v>181</v>
      </c>
      <c r="B103" s="33">
        <v>102.0</v>
      </c>
      <c r="C103" s="33">
        <v>0.326929</v>
      </c>
    </row>
    <row r="104">
      <c r="A104" s="32" t="s">
        <v>179</v>
      </c>
      <c r="B104" s="33">
        <v>103.0</v>
      </c>
      <c r="C104" s="33">
        <v>0.754908</v>
      </c>
    </row>
    <row r="105">
      <c r="A105" s="32" t="s">
        <v>181</v>
      </c>
      <c r="B105" s="33">
        <v>104.0</v>
      </c>
      <c r="C105" s="33">
        <v>0.326929</v>
      </c>
    </row>
    <row r="106">
      <c r="A106" s="32" t="s">
        <v>181</v>
      </c>
      <c r="B106" s="33">
        <v>105.0</v>
      </c>
      <c r="C106" s="33">
        <v>0.326929</v>
      </c>
    </row>
    <row r="107">
      <c r="A107" s="32" t="s">
        <v>181</v>
      </c>
      <c r="B107" s="33">
        <v>106.0</v>
      </c>
      <c r="C107" s="33">
        <v>0.326929</v>
      </c>
    </row>
    <row r="108">
      <c r="A108" s="32" t="s">
        <v>178</v>
      </c>
      <c r="B108" s="33">
        <v>107.0</v>
      </c>
      <c r="C108" s="33">
        <v>0.887188</v>
      </c>
    </row>
    <row r="109">
      <c r="A109" s="32" t="s">
        <v>178</v>
      </c>
      <c r="B109" s="33">
        <v>108.0</v>
      </c>
      <c r="C109" s="33">
        <v>0.887188</v>
      </c>
    </row>
    <row r="110">
      <c r="A110" s="32" t="s">
        <v>178</v>
      </c>
      <c r="B110" s="33">
        <v>109.0</v>
      </c>
      <c r="C110" s="33">
        <v>0.887188</v>
      </c>
    </row>
    <row r="111">
      <c r="A111" s="32" t="s">
        <v>178</v>
      </c>
      <c r="B111" s="33">
        <v>110.0</v>
      </c>
      <c r="C111" s="33">
        <v>0.887188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182</v>
      </c>
      <c r="B1" s="5"/>
      <c r="C1" s="34" t="s">
        <v>183</v>
      </c>
      <c r="D1" s="34" t="s">
        <v>184</v>
      </c>
      <c r="E1" s="35" t="s">
        <v>185</v>
      </c>
      <c r="F1" s="34" t="s">
        <v>186</v>
      </c>
      <c r="G1" s="34" t="s">
        <v>187</v>
      </c>
      <c r="H1" s="34" t="s">
        <v>188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10"/>
      <c r="B2" s="37" t="s">
        <v>189</v>
      </c>
      <c r="C2" s="10"/>
      <c r="D2" s="10"/>
      <c r="E2" s="38"/>
      <c r="F2" s="10"/>
      <c r="G2" s="10"/>
      <c r="H2" s="10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10"/>
      <c r="B3" s="37" t="s">
        <v>190</v>
      </c>
      <c r="C3" s="10"/>
      <c r="D3" s="10"/>
      <c r="E3" s="38"/>
      <c r="F3" s="10"/>
      <c r="G3" s="10"/>
      <c r="H3" s="10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9" t="s">
        <v>191</v>
      </c>
      <c r="B4" s="37" t="s">
        <v>192</v>
      </c>
      <c r="C4" s="8" t="s">
        <v>191</v>
      </c>
      <c r="D4" s="8" t="s">
        <v>193</v>
      </c>
      <c r="E4" s="22" t="s">
        <v>194</v>
      </c>
      <c r="F4" s="10"/>
      <c r="G4" s="10"/>
      <c r="H4" s="10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40"/>
      <c r="B5" s="37" t="s">
        <v>195</v>
      </c>
      <c r="C5" s="8" t="s">
        <v>191</v>
      </c>
      <c r="D5" s="8" t="s">
        <v>196</v>
      </c>
      <c r="E5" s="41" t="s">
        <v>197</v>
      </c>
      <c r="F5" s="10"/>
      <c r="G5" s="10"/>
      <c r="H5" s="10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0"/>
      <c r="B6" s="42" t="s">
        <v>198</v>
      </c>
      <c r="C6" s="10"/>
      <c r="D6" s="10"/>
      <c r="E6" s="38"/>
      <c r="F6" s="10"/>
      <c r="G6" s="10"/>
      <c r="H6" s="10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0"/>
      <c r="B7" s="42"/>
      <c r="C7" s="10"/>
      <c r="D7" s="10"/>
      <c r="E7" s="38"/>
      <c r="F7" s="10"/>
      <c r="G7" s="10"/>
      <c r="H7" s="10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/>
      <c r="B8" s="37" t="s">
        <v>199</v>
      </c>
      <c r="C8" s="8" t="s">
        <v>191</v>
      </c>
      <c r="D8" s="8" t="s">
        <v>200</v>
      </c>
      <c r="E8" s="43" t="s">
        <v>201</v>
      </c>
      <c r="F8" s="10"/>
      <c r="G8" s="10"/>
      <c r="H8" s="10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40"/>
      <c r="B9" s="37" t="s">
        <v>202</v>
      </c>
      <c r="C9" s="8" t="s">
        <v>191</v>
      </c>
      <c r="D9" s="8" t="s">
        <v>47</v>
      </c>
      <c r="E9" s="41" t="s">
        <v>203</v>
      </c>
      <c r="F9" s="10"/>
      <c r="G9" s="10"/>
      <c r="H9" s="10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/>
      <c r="B10" s="37" t="s">
        <v>204</v>
      </c>
      <c r="C10" s="8" t="s">
        <v>205</v>
      </c>
      <c r="D10" s="8" t="s">
        <v>206</v>
      </c>
      <c r="E10" s="19" t="s">
        <v>48</v>
      </c>
      <c r="F10" s="10"/>
      <c r="G10" s="10"/>
      <c r="H10" s="10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/>
      <c r="B11" s="37" t="s">
        <v>207</v>
      </c>
      <c r="C11" s="8" t="s">
        <v>208</v>
      </c>
      <c r="D11" s="8" t="s">
        <v>206</v>
      </c>
      <c r="E11" s="22" t="s">
        <v>49</v>
      </c>
      <c r="F11" s="10"/>
      <c r="G11" s="10"/>
      <c r="H11" s="10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0"/>
      <c r="B12" s="37" t="s">
        <v>209</v>
      </c>
      <c r="C12" s="8" t="s">
        <v>210</v>
      </c>
      <c r="D12" s="10"/>
      <c r="E12" s="38"/>
      <c r="F12" s="10"/>
      <c r="G12" s="10"/>
      <c r="H12" s="10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44"/>
      <c r="B13" s="37" t="s">
        <v>211</v>
      </c>
      <c r="C13" s="10"/>
      <c r="D13" s="10"/>
      <c r="E13" s="38"/>
      <c r="F13" s="10"/>
      <c r="G13" s="10"/>
      <c r="H13" s="10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45" t="s">
        <v>212</v>
      </c>
      <c r="B14" s="37" t="s">
        <v>36</v>
      </c>
      <c r="C14" s="46" t="s">
        <v>213</v>
      </c>
      <c r="D14" s="46" t="s">
        <v>214</v>
      </c>
      <c r="E14" s="47" t="s">
        <v>215</v>
      </c>
      <c r="F14" s="10"/>
      <c r="G14" s="10"/>
      <c r="H14" s="10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40"/>
      <c r="B15" s="37" t="s">
        <v>37</v>
      </c>
      <c r="C15" s="40"/>
      <c r="D15" s="40"/>
      <c r="E15" s="40"/>
      <c r="F15" s="10"/>
      <c r="G15" s="10"/>
      <c r="H15" s="10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40"/>
      <c r="B16" s="37" t="s">
        <v>38</v>
      </c>
      <c r="C16" s="40"/>
      <c r="D16" s="40"/>
      <c r="E16" s="40"/>
      <c r="F16" s="10"/>
      <c r="G16" s="10"/>
      <c r="H16" s="10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40"/>
      <c r="B17" s="37" t="s">
        <v>39</v>
      </c>
      <c r="C17" s="40"/>
      <c r="D17" s="40"/>
      <c r="E17" s="40"/>
      <c r="F17" s="10"/>
      <c r="G17" s="10"/>
      <c r="H17" s="10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40"/>
      <c r="B18" s="37" t="s">
        <v>40</v>
      </c>
      <c r="C18" s="40"/>
      <c r="D18" s="40"/>
      <c r="E18" s="40"/>
      <c r="F18" s="10"/>
      <c r="G18" s="10"/>
      <c r="H18" s="10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40"/>
      <c r="B19" s="37" t="s">
        <v>41</v>
      </c>
      <c r="C19" s="40"/>
      <c r="D19" s="40"/>
      <c r="E19" s="40"/>
      <c r="F19" s="10"/>
      <c r="G19" s="10"/>
      <c r="H19" s="10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40"/>
      <c r="B20" s="37" t="s">
        <v>42</v>
      </c>
      <c r="C20" s="40"/>
      <c r="D20" s="40"/>
      <c r="E20" s="40"/>
      <c r="F20" s="10"/>
      <c r="G20" s="10"/>
      <c r="H20" s="10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40"/>
      <c r="B21" s="37" t="s">
        <v>43</v>
      </c>
      <c r="C21" s="40"/>
      <c r="D21" s="40"/>
      <c r="E21" s="40"/>
      <c r="F21" s="10"/>
      <c r="G21" s="10"/>
      <c r="H21" s="10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44"/>
      <c r="B22" s="37" t="s">
        <v>44</v>
      </c>
      <c r="C22" s="44"/>
      <c r="D22" s="44"/>
      <c r="E22" s="44"/>
      <c r="F22" s="10"/>
      <c r="G22" s="10"/>
      <c r="H22" s="10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45" t="s">
        <v>1</v>
      </c>
      <c r="B23" s="37" t="s">
        <v>216</v>
      </c>
      <c r="C23" s="10"/>
      <c r="D23" s="10"/>
      <c r="E23" s="38"/>
      <c r="F23" s="10"/>
      <c r="G23" s="10"/>
      <c r="H23" s="10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40"/>
      <c r="B24" s="37" t="s">
        <v>16</v>
      </c>
      <c r="C24" s="10"/>
      <c r="D24" s="10"/>
      <c r="E24" s="38"/>
      <c r="F24" s="10"/>
      <c r="G24" s="10"/>
      <c r="H24" s="1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40"/>
      <c r="B25" s="37" t="s">
        <v>17</v>
      </c>
      <c r="C25" s="10"/>
      <c r="D25" s="10"/>
      <c r="E25" s="38"/>
      <c r="F25" s="10"/>
      <c r="G25" s="10"/>
      <c r="H25" s="10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40"/>
      <c r="B26" s="37" t="s">
        <v>18</v>
      </c>
      <c r="C26" s="10"/>
      <c r="D26" s="10"/>
      <c r="E26" s="38"/>
      <c r="F26" s="10"/>
      <c r="G26" s="10"/>
      <c r="H26" s="10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40"/>
      <c r="B27" s="37" t="s">
        <v>19</v>
      </c>
      <c r="C27" s="10"/>
      <c r="D27" s="10"/>
      <c r="E27" s="38"/>
      <c r="F27" s="10"/>
      <c r="G27" s="10"/>
      <c r="H27" s="10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40"/>
      <c r="B28" s="37" t="s">
        <v>20</v>
      </c>
      <c r="C28" s="10"/>
      <c r="D28" s="10"/>
      <c r="E28" s="38"/>
      <c r="F28" s="10"/>
      <c r="G28" s="10"/>
      <c r="H28" s="10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40"/>
      <c r="B29" s="37" t="s">
        <v>21</v>
      </c>
      <c r="C29" s="10"/>
      <c r="D29" s="10"/>
      <c r="E29" s="38"/>
      <c r="F29" s="10"/>
      <c r="G29" s="10"/>
      <c r="H29" s="10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40"/>
      <c r="B30" s="37" t="s">
        <v>22</v>
      </c>
      <c r="C30" s="10"/>
      <c r="D30" s="10"/>
      <c r="E30" s="38"/>
      <c r="F30" s="10"/>
      <c r="G30" s="10"/>
      <c r="H30" s="10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40"/>
      <c r="B31" s="37" t="s">
        <v>217</v>
      </c>
      <c r="C31" s="10"/>
      <c r="D31" s="10"/>
      <c r="E31" s="38"/>
      <c r="F31" s="10"/>
      <c r="G31" s="10"/>
      <c r="H31" s="10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40"/>
      <c r="B32" s="37" t="s">
        <v>24</v>
      </c>
      <c r="C32" s="8" t="s">
        <v>218</v>
      </c>
      <c r="D32" s="10"/>
      <c r="E32" s="48" t="s">
        <v>197</v>
      </c>
      <c r="F32" s="10"/>
      <c r="G32" s="10"/>
      <c r="H32" s="10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40"/>
      <c r="B33" s="37" t="s">
        <v>25</v>
      </c>
      <c r="C33" s="10"/>
      <c r="D33" s="10"/>
      <c r="E33" s="38"/>
      <c r="F33" s="10"/>
      <c r="G33" s="10"/>
      <c r="H33" s="10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40"/>
      <c r="B34" s="37" t="s">
        <v>26</v>
      </c>
      <c r="C34" s="10"/>
      <c r="D34" s="10"/>
      <c r="E34" s="38"/>
      <c r="F34" s="10"/>
      <c r="G34" s="10"/>
      <c r="H34" s="10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40"/>
      <c r="B35" s="37" t="s">
        <v>27</v>
      </c>
      <c r="C35" s="10" t="s">
        <v>219</v>
      </c>
      <c r="D35" s="8" t="s">
        <v>220</v>
      </c>
      <c r="E35" s="49" t="s">
        <v>221</v>
      </c>
      <c r="F35" s="10"/>
      <c r="G35" s="10"/>
      <c r="H35" s="10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40"/>
      <c r="B36" s="37" t="s">
        <v>28</v>
      </c>
      <c r="C36" s="8" t="s">
        <v>222</v>
      </c>
      <c r="D36" s="8" t="s">
        <v>220</v>
      </c>
      <c r="E36" s="41" t="s">
        <v>57</v>
      </c>
      <c r="F36" s="41" t="s">
        <v>64</v>
      </c>
      <c r="G36" s="10"/>
      <c r="H36" s="10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40"/>
      <c r="B37" s="37" t="s">
        <v>29</v>
      </c>
      <c r="C37" s="8" t="s">
        <v>222</v>
      </c>
      <c r="D37" s="8" t="s">
        <v>220</v>
      </c>
      <c r="E37" s="50" t="s">
        <v>58</v>
      </c>
      <c r="F37" s="10"/>
      <c r="G37" s="10"/>
      <c r="H37" s="10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40"/>
      <c r="B38" s="37" t="s">
        <v>30</v>
      </c>
      <c r="C38" s="8" t="s">
        <v>222</v>
      </c>
      <c r="D38" s="8" t="s">
        <v>220</v>
      </c>
      <c r="E38" s="41" t="s">
        <v>59</v>
      </c>
      <c r="F38" s="10"/>
      <c r="G38" s="10"/>
      <c r="H38" s="10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40"/>
      <c r="B39" s="37" t="s">
        <v>31</v>
      </c>
      <c r="C39" s="8" t="s">
        <v>219</v>
      </c>
      <c r="D39" s="8" t="s">
        <v>220</v>
      </c>
      <c r="E39" s="49" t="s">
        <v>223</v>
      </c>
      <c r="F39" s="10"/>
      <c r="G39" s="10"/>
      <c r="H39" s="10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40"/>
      <c r="B40" s="37" t="s">
        <v>32</v>
      </c>
      <c r="C40" s="8" t="s">
        <v>224</v>
      </c>
      <c r="D40" s="8" t="s">
        <v>220</v>
      </c>
      <c r="E40" s="41" t="s">
        <v>225</v>
      </c>
      <c r="F40" s="10"/>
      <c r="G40" s="10"/>
      <c r="H40" s="10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40"/>
      <c r="B41" s="37" t="s">
        <v>33</v>
      </c>
      <c r="C41" s="8" t="s">
        <v>191</v>
      </c>
      <c r="D41" s="8" t="s">
        <v>220</v>
      </c>
      <c r="E41" s="51" t="s">
        <v>61</v>
      </c>
      <c r="F41" s="10"/>
      <c r="G41" s="10"/>
      <c r="H41" s="10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40"/>
      <c r="B42" s="37" t="s">
        <v>34</v>
      </c>
      <c r="C42" s="8" t="s">
        <v>226</v>
      </c>
      <c r="D42" s="10"/>
      <c r="E42" s="48" t="s">
        <v>197</v>
      </c>
      <c r="F42" s="10"/>
      <c r="G42" s="10"/>
      <c r="H42" s="10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44"/>
      <c r="B43" s="10" t="s">
        <v>35</v>
      </c>
      <c r="C43" s="8" t="s">
        <v>224</v>
      </c>
      <c r="D43" s="10"/>
      <c r="E43" s="41" t="s">
        <v>227</v>
      </c>
      <c r="F43" s="10"/>
      <c r="G43" s="10"/>
      <c r="H43" s="10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52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52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52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53" t="s">
        <v>228</v>
      </c>
      <c r="B47" s="10"/>
      <c r="C47" s="36"/>
      <c r="D47" s="36"/>
      <c r="E47" s="52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54" t="s">
        <v>229</v>
      </c>
      <c r="B48" s="36"/>
      <c r="C48" s="36"/>
      <c r="D48" s="36"/>
      <c r="E48" s="52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54" t="s">
        <v>230</v>
      </c>
      <c r="B49" s="36"/>
      <c r="C49" s="36"/>
      <c r="D49" s="36"/>
      <c r="E49" s="52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54" t="s">
        <v>231</v>
      </c>
      <c r="B50" s="36"/>
      <c r="C50" s="36"/>
      <c r="D50" s="36"/>
      <c r="E50" s="52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52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52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D53" s="36"/>
      <c r="E53" s="52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D54" s="36"/>
      <c r="E54" s="52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52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52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52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52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52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52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52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52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52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52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52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52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52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52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52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52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52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52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52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52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52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52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52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52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52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52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52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52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52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52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52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52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52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52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52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52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52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52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52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52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52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52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52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52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52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52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52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52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52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52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52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52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52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52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52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52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52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52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52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52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52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52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52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52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52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52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52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52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52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52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52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52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52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52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52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52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52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52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52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52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52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52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52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52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52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52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52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52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52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52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52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52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52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52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52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52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52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52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52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52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52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52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52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52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52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52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52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52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52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52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52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52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52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52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52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52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52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52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52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52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52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52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52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52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52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52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52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52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52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52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52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52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52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52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52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52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52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52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52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52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52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52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52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52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52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52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52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52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52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52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52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52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52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52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52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52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52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52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52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52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52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52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52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52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52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52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52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52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52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52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52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52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52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52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52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52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52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52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52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52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52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52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52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52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52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52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52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52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52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52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52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52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52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52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52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52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52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52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52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52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52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52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52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52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52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52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52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52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52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52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52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52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52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52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52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52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52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52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52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52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52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52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52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52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52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52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52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52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52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52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52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52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52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52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52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52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52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52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52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52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52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52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52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52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52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52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52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52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52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52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52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52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52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52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52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52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52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52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52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52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52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52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52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52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52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52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52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52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52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52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52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52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52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52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52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52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52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52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52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52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52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52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52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52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52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52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52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52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52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52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52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52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52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52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52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52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52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52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52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52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52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52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52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52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52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52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52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52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52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52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52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52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52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52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52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52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52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52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52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52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52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52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52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52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52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52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52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52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52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52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52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52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52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52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52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52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52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52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52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52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52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52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52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52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52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52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52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52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52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52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52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52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52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52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52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52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52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52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52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52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52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52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52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52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52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52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52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52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52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52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52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52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52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52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52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52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52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52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52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52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52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52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52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52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52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52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52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52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52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52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52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52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52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52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52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52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52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52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52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52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52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52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52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52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52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52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52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52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52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52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52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52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52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52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52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52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52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52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52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52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52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52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52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52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52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52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52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52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52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52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52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52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52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52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52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52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52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52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52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52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52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52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52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52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52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52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52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52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52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52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52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52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52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52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52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52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52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52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52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52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52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52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52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52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52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52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52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52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52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52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52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52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52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52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52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52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52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52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52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52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52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52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52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52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52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52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52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52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52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52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52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52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52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52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52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52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52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52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52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52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52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52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52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52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52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52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52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52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52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52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52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52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52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52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52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52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52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52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52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52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52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52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52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52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52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52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52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52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52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52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52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52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52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52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52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52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52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52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52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52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52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52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52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52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52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52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52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52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52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52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52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52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52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52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52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52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52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52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52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52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52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52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52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52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52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52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52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52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52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52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52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52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52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52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52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52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52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52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52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52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52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52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52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52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52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52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52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52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52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52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52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52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52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52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52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52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52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52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52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52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52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52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52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52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52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52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52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52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52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52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52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52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52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52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52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52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52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52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52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52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52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52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52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52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52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52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52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52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52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52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52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52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52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52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52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52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52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52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52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52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52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52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52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52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52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52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52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52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52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52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52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52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52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52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52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52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52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52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52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52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52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52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52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52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52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52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52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52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52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52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52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52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52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52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52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52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52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52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52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52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52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52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52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52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52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52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52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52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52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52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52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52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52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52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52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52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52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52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52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52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52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52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52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52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52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52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52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52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52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52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52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52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52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52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52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52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52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52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52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52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52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52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52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52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52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52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52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52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52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52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52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52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52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52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52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52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52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52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52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52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52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52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52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52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52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52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52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52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52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52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52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52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52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52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52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52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52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52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52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52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52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52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52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52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52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52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52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52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52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52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52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52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52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52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52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52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52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52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52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52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52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52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52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52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52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52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52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52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52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52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52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52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52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52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52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52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52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52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52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52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52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52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52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52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52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52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52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52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52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52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52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52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52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52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52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52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52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52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52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52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52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52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52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52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52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52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52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52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52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52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52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52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52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52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52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52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52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52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52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52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52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52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52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52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52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52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52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52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52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52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52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52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52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52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52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52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52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52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52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52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52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52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52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52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52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52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52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52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52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52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52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52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52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52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52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52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52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52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52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52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52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52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52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52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52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52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52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52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52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52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52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52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52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52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52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52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52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52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52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52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52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52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52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52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52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52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52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52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52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52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52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52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52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52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52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52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52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52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52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52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52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52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52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52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52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52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52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52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52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52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52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52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52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52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52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52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52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52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52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52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52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52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52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52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52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52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36"/>
      <c r="B1001" s="36"/>
      <c r="C1001" s="36"/>
      <c r="D1001" s="36"/>
      <c r="E1001" s="52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36"/>
      <c r="B1002" s="36"/>
      <c r="C1002" s="36"/>
      <c r="D1002" s="36"/>
      <c r="E1002" s="52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</sheetData>
  <mergeCells count="9">
    <mergeCell ref="A53:C53"/>
    <mergeCell ref="A54:C54"/>
    <mergeCell ref="A1:B1"/>
    <mergeCell ref="A4:A13"/>
    <mergeCell ref="A14:A22"/>
    <mergeCell ref="C14:C22"/>
    <mergeCell ref="D14:D22"/>
    <mergeCell ref="E14:E22"/>
    <mergeCell ref="A23:A43"/>
  </mergeCells>
  <hyperlinks>
    <hyperlink r:id="rId1" ref="E4"/>
    <hyperlink r:id="rId2" ref="E5"/>
    <hyperlink r:id="rId3" ref="E8"/>
    <hyperlink r:id="rId4" ref="E9"/>
    <hyperlink r:id="rId5" ref="E11"/>
    <hyperlink r:id="rId6" ref="E14"/>
    <hyperlink r:id="rId7" ref="E32"/>
    <hyperlink r:id="rId8" ref="E35"/>
    <hyperlink r:id="rId9" ref="E36"/>
    <hyperlink r:id="rId10" ref="F36"/>
    <hyperlink r:id="rId11" ref="E38"/>
    <hyperlink r:id="rId12" ref="E39"/>
    <hyperlink r:id="rId13" ref="E40"/>
    <hyperlink r:id="rId14" ref="E42"/>
    <hyperlink r:id="rId15" ref="E43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26.14"/>
  </cols>
  <sheetData>
    <row r="1">
      <c r="A1" s="34" t="s">
        <v>232</v>
      </c>
      <c r="B1" s="34" t="s">
        <v>233</v>
      </c>
      <c r="C1" s="34" t="s">
        <v>234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10"/>
      <c r="B2" s="10"/>
      <c r="C2" s="10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55" t="s">
        <v>235</v>
      </c>
      <c r="B3" s="55" t="s">
        <v>236</v>
      </c>
      <c r="C3" s="10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55" t="s">
        <v>237</v>
      </c>
      <c r="B4" s="55" t="s">
        <v>236</v>
      </c>
      <c r="C4" s="1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55" t="s">
        <v>238</v>
      </c>
      <c r="B5" s="55" t="s">
        <v>239</v>
      </c>
      <c r="C5" s="10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55" t="s">
        <v>240</v>
      </c>
      <c r="B6" s="55" t="s">
        <v>241</v>
      </c>
      <c r="C6" s="10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55" t="s">
        <v>186</v>
      </c>
      <c r="B7" s="55" t="s">
        <v>242</v>
      </c>
      <c r="C7" s="10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55" t="s">
        <v>243</v>
      </c>
      <c r="B8" s="55" t="s">
        <v>244</v>
      </c>
      <c r="C8" s="10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55" t="s">
        <v>245</v>
      </c>
      <c r="B9" s="55" t="s">
        <v>246</v>
      </c>
      <c r="C9" s="10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  <col customWidth="1" min="3" max="3" width="19.57"/>
  </cols>
  <sheetData>
    <row r="1">
      <c r="A1" s="56" t="s">
        <v>247</v>
      </c>
      <c r="B1" s="57" t="s">
        <v>248</v>
      </c>
      <c r="C1" s="58" t="s">
        <v>249</v>
      </c>
    </row>
    <row r="2">
      <c r="A2" s="59">
        <v>1.0</v>
      </c>
      <c r="B2" s="60" t="s">
        <v>250</v>
      </c>
      <c r="C2" s="61">
        <v>0.1368919141089393</v>
      </c>
    </row>
    <row r="3">
      <c r="A3" s="62">
        <v>1.0</v>
      </c>
      <c r="B3" s="60" t="s">
        <v>37</v>
      </c>
      <c r="C3" s="61">
        <v>0.24320976434842978</v>
      </c>
    </row>
    <row r="4">
      <c r="A4" s="62">
        <v>1.0</v>
      </c>
      <c r="B4" s="60" t="s">
        <v>38</v>
      </c>
      <c r="C4" s="61">
        <v>0.001229108095254225</v>
      </c>
    </row>
    <row r="5">
      <c r="A5" s="62">
        <v>1.0</v>
      </c>
      <c r="B5" s="60" t="s">
        <v>39</v>
      </c>
      <c r="C5" s="61">
        <v>0.040253290119575874</v>
      </c>
    </row>
    <row r="6">
      <c r="A6" s="62">
        <v>1.0</v>
      </c>
      <c r="B6" s="60" t="s">
        <v>40</v>
      </c>
      <c r="C6" s="61">
        <v>0.301899675896819</v>
      </c>
    </row>
    <row r="7">
      <c r="A7" s="62">
        <v>1.0</v>
      </c>
      <c r="B7" s="60" t="s">
        <v>41</v>
      </c>
      <c r="C7" s="61">
        <v>0.09264402267978722</v>
      </c>
    </row>
    <row r="8">
      <c r="A8" s="62">
        <v>1.0</v>
      </c>
      <c r="B8" s="60" t="s">
        <v>42</v>
      </c>
      <c r="C8" s="61">
        <v>0.14226926202567655</v>
      </c>
    </row>
    <row r="9">
      <c r="A9" s="62">
        <v>1.0</v>
      </c>
      <c r="B9" s="60" t="s">
        <v>43</v>
      </c>
      <c r="C9" s="61">
        <v>0.38255989464787754</v>
      </c>
    </row>
    <row r="10">
      <c r="A10" s="62">
        <v>1.0</v>
      </c>
      <c r="B10" s="60" t="s">
        <v>44</v>
      </c>
      <c r="C10" s="61">
        <v>0.19512091012160823</v>
      </c>
    </row>
    <row r="11">
      <c r="A11" s="63">
        <v>2.0</v>
      </c>
      <c r="B11" s="60" t="s">
        <v>250</v>
      </c>
      <c r="C11" s="61">
        <v>0.13274761507810945</v>
      </c>
    </row>
    <row r="12">
      <c r="A12" s="63">
        <v>2.0</v>
      </c>
      <c r="B12" s="60" t="s">
        <v>37</v>
      </c>
      <c r="C12" s="61">
        <v>0.23584677291655134</v>
      </c>
    </row>
    <row r="13">
      <c r="A13" s="63">
        <v>2.0</v>
      </c>
      <c r="B13" s="60" t="s">
        <v>38</v>
      </c>
      <c r="C13" s="61">
        <v>0.001191897778479097</v>
      </c>
    </row>
    <row r="14">
      <c r="A14" s="63">
        <v>2.0</v>
      </c>
      <c r="B14" s="60" t="s">
        <v>39</v>
      </c>
      <c r="C14" s="61">
        <v>0.039034652245190433</v>
      </c>
    </row>
    <row r="15">
      <c r="A15" s="63">
        <v>2.0</v>
      </c>
      <c r="B15" s="60" t="s">
        <v>40</v>
      </c>
      <c r="C15" s="61">
        <v>0.2927598918389282</v>
      </c>
    </row>
    <row r="16">
      <c r="A16" s="63">
        <v>2.0</v>
      </c>
      <c r="B16" s="60" t="s">
        <v>41</v>
      </c>
      <c r="C16" s="61">
        <v>0.08983929505286195</v>
      </c>
    </row>
    <row r="17">
      <c r="A17" s="63">
        <v>2.0</v>
      </c>
      <c r="B17" s="60" t="s">
        <v>42</v>
      </c>
      <c r="C17" s="61">
        <v>0.1379621678589555</v>
      </c>
    </row>
    <row r="18">
      <c r="A18" s="63">
        <v>2.0</v>
      </c>
      <c r="B18" s="60" t="s">
        <v>43</v>
      </c>
      <c r="C18" s="61">
        <v>0.37097818355161893</v>
      </c>
    </row>
    <row r="19">
      <c r="A19" s="63">
        <v>2.0</v>
      </c>
      <c r="B19" s="60" t="s">
        <v>44</v>
      </c>
      <c r="C19" s="61">
        <v>0.18921377233355666</v>
      </c>
    </row>
    <row r="20">
      <c r="A20" s="63">
        <v>3.0</v>
      </c>
      <c r="B20" s="60" t="s">
        <v>250</v>
      </c>
      <c r="C20" s="61">
        <v>0.05689393820476745</v>
      </c>
    </row>
    <row r="21">
      <c r="A21" s="63">
        <v>3.0</v>
      </c>
      <c r="B21" s="60" t="s">
        <v>37</v>
      </c>
      <c r="C21" s="61">
        <v>0.10108092500353184</v>
      </c>
    </row>
    <row r="22">
      <c r="A22" s="63">
        <v>3.0</v>
      </c>
      <c r="B22" s="60" t="s">
        <v>38</v>
      </c>
      <c r="C22" s="61">
        <v>5.10832217326756E-4</v>
      </c>
    </row>
    <row r="23">
      <c r="A23" s="63">
        <v>3.0</v>
      </c>
      <c r="B23" s="60" t="s">
        <v>39</v>
      </c>
      <c r="C23" s="61">
        <v>0.01672975511745126</v>
      </c>
    </row>
    <row r="24">
      <c r="A24" s="63">
        <v>3.0</v>
      </c>
      <c r="B24" s="60" t="s">
        <v>40</v>
      </c>
      <c r="C24" s="61">
        <v>0.12547316338088443</v>
      </c>
    </row>
    <row r="25">
      <c r="A25" s="63">
        <v>3.0</v>
      </c>
      <c r="B25" s="60" t="s">
        <v>41</v>
      </c>
      <c r="C25" s="61">
        <v>0.038503978381004236</v>
      </c>
    </row>
    <row r="26">
      <c r="A26" s="63">
        <v>3.0</v>
      </c>
      <c r="B26" s="60" t="s">
        <v>42</v>
      </c>
      <c r="C26" s="61">
        <v>0.05912882915557201</v>
      </c>
    </row>
    <row r="27">
      <c r="A27" s="63">
        <v>3.0</v>
      </c>
      <c r="B27" s="60" t="s">
        <v>43</v>
      </c>
      <c r="C27" s="61">
        <v>0.1589965276429528</v>
      </c>
    </row>
    <row r="28">
      <c r="A28" s="63">
        <v>3.0</v>
      </c>
      <c r="B28" s="60" t="s">
        <v>44</v>
      </c>
      <c r="C28" s="61">
        <v>0.08109461450062251</v>
      </c>
    </row>
    <row r="29">
      <c r="A29" s="63">
        <v>4.0</v>
      </c>
      <c r="B29" s="60" t="s">
        <v>250</v>
      </c>
      <c r="C29" s="61">
        <v>0.07184923873342823</v>
      </c>
    </row>
    <row r="30">
      <c r="A30" s="63">
        <v>4.0</v>
      </c>
      <c r="B30" s="60" t="s">
        <v>37</v>
      </c>
      <c r="C30" s="61">
        <v>0.12765134109429505</v>
      </c>
    </row>
    <row r="31">
      <c r="A31" s="63">
        <v>4.0</v>
      </c>
      <c r="B31" s="60" t="s">
        <v>38</v>
      </c>
      <c r="C31" s="61">
        <v>6.451110099522175E-4</v>
      </c>
    </row>
    <row r="32">
      <c r="A32" s="63">
        <v>4.0</v>
      </c>
      <c r="B32" s="60" t="s">
        <v>39</v>
      </c>
      <c r="C32" s="61">
        <v>0.021127385575935125</v>
      </c>
    </row>
    <row r="33">
      <c r="A33" s="63">
        <v>4.0</v>
      </c>
      <c r="B33" s="60" t="s">
        <v>40</v>
      </c>
      <c r="C33" s="61">
        <v>0.15845539181951343</v>
      </c>
    </row>
    <row r="34">
      <c r="A34" s="63">
        <v>4.0</v>
      </c>
      <c r="B34" s="60" t="s">
        <v>41</v>
      </c>
      <c r="C34" s="61">
        <v>0.0486252423751484</v>
      </c>
    </row>
    <row r="35">
      <c r="A35" s="63">
        <v>4.0</v>
      </c>
      <c r="B35" s="60" t="s">
        <v>42</v>
      </c>
      <c r="C35" s="61">
        <v>0.07467159940196919</v>
      </c>
    </row>
    <row r="36">
      <c r="A36" s="63">
        <v>4.0</v>
      </c>
      <c r="B36" s="60" t="s">
        <v>43</v>
      </c>
      <c r="C36" s="61">
        <v>0.2007908018476277</v>
      </c>
    </row>
    <row r="37">
      <c r="A37" s="63">
        <v>4.0</v>
      </c>
      <c r="B37" s="60" t="s">
        <v>44</v>
      </c>
      <c r="C37" s="61">
        <v>0.10241137282991453</v>
      </c>
    </row>
    <row r="38">
      <c r="A38" s="63">
        <v>5.0</v>
      </c>
      <c r="B38" s="60" t="s">
        <v>250</v>
      </c>
      <c r="C38" s="61">
        <v>0.06945442768897</v>
      </c>
    </row>
    <row r="39">
      <c r="A39" s="63">
        <v>5.0</v>
      </c>
      <c r="B39" s="60" t="s">
        <v>37</v>
      </c>
      <c r="C39" s="61">
        <v>0.12339658701643043</v>
      </c>
    </row>
    <row r="40">
      <c r="A40" s="63">
        <v>5.0</v>
      </c>
      <c r="B40" s="60" t="s">
        <v>38</v>
      </c>
      <c r="C40" s="61">
        <v>6.236087783521437E-4</v>
      </c>
    </row>
    <row r="41">
      <c r="A41" s="63">
        <v>5.0</v>
      </c>
      <c r="B41" s="60" t="s">
        <v>39</v>
      </c>
      <c r="C41" s="61">
        <v>0.020423187491032706</v>
      </c>
    </row>
    <row r="42">
      <c r="A42" s="63">
        <v>5.0</v>
      </c>
      <c r="B42" s="60" t="s">
        <v>40</v>
      </c>
      <c r="C42" s="61">
        <v>0.15317390618274526</v>
      </c>
    </row>
    <row r="43">
      <c r="A43" s="63">
        <v>5.0</v>
      </c>
      <c r="B43" s="60" t="s">
        <v>41</v>
      </c>
      <c r="C43" s="61">
        <v>0.04700451166829283</v>
      </c>
    </row>
    <row r="44">
      <c r="A44" s="63">
        <v>5.0</v>
      </c>
      <c r="B44" s="60" t="s">
        <v>42</v>
      </c>
      <c r="C44" s="61">
        <v>0.07218271609426062</v>
      </c>
    </row>
    <row r="45">
      <c r="A45" s="63">
        <v>5.0</v>
      </c>
      <c r="B45" s="60" t="s">
        <v>43</v>
      </c>
      <c r="C45" s="61">
        <v>0.1940982322621047</v>
      </c>
    </row>
    <row r="46">
      <c r="A46" s="63">
        <v>5.0</v>
      </c>
      <c r="B46" s="60" t="s">
        <v>44</v>
      </c>
      <c r="C46" s="61">
        <v>0.0989978935634028</v>
      </c>
    </row>
    <row r="47">
      <c r="A47" s="63">
        <v>6.0</v>
      </c>
      <c r="B47" s="60" t="s">
        <v>250</v>
      </c>
      <c r="C47" s="61">
        <v>0.12306531550696992</v>
      </c>
    </row>
    <row r="48">
      <c r="A48" s="63">
        <v>6.0</v>
      </c>
      <c r="B48" s="60" t="s">
        <v>37</v>
      </c>
      <c r="C48" s="61">
        <v>0.21864466267961097</v>
      </c>
    </row>
    <row r="49">
      <c r="A49" s="63">
        <v>6.0</v>
      </c>
      <c r="B49" s="60" t="s">
        <v>38</v>
      </c>
      <c r="C49" s="61">
        <v>0.0011049635511287985</v>
      </c>
    </row>
    <row r="50">
      <c r="A50" s="63">
        <v>6.0</v>
      </c>
      <c r="B50" s="60" t="s">
        <v>39</v>
      </c>
      <c r="C50" s="61">
        <v>0.03618755629946815</v>
      </c>
    </row>
    <row r="51">
      <c r="A51" s="63">
        <v>6.0</v>
      </c>
      <c r="B51" s="60" t="s">
        <v>40</v>
      </c>
      <c r="C51" s="61">
        <v>0.27140667224601106</v>
      </c>
    </row>
    <row r="52">
      <c r="A52" s="63">
        <v>6.0</v>
      </c>
      <c r="B52" s="60" t="s">
        <v>41</v>
      </c>
      <c r="C52" s="61">
        <v>0.08328662766633319</v>
      </c>
    </row>
    <row r="53">
      <c r="A53" s="63">
        <v>6.0</v>
      </c>
      <c r="B53" s="60" t="s">
        <v>42</v>
      </c>
      <c r="C53" s="61">
        <v>0.1278995310431584</v>
      </c>
    </row>
    <row r="54">
      <c r="A54" s="63">
        <v>6.0</v>
      </c>
      <c r="B54" s="60" t="s">
        <v>43</v>
      </c>
      <c r="C54" s="61">
        <v>0.3439199052888385</v>
      </c>
    </row>
    <row r="55">
      <c r="A55" s="63">
        <v>6.0</v>
      </c>
      <c r="B55" s="60" t="s">
        <v>44</v>
      </c>
      <c r="C55" s="61">
        <v>0.17541296374169674</v>
      </c>
    </row>
    <row r="56">
      <c r="A56" s="63">
        <v>7.0</v>
      </c>
      <c r="B56" s="60" t="s">
        <v>250</v>
      </c>
      <c r="C56" s="61">
        <v>0.060091109097112815</v>
      </c>
    </row>
    <row r="57">
      <c r="A57" s="63">
        <v>7.0</v>
      </c>
      <c r="B57" s="60" t="s">
        <v>37</v>
      </c>
      <c r="C57" s="61">
        <v>0.10676119607264824</v>
      </c>
    </row>
    <row r="58">
      <c r="A58" s="63">
        <v>7.0</v>
      </c>
      <c r="B58" s="60" t="s">
        <v>38</v>
      </c>
      <c r="C58" s="61">
        <v>5.395385777518547E-4</v>
      </c>
    </row>
    <row r="59">
      <c r="A59" s="63">
        <v>7.0</v>
      </c>
      <c r="B59" s="60" t="s">
        <v>39</v>
      </c>
      <c r="C59" s="61">
        <v>0.01766988842137324</v>
      </c>
    </row>
    <row r="60">
      <c r="A60" s="63">
        <v>7.0</v>
      </c>
      <c r="B60" s="60" t="s">
        <v>40</v>
      </c>
      <c r="C60" s="61">
        <v>0.1325241631602993</v>
      </c>
    </row>
    <row r="61">
      <c r="A61" s="63">
        <v>7.0</v>
      </c>
      <c r="B61" s="60" t="s">
        <v>41</v>
      </c>
      <c r="C61" s="61">
        <v>0.040667720298046044</v>
      </c>
    </row>
    <row r="62">
      <c r="A62" s="63">
        <v>7.0</v>
      </c>
      <c r="B62" s="60" t="s">
        <v>42</v>
      </c>
      <c r="C62" s="61">
        <v>0.062451590374777176</v>
      </c>
    </row>
    <row r="63">
      <c r="A63" s="63">
        <v>7.0</v>
      </c>
      <c r="B63" s="60" t="s">
        <v>43</v>
      </c>
      <c r="C63" s="61">
        <v>0.16793138232526475</v>
      </c>
    </row>
    <row r="64">
      <c r="A64" s="63">
        <v>7.0</v>
      </c>
      <c r="B64" s="60" t="s">
        <v>44</v>
      </c>
      <c r="C64" s="61">
        <v>0.08565174921810692</v>
      </c>
    </row>
    <row r="65">
      <c r="A65" s="63">
        <v>8.0</v>
      </c>
      <c r="B65" s="60" t="s">
        <v>250</v>
      </c>
      <c r="C65" s="61">
        <v>0.08081996535078408</v>
      </c>
    </row>
    <row r="66">
      <c r="A66" s="63">
        <v>8.0</v>
      </c>
      <c r="B66" s="60" t="s">
        <v>37</v>
      </c>
      <c r="C66" s="61">
        <v>0.14358923136957483</v>
      </c>
    </row>
    <row r="67">
      <c r="A67" s="63">
        <v>8.0</v>
      </c>
      <c r="B67" s="60" t="s">
        <v>38</v>
      </c>
      <c r="C67" s="61">
        <v>7.256562545524944E-4</v>
      </c>
    </row>
    <row r="68">
      <c r="A68" s="63">
        <v>8.0</v>
      </c>
      <c r="B68" s="60" t="s">
        <v>39</v>
      </c>
      <c r="C68" s="61">
        <v>0.023765242336594192</v>
      </c>
    </row>
    <row r="69">
      <c r="A69" s="63">
        <v>8.0</v>
      </c>
      <c r="B69" s="60" t="s">
        <v>40</v>
      </c>
      <c r="C69" s="61">
        <v>0.17823931752445643</v>
      </c>
    </row>
    <row r="70">
      <c r="A70" s="63">
        <v>8.0</v>
      </c>
      <c r="B70" s="60" t="s">
        <v>41</v>
      </c>
      <c r="C70" s="61">
        <v>0.054696340186894274</v>
      </c>
    </row>
    <row r="71">
      <c r="A71" s="63">
        <v>8.0</v>
      </c>
      <c r="B71" s="60" t="s">
        <v>42</v>
      </c>
      <c r="C71" s="61">
        <v>0.08399471146445123</v>
      </c>
    </row>
    <row r="72">
      <c r="A72" s="63">
        <v>8.0</v>
      </c>
      <c r="B72" s="60" t="s">
        <v>43</v>
      </c>
      <c r="C72" s="61">
        <v>0.22586050922946388</v>
      </c>
    </row>
    <row r="73">
      <c r="A73" s="63">
        <v>8.0</v>
      </c>
      <c r="B73" s="60" t="s">
        <v>44</v>
      </c>
      <c r="C73" s="61">
        <v>0.11519793041020848</v>
      </c>
    </row>
    <row r="74">
      <c r="A74" s="63">
        <v>9.0</v>
      </c>
      <c r="B74" s="60" t="s">
        <v>250</v>
      </c>
      <c r="C74" s="61">
        <v>0.1599566926108936</v>
      </c>
    </row>
    <row r="75">
      <c r="A75" s="63">
        <v>9.0</v>
      </c>
      <c r="B75" s="60" t="s">
        <v>37</v>
      </c>
      <c r="C75" s="61">
        <v>0.2841879286229457</v>
      </c>
    </row>
    <row r="76">
      <c r="A76" s="63">
        <v>9.0</v>
      </c>
      <c r="B76" s="60" t="s">
        <v>38</v>
      </c>
      <c r="C76" s="61">
        <v>0.001436199260254937</v>
      </c>
    </row>
    <row r="77">
      <c r="A77" s="63">
        <v>9.0</v>
      </c>
      <c r="B77" s="60" t="s">
        <v>39</v>
      </c>
      <c r="C77" s="61">
        <v>0.04703552577334919</v>
      </c>
    </row>
    <row r="78">
      <c r="A78" s="63">
        <v>9.0</v>
      </c>
      <c r="B78" s="60" t="s">
        <v>40</v>
      </c>
      <c r="C78" s="61">
        <v>0.35276644330011886</v>
      </c>
    </row>
    <row r="79">
      <c r="A79" s="63">
        <v>9.0</v>
      </c>
      <c r="B79" s="60" t="s">
        <v>41</v>
      </c>
      <c r="C79" s="61">
        <v>0.10825351924171588</v>
      </c>
    </row>
    <row r="80">
      <c r="A80" s="63">
        <v>9.0</v>
      </c>
      <c r="B80" s="60" t="s">
        <v>42</v>
      </c>
      <c r="C80" s="61">
        <v>0.16624006437450894</v>
      </c>
    </row>
    <row r="81">
      <c r="A81" s="63">
        <v>9.0</v>
      </c>
      <c r="B81" s="60" t="s">
        <v>43</v>
      </c>
      <c r="C81" s="61">
        <v>0.4470170197543491</v>
      </c>
    </row>
    <row r="82">
      <c r="A82" s="63">
        <v>9.0</v>
      </c>
      <c r="B82" s="60" t="s">
        <v>44</v>
      </c>
      <c r="C82" s="61">
        <v>0.22799663256547123</v>
      </c>
    </row>
    <row r="83">
      <c r="A83" s="63">
        <v>10.0</v>
      </c>
      <c r="B83" s="60" t="s">
        <v>250</v>
      </c>
      <c r="C83" s="61">
        <v>0.12035397718306998</v>
      </c>
    </row>
    <row r="84">
      <c r="A84" s="63">
        <v>10.0</v>
      </c>
      <c r="B84" s="60" t="s">
        <v>37</v>
      </c>
      <c r="C84" s="61">
        <v>0.2138275486877663</v>
      </c>
    </row>
    <row r="85">
      <c r="A85" s="63">
        <v>10.0</v>
      </c>
      <c r="B85" s="60" t="s">
        <v>38</v>
      </c>
      <c r="C85" s="61">
        <v>0.0010806193237537147</v>
      </c>
    </row>
    <row r="86">
      <c r="A86" s="63">
        <v>10.0</v>
      </c>
      <c r="B86" s="60" t="s">
        <v>39</v>
      </c>
      <c r="C86" s="61">
        <v>0.035390282852934156</v>
      </c>
    </row>
    <row r="87">
      <c r="A87" s="63">
        <v>10.0</v>
      </c>
      <c r="B87" s="60" t="s">
        <v>40</v>
      </c>
      <c r="C87" s="61">
        <v>0.26542712139700614</v>
      </c>
    </row>
    <row r="88">
      <c r="A88" s="63">
        <v>10.0</v>
      </c>
      <c r="B88" s="60" t="s">
        <v>41</v>
      </c>
      <c r="C88" s="61">
        <v>0.08145168152793625</v>
      </c>
    </row>
    <row r="89">
      <c r="A89" s="63">
        <v>10.0</v>
      </c>
      <c r="B89" s="60" t="s">
        <v>42</v>
      </c>
      <c r="C89" s="61">
        <v>0.12508168672449246</v>
      </c>
    </row>
    <row r="90">
      <c r="A90" s="63">
        <v>10.0</v>
      </c>
      <c r="B90" s="60" t="s">
        <v>43</v>
      </c>
      <c r="C90" s="61">
        <v>0.33634276451834366</v>
      </c>
    </row>
    <row r="91">
      <c r="A91" s="63">
        <v>10.0</v>
      </c>
      <c r="B91" s="60" t="s">
        <v>44</v>
      </c>
      <c r="C91" s="61">
        <v>0.1715483176459022</v>
      </c>
    </row>
    <row r="92">
      <c r="A92" s="63">
        <v>11.0</v>
      </c>
      <c r="B92" s="60" t="s">
        <v>250</v>
      </c>
      <c r="C92" s="61">
        <v>0.17241412670178954</v>
      </c>
    </row>
    <row r="93">
      <c r="A93" s="63">
        <v>11.0</v>
      </c>
      <c r="B93" s="60" t="s">
        <v>37</v>
      </c>
      <c r="C93" s="61">
        <v>0.3063204967103623</v>
      </c>
    </row>
    <row r="94">
      <c r="A94" s="63">
        <v>11.0</v>
      </c>
      <c r="B94" s="60" t="s">
        <v>38</v>
      </c>
      <c r="C94" s="61">
        <v>0.0015480505203303214</v>
      </c>
    </row>
    <row r="95">
      <c r="A95" s="63">
        <v>11.0</v>
      </c>
      <c r="B95" s="60" t="s">
        <v>39</v>
      </c>
      <c r="C95" s="61">
        <v>0.050698654540818025</v>
      </c>
    </row>
    <row r="96">
      <c r="A96" s="63">
        <v>11.0</v>
      </c>
      <c r="B96" s="60" t="s">
        <v>40</v>
      </c>
      <c r="C96" s="61">
        <v>0.38023990905613514</v>
      </c>
    </row>
    <row r="97">
      <c r="A97" s="63">
        <v>11.0</v>
      </c>
      <c r="B97" s="60" t="s">
        <v>41</v>
      </c>
      <c r="C97" s="61">
        <v>0.11668430796989797</v>
      </c>
    </row>
    <row r="98">
      <c r="A98" s="63">
        <v>11.0</v>
      </c>
      <c r="B98" s="60" t="s">
        <v>42</v>
      </c>
      <c r="C98" s="61">
        <v>0.17918684772823468</v>
      </c>
    </row>
    <row r="99">
      <c r="A99" s="63">
        <v>11.0</v>
      </c>
      <c r="B99" s="60" t="s">
        <v>43</v>
      </c>
      <c r="C99" s="61">
        <v>0.4818307244528125</v>
      </c>
    </row>
    <row r="100">
      <c r="A100" s="63">
        <v>11.0</v>
      </c>
      <c r="B100" s="60" t="s">
        <v>44</v>
      </c>
      <c r="C100" s="61">
        <v>0.2457530201024385</v>
      </c>
    </row>
    <row r="101">
      <c r="A101" s="63">
        <v>12.0</v>
      </c>
      <c r="B101" s="60" t="s">
        <v>250</v>
      </c>
      <c r="C101" s="61">
        <v>0.17467398425501293</v>
      </c>
    </row>
    <row r="102">
      <c r="A102" s="63">
        <v>12.0</v>
      </c>
      <c r="B102" s="60" t="s">
        <v>37</v>
      </c>
      <c r="C102" s="61">
        <v>0.3103354849334293</v>
      </c>
    </row>
    <row r="103">
      <c r="A103" s="63">
        <v>12.0</v>
      </c>
      <c r="B103" s="60" t="s">
        <v>38</v>
      </c>
      <c r="C103" s="61">
        <v>0.0015683410483053912</v>
      </c>
    </row>
    <row r="104">
      <c r="A104" s="63">
        <v>12.0</v>
      </c>
      <c r="B104" s="60" t="s">
        <v>39</v>
      </c>
      <c r="C104" s="61">
        <v>0.05136316933200156</v>
      </c>
    </row>
    <row r="105">
      <c r="A105" s="63">
        <v>12.0</v>
      </c>
      <c r="B105" s="60" t="s">
        <v>40</v>
      </c>
      <c r="C105" s="61">
        <v>0.3852237699900117</v>
      </c>
    </row>
    <row r="106">
      <c r="A106" s="63">
        <v>12.0</v>
      </c>
      <c r="B106" s="60" t="s">
        <v>41</v>
      </c>
      <c r="C106" s="61">
        <v>0.11821370651601885</v>
      </c>
    </row>
    <row r="107">
      <c r="A107" s="63">
        <v>12.0</v>
      </c>
      <c r="B107" s="60" t="s">
        <v>42</v>
      </c>
      <c r="C107" s="61">
        <v>0.181535476341349</v>
      </c>
    </row>
    <row r="108">
      <c r="A108" s="63">
        <v>12.0</v>
      </c>
      <c r="B108" s="60" t="s">
        <v>43</v>
      </c>
      <c r="C108" s="61">
        <v>0.48814615128505295</v>
      </c>
    </row>
    <row r="109">
      <c r="A109" s="63">
        <v>12.0</v>
      </c>
      <c r="B109" s="60" t="s">
        <v>44</v>
      </c>
      <c r="C109" s="61">
        <v>0.24897414141848082</v>
      </c>
    </row>
    <row r="110">
      <c r="A110" s="63">
        <v>13.0</v>
      </c>
      <c r="B110" s="60" t="s">
        <v>250</v>
      </c>
      <c r="C110" s="61">
        <v>0.06220619835973883</v>
      </c>
    </row>
    <row r="111">
      <c r="A111" s="63">
        <v>13.0</v>
      </c>
      <c r="B111" s="60" t="s">
        <v>37</v>
      </c>
      <c r="C111" s="61">
        <v>0.11051898092420491</v>
      </c>
    </row>
    <row r="112">
      <c r="A112" s="63">
        <v>13.0</v>
      </c>
      <c r="B112" s="60" t="s">
        <v>38</v>
      </c>
      <c r="C112" s="61">
        <v>5.585292782019199E-4</v>
      </c>
    </row>
    <row r="113">
      <c r="A113" s="63">
        <v>13.0</v>
      </c>
      <c r="B113" s="60" t="s">
        <v>39</v>
      </c>
      <c r="C113" s="61">
        <v>0.01829183386111288</v>
      </c>
    </row>
    <row r="114">
      <c r="A114" s="63">
        <v>13.0</v>
      </c>
      <c r="B114" s="60" t="s">
        <v>40</v>
      </c>
      <c r="C114" s="61">
        <v>0.13718875395834657</v>
      </c>
    </row>
    <row r="115">
      <c r="A115" s="63">
        <v>13.0</v>
      </c>
      <c r="B115" s="60" t="s">
        <v>41</v>
      </c>
      <c r="C115" s="61">
        <v>0.042099144344469715</v>
      </c>
    </row>
    <row r="116">
      <c r="A116" s="63">
        <v>13.0</v>
      </c>
      <c r="B116" s="60" t="s">
        <v>42</v>
      </c>
      <c r="C116" s="61">
        <v>0.06464976395187223</v>
      </c>
    </row>
    <row r="117">
      <c r="A117" s="63">
        <v>13.0</v>
      </c>
      <c r="B117" s="60" t="s">
        <v>43</v>
      </c>
      <c r="C117" s="61">
        <v>0.17384223784034758</v>
      </c>
    </row>
    <row r="118">
      <c r="A118" s="63">
        <v>13.0</v>
      </c>
      <c r="B118" s="60" t="s">
        <v>44</v>
      </c>
      <c r="C118" s="61">
        <v>0.08866652291455479</v>
      </c>
    </row>
    <row r="119">
      <c r="A119" s="63">
        <v>14.0</v>
      </c>
      <c r="B119" s="60" t="s">
        <v>250</v>
      </c>
      <c r="C119" s="61">
        <v>0.0630846229026856</v>
      </c>
    </row>
    <row r="120">
      <c r="A120" s="63">
        <v>14.0</v>
      </c>
      <c r="B120" s="60" t="s">
        <v>37</v>
      </c>
      <c r="C120" s="61">
        <v>0.11207963866997903</v>
      </c>
    </row>
    <row r="121">
      <c r="A121" s="63">
        <v>14.0</v>
      </c>
      <c r="B121" s="60" t="s">
        <v>38</v>
      </c>
      <c r="C121" s="61">
        <v>5.664163672519471E-4</v>
      </c>
    </row>
    <row r="122">
      <c r="A122" s="63">
        <v>14.0</v>
      </c>
      <c r="B122" s="60" t="s">
        <v>39</v>
      </c>
      <c r="C122" s="61">
        <v>0.018550136027501267</v>
      </c>
    </row>
    <row r="123">
      <c r="A123" s="63">
        <v>14.0</v>
      </c>
      <c r="B123" s="60" t="s">
        <v>40</v>
      </c>
      <c r="C123" s="61">
        <v>0.13912602020625947</v>
      </c>
    </row>
    <row r="124">
      <c r="A124" s="63">
        <v>14.0</v>
      </c>
      <c r="B124" s="60" t="s">
        <v>41</v>
      </c>
      <c r="C124" s="61">
        <v>0.04269363368161551</v>
      </c>
    </row>
    <row r="125">
      <c r="A125" s="63">
        <v>14.0</v>
      </c>
      <c r="B125" s="60" t="s">
        <v>42</v>
      </c>
      <c r="C125" s="61">
        <v>0.06556269450941286</v>
      </c>
    </row>
    <row r="126">
      <c r="A126" s="63">
        <v>14.0</v>
      </c>
      <c r="B126" s="60" t="s">
        <v>43</v>
      </c>
      <c r="C126" s="61">
        <v>0.1762970943071685</v>
      </c>
    </row>
    <row r="127">
      <c r="A127" s="63">
        <v>14.0</v>
      </c>
      <c r="B127" s="60" t="s">
        <v>44</v>
      </c>
      <c r="C127" s="61">
        <v>0.08991859830124659</v>
      </c>
    </row>
    <row r="128">
      <c r="A128" s="63">
        <v>15.0</v>
      </c>
      <c r="B128" s="60" t="s">
        <v>250</v>
      </c>
      <c r="C128" s="61">
        <v>0.1456687984388851</v>
      </c>
    </row>
    <row r="129">
      <c r="A129" s="63">
        <v>15.0</v>
      </c>
      <c r="B129" s="60" t="s">
        <v>37</v>
      </c>
      <c r="C129" s="61">
        <v>0.2588032636686365</v>
      </c>
    </row>
    <row r="130">
      <c r="A130" s="63">
        <v>15.0</v>
      </c>
      <c r="B130" s="60" t="s">
        <v>38</v>
      </c>
      <c r="C130" s="61">
        <v>0.001307912892829496</v>
      </c>
    </row>
    <row r="131">
      <c r="A131" s="63">
        <v>15.0</v>
      </c>
      <c r="B131" s="60" t="s">
        <v>39</v>
      </c>
      <c r="C131" s="61">
        <v>0.042834147240165994</v>
      </c>
    </row>
    <row r="132">
      <c r="A132" s="63">
        <v>15.0</v>
      </c>
      <c r="B132" s="60" t="s">
        <v>40</v>
      </c>
      <c r="C132" s="61">
        <v>0.3212561043012449</v>
      </c>
    </row>
    <row r="133">
      <c r="A133" s="63">
        <v>15.0</v>
      </c>
      <c r="B133" s="60" t="s">
        <v>41</v>
      </c>
      <c r="C133" s="61">
        <v>0.09858393429702325</v>
      </c>
    </row>
    <row r="134">
      <c r="A134" s="63">
        <v>15.0</v>
      </c>
      <c r="B134" s="60" t="s">
        <v>42</v>
      </c>
      <c r="C134" s="61">
        <v>0.15139091734501414</v>
      </c>
    </row>
    <row r="135">
      <c r="A135" s="63">
        <v>15.0</v>
      </c>
      <c r="B135" s="60" t="s">
        <v>43</v>
      </c>
      <c r="C135" s="61">
        <v>0.40708788789318057</v>
      </c>
    </row>
    <row r="136">
      <c r="A136" s="63">
        <v>15.0</v>
      </c>
      <c r="B136" s="60" t="s">
        <v>44</v>
      </c>
      <c r="C136" s="61">
        <v>0.20763117173668247</v>
      </c>
    </row>
    <row r="137">
      <c r="A137" s="63">
        <v>16.0</v>
      </c>
      <c r="B137" s="60" t="s">
        <v>250</v>
      </c>
      <c r="C137" s="61">
        <v>0.17574625108536976</v>
      </c>
    </row>
    <row r="138">
      <c r="A138" s="63">
        <v>16.0</v>
      </c>
      <c r="B138" s="60" t="s">
        <v>37</v>
      </c>
      <c r="C138" s="61">
        <v>0.31224053363427645</v>
      </c>
    </row>
    <row r="139">
      <c r="A139" s="63">
        <v>16.0</v>
      </c>
      <c r="B139" s="60" t="s">
        <v>38</v>
      </c>
      <c r="C139" s="61">
        <v>0.0015779685843804242</v>
      </c>
    </row>
    <row r="140">
      <c r="A140" s="63">
        <v>16.0</v>
      </c>
      <c r="B140" s="60" t="s">
        <v>39</v>
      </c>
      <c r="C140" s="61">
        <v>0.051678471138458894</v>
      </c>
    </row>
    <row r="141">
      <c r="A141" s="63">
        <v>16.0</v>
      </c>
      <c r="B141" s="60" t="s">
        <v>40</v>
      </c>
      <c r="C141" s="61">
        <v>0.3875885335384417</v>
      </c>
    </row>
    <row r="142">
      <c r="A142" s="63">
        <v>16.0</v>
      </c>
      <c r="B142" s="60" t="s">
        <v>41</v>
      </c>
      <c r="C142" s="61">
        <v>0.11893938204767449</v>
      </c>
    </row>
    <row r="143">
      <c r="A143" s="63">
        <v>16.0</v>
      </c>
      <c r="B143" s="60" t="s">
        <v>42</v>
      </c>
      <c r="C143" s="61">
        <v>0.1826498636420341</v>
      </c>
    </row>
    <row r="144">
      <c r="A144" s="63">
        <v>16.0</v>
      </c>
      <c r="B144" s="60" t="s">
        <v>43</v>
      </c>
      <c r="C144" s="61">
        <v>0.491142721888407</v>
      </c>
    </row>
    <row r="145">
      <c r="A145" s="63">
        <v>16.0</v>
      </c>
      <c r="B145" s="60" t="s">
        <v>44</v>
      </c>
      <c r="C145" s="61">
        <v>0.2505025127703923</v>
      </c>
    </row>
    <row r="146">
      <c r="A146" s="63">
        <v>17.0</v>
      </c>
      <c r="B146" s="60" t="s">
        <v>250</v>
      </c>
      <c r="C146" s="61">
        <v>0.05083329959840287</v>
      </c>
    </row>
    <row r="147">
      <c r="A147" s="63">
        <v>17.0</v>
      </c>
      <c r="B147" s="60" t="s">
        <v>37</v>
      </c>
      <c r="C147" s="61">
        <v>0.09031325843352608</v>
      </c>
    </row>
    <row r="148">
      <c r="A148" s="63">
        <v>17.0</v>
      </c>
      <c r="B148" s="60" t="s">
        <v>38</v>
      </c>
      <c r="C148" s="61">
        <v>4.5641570907656895E-4</v>
      </c>
    </row>
    <row r="149">
      <c r="A149" s="63">
        <v>17.0</v>
      </c>
      <c r="B149" s="60" t="s">
        <v>39</v>
      </c>
      <c r="C149" s="61">
        <v>0.014947614472257634</v>
      </c>
    </row>
    <row r="150">
      <c r="A150" s="63">
        <v>17.0</v>
      </c>
      <c r="B150" s="60" t="s">
        <v>40</v>
      </c>
      <c r="C150" s="61">
        <v>0.11210710854193223</v>
      </c>
    </row>
    <row r="151">
      <c r="A151" s="63">
        <v>17.0</v>
      </c>
      <c r="B151" s="60" t="s">
        <v>41</v>
      </c>
      <c r="C151" s="61">
        <v>0.03440233407164638</v>
      </c>
    </row>
    <row r="152">
      <c r="A152" s="63">
        <v>17.0</v>
      </c>
      <c r="B152" s="60" t="s">
        <v>42</v>
      </c>
      <c r="C152" s="61">
        <v>0.05283011832561285</v>
      </c>
    </row>
    <row r="153">
      <c r="A153" s="63">
        <v>17.0</v>
      </c>
      <c r="B153" s="60" t="s">
        <v>43</v>
      </c>
      <c r="C153" s="61">
        <v>0.14205938945008206</v>
      </c>
    </row>
    <row r="154">
      <c r="A154" s="63">
        <v>17.0</v>
      </c>
      <c r="B154" s="60" t="s">
        <v>44</v>
      </c>
      <c r="C154" s="61">
        <v>0.07245599381590531</v>
      </c>
    </row>
    <row r="155">
      <c r="A155" s="63">
        <v>18.0</v>
      </c>
      <c r="B155" s="60" t="s">
        <v>250</v>
      </c>
      <c r="C155" s="61">
        <v>0.07366743031533761</v>
      </c>
    </row>
    <row r="156">
      <c r="A156" s="63">
        <v>18.0</v>
      </c>
      <c r="B156" s="60" t="s">
        <v>37</v>
      </c>
      <c r="C156" s="61">
        <v>0.13088164106529676</v>
      </c>
    </row>
    <row r="157">
      <c r="A157" s="63">
        <v>18.0</v>
      </c>
      <c r="B157" s="60" t="s">
        <v>38</v>
      </c>
      <c r="C157" s="61">
        <v>6.614359624272737E-4</v>
      </c>
    </row>
    <row r="158">
      <c r="A158" s="63">
        <v>18.0</v>
      </c>
      <c r="B158" s="60" t="s">
        <v>39</v>
      </c>
      <c r="C158" s="61">
        <v>0.021662027769493213</v>
      </c>
    </row>
    <row r="159">
      <c r="A159" s="63">
        <v>18.0</v>
      </c>
      <c r="B159" s="60" t="s">
        <v>40</v>
      </c>
      <c r="C159" s="61">
        <v>0.1624652082711991</v>
      </c>
    </row>
    <row r="160">
      <c r="A160" s="63">
        <v>18.0</v>
      </c>
      <c r="B160" s="60" t="s">
        <v>41</v>
      </c>
      <c r="C160" s="61">
        <v>0.04985573566795575</v>
      </c>
    </row>
    <row r="161">
      <c r="A161" s="63">
        <v>18.0</v>
      </c>
      <c r="B161" s="60" t="s">
        <v>42</v>
      </c>
      <c r="C161" s="61">
        <v>0.07656121265095692</v>
      </c>
    </row>
    <row r="162">
      <c r="A162" s="63">
        <v>18.0</v>
      </c>
      <c r="B162" s="60" t="s">
        <v>43</v>
      </c>
      <c r="C162" s="61">
        <v>0.2058719433054889</v>
      </c>
    </row>
    <row r="163">
      <c r="A163" s="63">
        <v>18.0</v>
      </c>
      <c r="B163" s="60" t="s">
        <v>44</v>
      </c>
      <c r="C163" s="61">
        <v>0.10500295903532969</v>
      </c>
    </row>
    <row r="164">
      <c r="A164" s="63">
        <v>19.0</v>
      </c>
      <c r="B164" s="60" t="s">
        <v>250</v>
      </c>
      <c r="C164" s="61">
        <v>0.07460474365445958</v>
      </c>
    </row>
    <row r="165">
      <c r="A165" s="63">
        <v>19.0</v>
      </c>
      <c r="B165" s="60" t="s">
        <v>37</v>
      </c>
      <c r="C165" s="61">
        <v>0.13254692391134626</v>
      </c>
    </row>
    <row r="166">
      <c r="A166" s="63">
        <v>19.0</v>
      </c>
      <c r="B166" s="60" t="s">
        <v>38</v>
      </c>
      <c r="C166" s="61">
        <v>6.698517948773027E-4</v>
      </c>
    </row>
    <row r="167">
      <c r="A167" s="63">
        <v>19.0</v>
      </c>
      <c r="B167" s="60" t="s">
        <v>39</v>
      </c>
      <c r="C167" s="61">
        <v>0.021937646282231663</v>
      </c>
    </row>
    <row r="168">
      <c r="A168" s="63">
        <v>19.0</v>
      </c>
      <c r="B168" s="60" t="s">
        <v>40</v>
      </c>
      <c r="C168" s="61">
        <v>0.16453234711673745</v>
      </c>
    </row>
    <row r="169">
      <c r="A169" s="63">
        <v>19.0</v>
      </c>
      <c r="B169" s="60" t="s">
        <v>41</v>
      </c>
      <c r="C169" s="61">
        <v>0.05049007903887669</v>
      </c>
    </row>
    <row r="170">
      <c r="A170" s="63">
        <v>19.0</v>
      </c>
      <c r="B170" s="60" t="s">
        <v>42</v>
      </c>
      <c r="C170" s="61">
        <v>0.07753534525704778</v>
      </c>
    </row>
    <row r="171">
      <c r="A171" s="63">
        <v>19.0</v>
      </c>
      <c r="B171" s="60" t="s">
        <v>43</v>
      </c>
      <c r="C171" s="61">
        <v>0.20849137115556043</v>
      </c>
    </row>
    <row r="172">
      <c r="A172" s="63">
        <v>19.0</v>
      </c>
      <c r="B172" s="60" t="s">
        <v>44</v>
      </c>
      <c r="C172" s="61">
        <v>0.10633897243677179</v>
      </c>
    </row>
    <row r="173">
      <c r="A173" s="63">
        <v>20.0</v>
      </c>
      <c r="B173" s="60" t="s">
        <v>250</v>
      </c>
      <c r="C173" s="61">
        <v>0.06026532178579779</v>
      </c>
    </row>
    <row r="174">
      <c r="A174" s="63">
        <v>20.0</v>
      </c>
      <c r="B174" s="60" t="s">
        <v>37</v>
      </c>
      <c r="C174" s="61">
        <v>0.10707071199429619</v>
      </c>
    </row>
    <row r="175">
      <c r="A175" s="63">
        <v>20.0</v>
      </c>
      <c r="B175" s="60" t="s">
        <v>38</v>
      </c>
      <c r="C175" s="61">
        <v>5.4110277697686E-4</v>
      </c>
    </row>
    <row r="176">
      <c r="A176" s="63">
        <v>20.0</v>
      </c>
      <c r="B176" s="60" t="s">
        <v>39</v>
      </c>
      <c r="C176" s="61">
        <v>0.017721115945992166</v>
      </c>
    </row>
    <row r="177">
      <c r="A177" s="63">
        <v>20.0</v>
      </c>
      <c r="B177" s="60" t="s">
        <v>40</v>
      </c>
      <c r="C177" s="61">
        <v>0.13290836959494123</v>
      </c>
    </row>
    <row r="178">
      <c r="A178" s="63">
        <v>20.0</v>
      </c>
      <c r="B178" s="60" t="s">
        <v>41</v>
      </c>
      <c r="C178" s="61">
        <v>0.04078562181463083</v>
      </c>
    </row>
    <row r="179">
      <c r="A179" s="63">
        <v>20.0</v>
      </c>
      <c r="B179" s="60" t="s">
        <v>42</v>
      </c>
      <c r="C179" s="61">
        <v>0.06263264643507155</v>
      </c>
    </row>
    <row r="180">
      <c r="A180" s="63">
        <v>20.0</v>
      </c>
      <c r="B180" s="60" t="s">
        <v>43</v>
      </c>
      <c r="C180" s="61">
        <v>0.16841823933404768</v>
      </c>
    </row>
    <row r="181">
      <c r="A181" s="63">
        <v>20.0</v>
      </c>
      <c r="B181" s="60" t="s">
        <v>44</v>
      </c>
      <c r="C181" s="61">
        <v>0.08590006584507653</v>
      </c>
    </row>
    <row r="182">
      <c r="A182" s="63">
        <v>21.0</v>
      </c>
      <c r="B182" s="60" t="s">
        <v>250</v>
      </c>
      <c r="C182" s="61">
        <v>0.2182124342272126</v>
      </c>
    </row>
    <row r="183">
      <c r="A183" s="63">
        <v>21.0</v>
      </c>
      <c r="B183" s="60" t="s">
        <v>37</v>
      </c>
      <c r="C183" s="61">
        <v>0.3876883090703451</v>
      </c>
    </row>
    <row r="184">
      <c r="A184" s="63">
        <v>21.0</v>
      </c>
      <c r="B184" s="60" t="s">
        <v>38</v>
      </c>
      <c r="C184" s="61">
        <v>0.0019592586687067347</v>
      </c>
    </row>
    <row r="185">
      <c r="A185" s="63">
        <v>21.0</v>
      </c>
      <c r="B185" s="60" t="s">
        <v>39</v>
      </c>
      <c r="C185" s="61">
        <v>0.06416572140014556</v>
      </c>
    </row>
    <row r="186">
      <c r="A186" s="63">
        <v>21.0</v>
      </c>
      <c r="B186" s="60" t="s">
        <v>40</v>
      </c>
      <c r="C186" s="61">
        <v>0.4812429105010917</v>
      </c>
    </row>
    <row r="187">
      <c r="A187" s="63">
        <v>21.0</v>
      </c>
      <c r="B187" s="60" t="s">
        <v>41</v>
      </c>
      <c r="C187" s="61">
        <v>0.14767912215377013</v>
      </c>
    </row>
    <row r="188">
      <c r="A188" s="63">
        <v>21.0</v>
      </c>
      <c r="B188" s="60" t="s">
        <v>42</v>
      </c>
      <c r="C188" s="61">
        <v>0.22678419090280455</v>
      </c>
    </row>
    <row r="189">
      <c r="A189" s="63">
        <v>21.0</v>
      </c>
      <c r="B189" s="60" t="s">
        <v>43</v>
      </c>
      <c r="C189" s="61">
        <v>0.6098192606349712</v>
      </c>
    </row>
    <row r="190">
      <c r="A190" s="63">
        <v>21.0</v>
      </c>
      <c r="B190" s="60" t="s">
        <v>44</v>
      </c>
      <c r="C190" s="61">
        <v>0.31103231365719414</v>
      </c>
    </row>
    <row r="191">
      <c r="A191" s="63">
        <v>22.0</v>
      </c>
      <c r="B191" s="60" t="s">
        <v>250</v>
      </c>
      <c r="C191" s="61">
        <v>0.08542801365149366</v>
      </c>
    </row>
    <row r="192">
      <c r="A192" s="63">
        <v>22.0</v>
      </c>
      <c r="B192" s="60" t="s">
        <v>37</v>
      </c>
      <c r="C192" s="61">
        <v>0.15177614546612173</v>
      </c>
    </row>
    <row r="193">
      <c r="A193" s="63">
        <v>22.0</v>
      </c>
      <c r="B193" s="60" t="s">
        <v>38</v>
      </c>
      <c r="C193" s="61">
        <v>7.670304256026367E-4</v>
      </c>
    </row>
    <row r="194">
      <c r="A194" s="63">
        <v>22.0</v>
      </c>
      <c r="B194" s="60" t="s">
        <v>39</v>
      </c>
      <c r="C194" s="61">
        <v>0.025120246438486354</v>
      </c>
    </row>
    <row r="195">
      <c r="A195" s="63">
        <v>22.0</v>
      </c>
      <c r="B195" s="60" t="s">
        <v>40</v>
      </c>
      <c r="C195" s="61">
        <v>0.18840184828864762</v>
      </c>
    </row>
    <row r="196">
      <c r="A196" s="63">
        <v>22.0</v>
      </c>
      <c r="B196" s="60" t="s">
        <v>41</v>
      </c>
      <c r="C196" s="61">
        <v>0.057814918329798744</v>
      </c>
    </row>
    <row r="197">
      <c r="A197" s="63">
        <v>22.0</v>
      </c>
      <c r="B197" s="60" t="s">
        <v>42</v>
      </c>
      <c r="C197" s="61">
        <v>0.08878377176350519</v>
      </c>
    </row>
    <row r="198">
      <c r="A198" s="63">
        <v>22.0</v>
      </c>
      <c r="B198" s="60" t="s">
        <v>43</v>
      </c>
      <c r="C198" s="61">
        <v>0.23873821996882066</v>
      </c>
    </row>
    <row r="199">
      <c r="A199" s="63">
        <v>22.0</v>
      </c>
      <c r="B199" s="60" t="s">
        <v>44</v>
      </c>
      <c r="C199" s="61">
        <v>0.12176608006441857</v>
      </c>
    </row>
    <row r="200">
      <c r="A200" s="63">
        <v>23.0</v>
      </c>
      <c r="B200" s="60" t="s">
        <v>250</v>
      </c>
      <c r="C200" s="61">
        <v>0.06092536704292818</v>
      </c>
    </row>
    <row r="201">
      <c r="A201" s="63">
        <v>23.0</v>
      </c>
      <c r="B201" s="60" t="s">
        <v>37</v>
      </c>
      <c r="C201" s="61">
        <v>0.10824338499321584</v>
      </c>
    </row>
    <row r="202">
      <c r="A202" s="63">
        <v>23.0</v>
      </c>
      <c r="B202" s="60" t="s">
        <v>38</v>
      </c>
      <c r="C202" s="61">
        <v>5.470291092518804E-4</v>
      </c>
    </row>
    <row r="203">
      <c r="A203" s="63">
        <v>23.0</v>
      </c>
      <c r="B203" s="60" t="s">
        <v>39</v>
      </c>
      <c r="C203" s="61">
        <v>0.017915203327999084</v>
      </c>
    </row>
    <row r="204">
      <c r="A204" s="63">
        <v>23.0</v>
      </c>
      <c r="B204" s="60" t="s">
        <v>40</v>
      </c>
      <c r="C204" s="61">
        <v>0.1343640249599931</v>
      </c>
    </row>
    <row r="205">
      <c r="A205" s="63">
        <v>23.0</v>
      </c>
      <c r="B205" s="60" t="s">
        <v>41</v>
      </c>
      <c r="C205" s="61">
        <v>0.04123231910986049</v>
      </c>
    </row>
    <row r="206">
      <c r="A206" s="63">
        <v>23.0</v>
      </c>
      <c r="B206" s="60" t="s">
        <v>42</v>
      </c>
      <c r="C206" s="61">
        <v>0.06331861939590516</v>
      </c>
    </row>
    <row r="207">
      <c r="A207" s="63">
        <v>23.0</v>
      </c>
      <c r="B207" s="60" t="s">
        <v>43</v>
      </c>
      <c r="C207" s="61">
        <v>0.1702628102546478</v>
      </c>
    </row>
    <row r="208">
      <c r="A208" s="63">
        <v>23.0</v>
      </c>
      <c r="B208" s="60" t="s">
        <v>44</v>
      </c>
      <c r="C208" s="61">
        <v>0.08684087109373602</v>
      </c>
    </row>
    <row r="209">
      <c r="A209" s="63">
        <v>24.0</v>
      </c>
      <c r="B209" s="60" t="s">
        <v>250</v>
      </c>
      <c r="C209" s="61">
        <v>0.11196477742794425</v>
      </c>
    </row>
    <row r="210">
      <c r="A210" s="63">
        <v>24.0</v>
      </c>
      <c r="B210" s="60" t="s">
        <v>37</v>
      </c>
      <c r="C210" s="61">
        <v>0.1989228312777057</v>
      </c>
    </row>
    <row r="211">
      <c r="A211" s="63">
        <v>24.0</v>
      </c>
      <c r="B211" s="60" t="s">
        <v>38</v>
      </c>
      <c r="C211" s="61">
        <v>0.0010052954202284558</v>
      </c>
    </row>
    <row r="212">
      <c r="A212" s="63">
        <v>24.0</v>
      </c>
      <c r="B212" s="60" t="s">
        <v>39</v>
      </c>
      <c r="C212" s="61">
        <v>0.032923425012481924</v>
      </c>
    </row>
    <row r="213">
      <c r="A213" s="63">
        <v>24.0</v>
      </c>
      <c r="B213" s="60" t="s">
        <v>40</v>
      </c>
      <c r="C213" s="61">
        <v>0.2469256875936144</v>
      </c>
    </row>
    <row r="214">
      <c r="A214" s="63">
        <v>24.0</v>
      </c>
      <c r="B214" s="60" t="s">
        <v>41</v>
      </c>
      <c r="C214" s="61">
        <v>0.07577414229971985</v>
      </c>
    </row>
    <row r="215">
      <c r="A215" s="63">
        <v>24.0</v>
      </c>
      <c r="B215" s="60" t="s">
        <v>42</v>
      </c>
      <c r="C215" s="61">
        <v>0.11636294489144375</v>
      </c>
    </row>
    <row r="216">
      <c r="A216" s="63">
        <v>24.0</v>
      </c>
      <c r="B216" s="60" t="s">
        <v>43</v>
      </c>
      <c r="C216" s="61">
        <v>0.3128981995461068</v>
      </c>
    </row>
    <row r="217">
      <c r="A217" s="63">
        <v>24.0</v>
      </c>
      <c r="B217" s="60" t="s">
        <v>44</v>
      </c>
      <c r="C217" s="61">
        <v>0.15959064796126735</v>
      </c>
    </row>
    <row r="218">
      <c r="A218" s="63">
        <v>25.0</v>
      </c>
      <c r="B218" s="60" t="s">
        <v>250</v>
      </c>
      <c r="C218" s="61">
        <v>0.11168505564611204</v>
      </c>
    </row>
    <row r="219">
      <c r="A219" s="63">
        <v>25.0</v>
      </c>
      <c r="B219" s="60" t="s">
        <v>37</v>
      </c>
      <c r="C219" s="61">
        <v>0.19842586205139773</v>
      </c>
    </row>
    <row r="220">
      <c r="A220" s="63">
        <v>25.0</v>
      </c>
      <c r="B220" s="60" t="s">
        <v>38</v>
      </c>
      <c r="C220" s="61">
        <v>0.001002783889078447</v>
      </c>
    </row>
    <row r="221">
      <c r="A221" s="63">
        <v>25.0</v>
      </c>
      <c r="B221" s="60" t="s">
        <v>39</v>
      </c>
      <c r="C221" s="61">
        <v>0.03284117236731914</v>
      </c>
    </row>
    <row r="222">
      <c r="A222" s="63">
        <v>25.0</v>
      </c>
      <c r="B222" s="60" t="s">
        <v>40</v>
      </c>
      <c r="C222" s="61">
        <v>0.24630879275489356</v>
      </c>
    </row>
    <row r="223">
      <c r="A223" s="63">
        <v>25.0</v>
      </c>
      <c r="B223" s="60" t="s">
        <v>41</v>
      </c>
      <c r="C223" s="61">
        <v>0.07558483563928796</v>
      </c>
    </row>
    <row r="224">
      <c r="A224" s="63">
        <v>25.0</v>
      </c>
      <c r="B224" s="60" t="s">
        <v>42</v>
      </c>
      <c r="C224" s="61">
        <v>0.11607223516083025</v>
      </c>
    </row>
    <row r="225">
      <c r="A225" s="63">
        <v>25.0</v>
      </c>
      <c r="B225" s="60" t="s">
        <v>43</v>
      </c>
      <c r="C225" s="61">
        <v>0.31211648547566667</v>
      </c>
    </row>
    <row r="226">
      <c r="A226" s="63">
        <v>25.0</v>
      </c>
      <c r="B226" s="60" t="s">
        <v>44</v>
      </c>
      <c r="C226" s="61">
        <v>0.15919194239120346</v>
      </c>
    </row>
    <row r="227">
      <c r="A227" s="63">
        <v>26.0</v>
      </c>
      <c r="B227" s="60" t="s">
        <v>250</v>
      </c>
      <c r="C227" s="61">
        <v>0.06314596539870145</v>
      </c>
    </row>
    <row r="228">
      <c r="A228" s="63">
        <v>26.0</v>
      </c>
      <c r="B228" s="60" t="s">
        <v>37</v>
      </c>
      <c r="C228" s="61">
        <v>0.11218862314943252</v>
      </c>
    </row>
    <row r="229">
      <c r="A229" s="63">
        <v>26.0</v>
      </c>
      <c r="B229" s="60" t="s">
        <v>38</v>
      </c>
      <c r="C229" s="61">
        <v>5.669671416269489E-4</v>
      </c>
    </row>
    <row r="230">
      <c r="A230" s="63">
        <v>26.0</v>
      </c>
      <c r="B230" s="60" t="s">
        <v>39</v>
      </c>
      <c r="C230" s="61">
        <v>0.01856817388828258</v>
      </c>
    </row>
    <row r="231">
      <c r="A231" s="63">
        <v>26.0</v>
      </c>
      <c r="B231" s="60" t="s">
        <v>40</v>
      </c>
      <c r="C231" s="61">
        <v>0.13926130416211932</v>
      </c>
    </row>
    <row r="232">
      <c r="A232" s="63">
        <v>26.0</v>
      </c>
      <c r="B232" s="60" t="s">
        <v>41</v>
      </c>
      <c r="C232" s="61">
        <v>0.04273514830013128</v>
      </c>
    </row>
    <row r="233">
      <c r="A233" s="63">
        <v>26.0</v>
      </c>
      <c r="B233" s="60" t="s">
        <v>42</v>
      </c>
      <c r="C233" s="61">
        <v>0.06562644664331933</v>
      </c>
    </row>
    <row r="234">
      <c r="A234" s="63">
        <v>26.0</v>
      </c>
      <c r="B234" s="60" t="s">
        <v>43</v>
      </c>
      <c r="C234" s="61">
        <v>0.17646852283138784</v>
      </c>
    </row>
    <row r="235">
      <c r="A235" s="63">
        <v>26.0</v>
      </c>
      <c r="B235" s="60" t="s">
        <v>44</v>
      </c>
      <c r="C235" s="61">
        <v>0.09000603373327815</v>
      </c>
    </row>
    <row r="236">
      <c r="A236" s="63">
        <v>27.0</v>
      </c>
      <c r="B236" s="60" t="s">
        <v>250</v>
      </c>
      <c r="C236" s="61">
        <v>0.05796129763544299</v>
      </c>
    </row>
    <row r="237">
      <c r="A237" s="63">
        <v>27.0</v>
      </c>
      <c r="B237" s="60" t="s">
        <v>37</v>
      </c>
      <c r="C237" s="61">
        <v>0.10297725494602274</v>
      </c>
    </row>
    <row r="238">
      <c r="A238" s="63">
        <v>27.0</v>
      </c>
      <c r="B238" s="60" t="s">
        <v>38</v>
      </c>
      <c r="C238" s="61">
        <v>5.204156914517889E-4</v>
      </c>
    </row>
    <row r="239">
      <c r="A239" s="63">
        <v>27.0</v>
      </c>
      <c r="B239" s="60" t="s">
        <v>39</v>
      </c>
      <c r="C239" s="61">
        <v>0.01704361389504609</v>
      </c>
    </row>
    <row r="240">
      <c r="A240" s="63">
        <v>27.0</v>
      </c>
      <c r="B240" s="60" t="s">
        <v>40</v>
      </c>
      <c r="C240" s="61">
        <v>0.12782710421284565</v>
      </c>
    </row>
    <row r="241">
      <c r="A241" s="63">
        <v>27.0</v>
      </c>
      <c r="B241" s="60" t="s">
        <v>41</v>
      </c>
      <c r="C241" s="61">
        <v>0.03922633274317859</v>
      </c>
    </row>
    <row r="242">
      <c r="A242" s="63">
        <v>27.0</v>
      </c>
      <c r="B242" s="60" t="s">
        <v>42</v>
      </c>
      <c r="C242" s="61">
        <v>0.06023811628554457</v>
      </c>
    </row>
    <row r="243">
      <c r="A243" s="63">
        <v>27.0</v>
      </c>
      <c r="B243" s="60" t="s">
        <v>43</v>
      </c>
      <c r="C243" s="61">
        <v>0.16197938396436928</v>
      </c>
    </row>
    <row r="244">
      <c r="A244" s="63">
        <v>27.0</v>
      </c>
      <c r="B244" s="60" t="s">
        <v>44</v>
      </c>
      <c r="C244" s="61">
        <v>0.08261599101797149</v>
      </c>
    </row>
    <row r="245">
      <c r="A245" s="63">
        <v>28.0</v>
      </c>
      <c r="B245" s="60" t="s">
        <v>250</v>
      </c>
      <c r="C245" s="61">
        <v>0.07975996701963044</v>
      </c>
    </row>
    <row r="246">
      <c r="A246" s="63">
        <v>28.0</v>
      </c>
      <c r="B246" s="60" t="s">
        <v>37</v>
      </c>
      <c r="C246" s="61">
        <v>0.1417059795646184</v>
      </c>
    </row>
    <row r="247">
      <c r="A247" s="63">
        <v>28.0</v>
      </c>
      <c r="B247" s="60" t="s">
        <v>38</v>
      </c>
      <c r="C247" s="61">
        <v>7.161388733524618E-4</v>
      </c>
    </row>
    <row r="248">
      <c r="A248" s="63">
        <v>28.0</v>
      </c>
      <c r="B248" s="60" t="s">
        <v>39</v>
      </c>
      <c r="C248" s="61">
        <v>0.023453548102293123</v>
      </c>
    </row>
    <row r="249">
      <c r="A249" s="63">
        <v>28.0</v>
      </c>
      <c r="B249" s="60" t="s">
        <v>40</v>
      </c>
      <c r="C249" s="61">
        <v>0.1759016107671984</v>
      </c>
    </row>
    <row r="250">
      <c r="A250" s="63">
        <v>28.0</v>
      </c>
      <c r="B250" s="60" t="s">
        <v>41</v>
      </c>
      <c r="C250" s="61">
        <v>0.05397896757894181</v>
      </c>
    </row>
    <row r="251">
      <c r="A251" s="63">
        <v>28.0</v>
      </c>
      <c r="B251" s="60" t="s">
        <v>42</v>
      </c>
      <c r="C251" s="61">
        <v>0.08289307459054746</v>
      </c>
    </row>
    <row r="252">
      <c r="A252" s="63">
        <v>28.0</v>
      </c>
      <c r="B252" s="60" t="s">
        <v>43</v>
      </c>
      <c r="C252" s="61">
        <v>0.22289822433095371</v>
      </c>
    </row>
    <row r="253">
      <c r="A253" s="63">
        <v>28.0</v>
      </c>
      <c r="B253" s="60" t="s">
        <v>44</v>
      </c>
      <c r="C253" s="61">
        <v>0.1136870461447033</v>
      </c>
    </row>
    <row r="254">
      <c r="A254" s="63">
        <v>29.0</v>
      </c>
      <c r="B254" s="60" t="s">
        <v>250</v>
      </c>
      <c r="C254" s="61">
        <v>0.07058803701534265</v>
      </c>
    </row>
    <row r="255">
      <c r="A255" s="63">
        <v>29.0</v>
      </c>
      <c r="B255" s="60" t="s">
        <v>37</v>
      </c>
      <c r="C255" s="61">
        <v>0.1254106201967311</v>
      </c>
    </row>
    <row r="256">
      <c r="A256" s="63">
        <v>29.0</v>
      </c>
      <c r="B256" s="60" t="s">
        <v>38</v>
      </c>
      <c r="C256" s="61">
        <v>6.337870888021786E-4</v>
      </c>
    </row>
    <row r="257">
      <c r="A257" s="63">
        <v>29.0</v>
      </c>
      <c r="B257" s="60" t="s">
        <v>39</v>
      </c>
      <c r="C257" s="61">
        <v>0.02075652715827135</v>
      </c>
    </row>
    <row r="258">
      <c r="A258" s="63">
        <v>29.0</v>
      </c>
      <c r="B258" s="60" t="s">
        <v>40</v>
      </c>
      <c r="C258" s="61">
        <v>0.15567395368703513</v>
      </c>
    </row>
    <row r="259">
      <c r="A259" s="63">
        <v>29.0</v>
      </c>
      <c r="B259" s="60" t="s">
        <v>41</v>
      </c>
      <c r="C259" s="61">
        <v>0.04777170181846421</v>
      </c>
    </row>
    <row r="260">
      <c r="A260" s="63">
        <v>29.0</v>
      </c>
      <c r="B260" s="60" t="s">
        <v>42</v>
      </c>
      <c r="C260" s="61">
        <v>0.07336085552885217</v>
      </c>
    </row>
    <row r="261">
      <c r="A261" s="63">
        <v>29.0</v>
      </c>
      <c r="B261" s="60" t="s">
        <v>43</v>
      </c>
      <c r="C261" s="61">
        <v>0.19726623138967808</v>
      </c>
    </row>
    <row r="262">
      <c r="A262" s="63">
        <v>29.0</v>
      </c>
      <c r="B262" s="60" t="s">
        <v>44</v>
      </c>
      <c r="C262" s="61">
        <v>0.10061370034734585</v>
      </c>
    </row>
    <row r="263">
      <c r="A263" s="63">
        <v>30.0</v>
      </c>
      <c r="B263" s="60" t="s">
        <v>250</v>
      </c>
      <c r="C263" s="61">
        <v>0.1696218162831487</v>
      </c>
    </row>
    <row r="264">
      <c r="A264" s="63">
        <v>30.0</v>
      </c>
      <c r="B264" s="60" t="s">
        <v>37</v>
      </c>
      <c r="C264" s="61">
        <v>0.3013595232056391</v>
      </c>
    </row>
    <row r="265">
      <c r="A265" s="63">
        <v>30.0</v>
      </c>
      <c r="B265" s="60" t="s">
        <v>38</v>
      </c>
      <c r="C265" s="61">
        <v>0.0015229792707802353</v>
      </c>
    </row>
    <row r="266">
      <c r="A266" s="63">
        <v>30.0</v>
      </c>
      <c r="B266" s="60" t="s">
        <v>39</v>
      </c>
      <c r="C266" s="61">
        <v>0.04987757111805271</v>
      </c>
    </row>
    <row r="267">
      <c r="A267" s="63">
        <v>30.0</v>
      </c>
      <c r="B267" s="60" t="s">
        <v>40</v>
      </c>
      <c r="C267" s="61">
        <v>0.3740817833853953</v>
      </c>
    </row>
    <row r="268">
      <c r="A268" s="63">
        <v>30.0</v>
      </c>
      <c r="B268" s="60" t="s">
        <v>41</v>
      </c>
      <c r="C268" s="61">
        <v>0.11479456253506023</v>
      </c>
    </row>
    <row r="269">
      <c r="A269" s="63">
        <v>30.0</v>
      </c>
      <c r="B269" s="60" t="s">
        <v>42</v>
      </c>
      <c r="C269" s="61">
        <v>0.17628485059281224</v>
      </c>
    </row>
    <row r="270">
      <c r="A270" s="63">
        <v>30.0</v>
      </c>
      <c r="B270" s="60" t="s">
        <v>43</v>
      </c>
      <c r="C270" s="61">
        <v>0.4740272980303482</v>
      </c>
    </row>
    <row r="271">
      <c r="A271" s="63">
        <v>30.0</v>
      </c>
      <c r="B271" s="60" t="s">
        <v>44</v>
      </c>
      <c r="C271" s="61">
        <v>0.24177295923636236</v>
      </c>
    </row>
    <row r="272">
      <c r="A272" s="63">
        <v>31.0</v>
      </c>
      <c r="B272" s="60" t="s">
        <v>250</v>
      </c>
      <c r="C272" s="61">
        <v>0.03499712082695468</v>
      </c>
    </row>
    <row r="273">
      <c r="A273" s="63">
        <v>31.0</v>
      </c>
      <c r="B273" s="60" t="s">
        <v>37</v>
      </c>
      <c r="C273" s="61">
        <v>0.06217782521781061</v>
      </c>
    </row>
    <row r="274">
      <c r="A274" s="63">
        <v>31.0</v>
      </c>
      <c r="B274" s="60" t="s">
        <v>38</v>
      </c>
      <c r="C274" s="61">
        <v>3.142277964260801E-4</v>
      </c>
    </row>
    <row r="275">
      <c r="A275" s="63">
        <v>31.0</v>
      </c>
      <c r="B275" s="60" t="s">
        <v>39</v>
      </c>
      <c r="C275" s="61">
        <v>0.010290960332954124</v>
      </c>
    </row>
    <row r="276">
      <c r="A276" s="63">
        <v>31.0</v>
      </c>
      <c r="B276" s="60" t="s">
        <v>40</v>
      </c>
      <c r="C276" s="61">
        <v>0.07718220249715593</v>
      </c>
    </row>
    <row r="277">
      <c r="A277" s="63">
        <v>31.0</v>
      </c>
      <c r="B277" s="60" t="s">
        <v>41</v>
      </c>
      <c r="C277" s="61">
        <v>0.02368492015561579</v>
      </c>
    </row>
    <row r="278">
      <c r="A278" s="63">
        <v>31.0</v>
      </c>
      <c r="B278" s="60" t="s">
        <v>42</v>
      </c>
      <c r="C278" s="61">
        <v>0.036371867436318775</v>
      </c>
    </row>
    <row r="279">
      <c r="A279" s="63">
        <v>31.0</v>
      </c>
      <c r="B279" s="60" t="s">
        <v>43</v>
      </c>
      <c r="C279" s="61">
        <v>0.09780340163761743</v>
      </c>
    </row>
    <row r="280">
      <c r="A280" s="63">
        <v>31.0</v>
      </c>
      <c r="B280" s="60" t="s">
        <v>44</v>
      </c>
      <c r="C280" s="61">
        <v>0.04988366268264022</v>
      </c>
    </row>
    <row r="281">
      <c r="A281" s="63">
        <v>32.0</v>
      </c>
      <c r="B281" s="60" t="s">
        <v>250</v>
      </c>
      <c r="C281" s="61">
        <v>0.16550450795056582</v>
      </c>
    </row>
    <row r="282">
      <c r="A282" s="63">
        <v>32.0</v>
      </c>
      <c r="B282" s="60" t="s">
        <v>37</v>
      </c>
      <c r="C282" s="61">
        <v>0.2940444849447202</v>
      </c>
    </row>
    <row r="283">
      <c r="A283" s="63">
        <v>32.0</v>
      </c>
      <c r="B283" s="60" t="s">
        <v>38</v>
      </c>
      <c r="C283" s="61">
        <v>0.0014860112947301083</v>
      </c>
    </row>
    <row r="284">
      <c r="A284" s="63">
        <v>32.0</v>
      </c>
      <c r="B284" s="60" t="s">
        <v>39</v>
      </c>
      <c r="C284" s="61">
        <v>0.04866686990241104</v>
      </c>
    </row>
    <row r="285">
      <c r="A285" s="63">
        <v>32.0</v>
      </c>
      <c r="B285" s="60" t="s">
        <v>40</v>
      </c>
      <c r="C285" s="61">
        <v>0.3650015242680828</v>
      </c>
    </row>
    <row r="286">
      <c r="A286" s="63">
        <v>32.0</v>
      </c>
      <c r="B286" s="60" t="s">
        <v>41</v>
      </c>
      <c r="C286" s="61">
        <v>0.11200810134028191</v>
      </c>
    </row>
    <row r="287">
      <c r="A287" s="63">
        <v>32.0</v>
      </c>
      <c r="B287" s="60" t="s">
        <v>42</v>
      </c>
      <c r="C287" s="61">
        <v>0.17200580736501003</v>
      </c>
    </row>
    <row r="288">
      <c r="A288" s="63">
        <v>32.0</v>
      </c>
      <c r="B288" s="60" t="s">
        <v>43</v>
      </c>
      <c r="C288" s="61">
        <v>0.46252101548474617</v>
      </c>
    </row>
    <row r="289">
      <c r="A289" s="63">
        <v>32.0</v>
      </c>
      <c r="B289" s="60" t="s">
        <v>44</v>
      </c>
      <c r="C289" s="61">
        <v>0.23590429303840466</v>
      </c>
    </row>
    <row r="290">
      <c r="A290" s="63">
        <v>33.0</v>
      </c>
      <c r="B290" s="60" t="s">
        <v>250</v>
      </c>
      <c r="C290" s="61">
        <v>0.05447704386174351</v>
      </c>
    </row>
    <row r="291">
      <c r="A291" s="63">
        <v>33.0</v>
      </c>
      <c r="B291" s="60" t="s">
        <v>37</v>
      </c>
      <c r="C291" s="61">
        <v>0.09678693651306396</v>
      </c>
    </row>
    <row r="292">
      <c r="A292" s="63">
        <v>33.0</v>
      </c>
      <c r="B292" s="60" t="s">
        <v>38</v>
      </c>
      <c r="C292" s="61">
        <v>4.891317069516814E-4</v>
      </c>
    </row>
    <row r="293">
      <c r="A293" s="63">
        <v>33.0</v>
      </c>
      <c r="B293" s="60" t="s">
        <v>39</v>
      </c>
      <c r="C293" s="61">
        <v>0.016019063402667566</v>
      </c>
    </row>
    <row r="294">
      <c r="A294" s="63">
        <v>33.0</v>
      </c>
      <c r="B294" s="60" t="s">
        <v>40</v>
      </c>
      <c r="C294" s="61">
        <v>0.12014297552000673</v>
      </c>
    </row>
    <row r="295">
      <c r="A295" s="63">
        <v>33.0</v>
      </c>
      <c r="B295" s="60" t="s">
        <v>41</v>
      </c>
      <c r="C295" s="61">
        <v>0.036868302411482985</v>
      </c>
    </row>
    <row r="296">
      <c r="A296" s="63">
        <v>33.0</v>
      </c>
      <c r="B296" s="60" t="s">
        <v>42</v>
      </c>
      <c r="C296" s="61">
        <v>0.05661699507965712</v>
      </c>
    </row>
    <row r="297">
      <c r="A297" s="63">
        <v>33.0</v>
      </c>
      <c r="B297" s="60" t="s">
        <v>43</v>
      </c>
      <c r="C297" s="61">
        <v>0.15224224378871082</v>
      </c>
    </row>
    <row r="298">
      <c r="A298" s="63">
        <v>33.0</v>
      </c>
      <c r="B298" s="60" t="s">
        <v>44</v>
      </c>
      <c r="C298" s="61">
        <v>0.07764965847857941</v>
      </c>
    </row>
    <row r="299">
      <c r="A299" s="63">
        <v>34.0</v>
      </c>
      <c r="B299" s="60" t="s">
        <v>250</v>
      </c>
      <c r="C299" s="61">
        <v>0.050072652647806505</v>
      </c>
    </row>
    <row r="300">
      <c r="A300" s="63">
        <v>34.0</v>
      </c>
      <c r="B300" s="60" t="s">
        <v>37</v>
      </c>
      <c r="C300" s="61">
        <v>0.08896185088830269</v>
      </c>
    </row>
    <row r="301">
      <c r="A301" s="63">
        <v>34.0</v>
      </c>
      <c r="B301" s="60" t="s">
        <v>38</v>
      </c>
      <c r="C301" s="61">
        <v>4.4958610682654547E-4</v>
      </c>
    </row>
    <row r="302">
      <c r="A302" s="63">
        <v>34.0</v>
      </c>
      <c r="B302" s="60" t="s">
        <v>39</v>
      </c>
      <c r="C302" s="61">
        <v>0.014723944998569365</v>
      </c>
    </row>
    <row r="303">
      <c r="A303" s="63">
        <v>34.0</v>
      </c>
      <c r="B303" s="60" t="s">
        <v>40</v>
      </c>
      <c r="C303" s="61">
        <v>0.11042958748927022</v>
      </c>
    </row>
    <row r="304">
      <c r="A304" s="63">
        <v>34.0</v>
      </c>
      <c r="B304" s="60" t="s">
        <v>41</v>
      </c>
      <c r="C304" s="61">
        <v>0.033887552802050865</v>
      </c>
    </row>
    <row r="305">
      <c r="A305" s="63">
        <v>34.0</v>
      </c>
      <c r="B305" s="60" t="s">
        <v>42</v>
      </c>
      <c r="C305" s="61">
        <v>0.05203959186517264</v>
      </c>
    </row>
    <row r="306">
      <c r="A306" s="63">
        <v>34.0</v>
      </c>
      <c r="B306" s="60" t="s">
        <v>43</v>
      </c>
      <c r="C306" s="61">
        <v>0.13993367574976226</v>
      </c>
    </row>
    <row r="307">
      <c r="A307" s="63">
        <v>34.0</v>
      </c>
      <c r="B307" s="60" t="s">
        <v>44</v>
      </c>
      <c r="C307" s="61">
        <v>0.07137179445871408</v>
      </c>
    </row>
    <row r="308">
      <c r="A308" s="63">
        <v>35.0</v>
      </c>
      <c r="B308" s="60" t="s">
        <v>250</v>
      </c>
      <c r="C308" s="61">
        <v>0.10043729557664839</v>
      </c>
    </row>
    <row r="309">
      <c r="A309" s="63">
        <v>35.0</v>
      </c>
      <c r="B309" s="60" t="s">
        <v>37</v>
      </c>
      <c r="C309" s="61">
        <v>0.17844246789880402</v>
      </c>
    </row>
    <row r="310">
      <c r="A310" s="63">
        <v>35.0</v>
      </c>
      <c r="B310" s="60" t="s">
        <v>38</v>
      </c>
      <c r="C310" s="61">
        <v>9.017938996780999E-4</v>
      </c>
    </row>
    <row r="311">
      <c r="A311" s="63">
        <v>35.0</v>
      </c>
      <c r="B311" s="60" t="s">
        <v>39</v>
      </c>
      <c r="C311" s="61">
        <v>0.029533750214457775</v>
      </c>
    </row>
    <row r="312">
      <c r="A312" s="63">
        <v>35.0</v>
      </c>
      <c r="B312" s="60" t="s">
        <v>40</v>
      </c>
      <c r="C312" s="61">
        <v>0.2215031266084333</v>
      </c>
    </row>
    <row r="313">
      <c r="A313" s="63">
        <v>35.0</v>
      </c>
      <c r="B313" s="60" t="s">
        <v>41</v>
      </c>
      <c r="C313" s="61">
        <v>0.06797271518823679</v>
      </c>
    </row>
    <row r="314">
      <c r="A314" s="63">
        <v>35.0</v>
      </c>
      <c r="B314" s="60" t="s">
        <v>42</v>
      </c>
      <c r="C314" s="61">
        <v>0.10438264388774007</v>
      </c>
    </row>
    <row r="315">
      <c r="A315" s="63">
        <v>35.0</v>
      </c>
      <c r="B315" s="60" t="s">
        <v>43</v>
      </c>
      <c r="C315" s="61">
        <v>0.2806833512748086</v>
      </c>
    </row>
    <row r="316">
      <c r="A316" s="63">
        <v>35.0</v>
      </c>
      <c r="B316" s="60" t="s">
        <v>44</v>
      </c>
      <c r="C316" s="61">
        <v>0.14315978157389836</v>
      </c>
    </row>
    <row r="317">
      <c r="A317" s="63">
        <v>36.0</v>
      </c>
      <c r="B317" s="60" t="s">
        <v>250</v>
      </c>
      <c r="C317" s="61">
        <v>0.0847483387956382</v>
      </c>
    </row>
    <row r="318">
      <c r="A318" s="63">
        <v>36.0</v>
      </c>
      <c r="B318" s="60" t="s">
        <v>37</v>
      </c>
      <c r="C318" s="61">
        <v>0.15056859743377696</v>
      </c>
    </row>
    <row r="319">
      <c r="A319" s="63">
        <v>36.0</v>
      </c>
      <c r="B319" s="60" t="s">
        <v>38</v>
      </c>
      <c r="C319" s="61">
        <v>7.609278455276157E-4</v>
      </c>
    </row>
    <row r="320">
      <c r="A320" s="63">
        <v>36.0</v>
      </c>
      <c r="B320" s="60" t="s">
        <v>39</v>
      </c>
      <c r="C320" s="61">
        <v>0.024920386941029413</v>
      </c>
    </row>
    <row r="321">
      <c r="A321" s="63">
        <v>36.0</v>
      </c>
      <c r="B321" s="60" t="s">
        <v>40</v>
      </c>
      <c r="C321" s="61">
        <v>0.1869029020577206</v>
      </c>
    </row>
    <row r="322">
      <c r="A322" s="63">
        <v>36.0</v>
      </c>
      <c r="B322" s="60" t="s">
        <v>41</v>
      </c>
      <c r="C322" s="61">
        <v>0.057354936356644036</v>
      </c>
    </row>
    <row r="323">
      <c r="A323" s="63">
        <v>36.0</v>
      </c>
      <c r="B323" s="60" t="s">
        <v>42</v>
      </c>
      <c r="C323" s="61">
        <v>0.08807739811982152</v>
      </c>
    </row>
    <row r="324">
      <c r="A324" s="63">
        <v>36.0</v>
      </c>
      <c r="B324" s="60" t="s">
        <v>43</v>
      </c>
      <c r="C324" s="61">
        <v>0.23683879192047036</v>
      </c>
    </row>
    <row r="325">
      <c r="A325" s="63">
        <v>36.0</v>
      </c>
      <c r="B325" s="60" t="s">
        <v>44</v>
      </c>
      <c r="C325" s="61">
        <v>0.12079729547750899</v>
      </c>
    </row>
    <row r="326">
      <c r="A326" s="63">
        <v>37.0</v>
      </c>
      <c r="B326" s="60" t="s">
        <v>250</v>
      </c>
      <c r="C326" s="61">
        <v>0.06707433884355557</v>
      </c>
    </row>
    <row r="327">
      <c r="A327" s="63">
        <v>37.0</v>
      </c>
      <c r="B327" s="60" t="s">
        <v>37</v>
      </c>
      <c r="C327" s="61">
        <v>0.11916798921363464</v>
      </c>
    </row>
    <row r="328">
      <c r="A328" s="63">
        <v>37.0</v>
      </c>
      <c r="B328" s="60" t="s">
        <v>38</v>
      </c>
      <c r="C328" s="61">
        <v>6.022387326020702E-4</v>
      </c>
    </row>
    <row r="329">
      <c r="A329" s="63">
        <v>37.0</v>
      </c>
      <c r="B329" s="60" t="s">
        <v>39</v>
      </c>
      <c r="C329" s="61">
        <v>0.0197233184927178</v>
      </c>
    </row>
    <row r="330">
      <c r="A330" s="63">
        <v>37.0</v>
      </c>
      <c r="B330" s="60" t="s">
        <v>40</v>
      </c>
      <c r="C330" s="61">
        <v>0.14792488869538348</v>
      </c>
    </row>
    <row r="331">
      <c r="A331" s="63">
        <v>37.0</v>
      </c>
      <c r="B331" s="60" t="s">
        <v>41</v>
      </c>
      <c r="C331" s="61">
        <v>0.045393744469881044</v>
      </c>
    </row>
    <row r="332">
      <c r="A332" s="63">
        <v>37.0</v>
      </c>
      <c r="B332" s="60" t="s">
        <v>42</v>
      </c>
      <c r="C332" s="61">
        <v>0.06970913329868962</v>
      </c>
    </row>
    <row r="333">
      <c r="A333" s="63">
        <v>37.0</v>
      </c>
      <c r="B333" s="60" t="s">
        <v>43</v>
      </c>
      <c r="C333" s="61">
        <v>0.18744680552239434</v>
      </c>
    </row>
    <row r="334">
      <c r="A334" s="63">
        <v>37.0</v>
      </c>
      <c r="B334" s="60" t="s">
        <v>44</v>
      </c>
      <c r="C334" s="61">
        <v>0.09560539880057864</v>
      </c>
    </row>
    <row r="335">
      <c r="A335" s="63">
        <v>38.0</v>
      </c>
      <c r="B335" s="60" t="s">
        <v>250</v>
      </c>
      <c r="C335" s="61">
        <v>0.06497642547981398</v>
      </c>
    </row>
    <row r="336">
      <c r="A336" s="63">
        <v>38.0</v>
      </c>
      <c r="B336" s="60" t="s">
        <v>37</v>
      </c>
      <c r="C336" s="61">
        <v>0.11544072001632495</v>
      </c>
    </row>
    <row r="337">
      <c r="A337" s="63">
        <v>38.0</v>
      </c>
      <c r="B337" s="60" t="s">
        <v>38</v>
      </c>
      <c r="C337" s="61">
        <v>5.834022489770055E-4</v>
      </c>
    </row>
    <row r="338">
      <c r="A338" s="63">
        <v>38.0</v>
      </c>
      <c r="B338" s="60" t="s">
        <v>39</v>
      </c>
      <c r="C338" s="61">
        <v>0.019106423653996927</v>
      </c>
    </row>
    <row r="339">
      <c r="A339" s="63">
        <v>38.0</v>
      </c>
      <c r="B339" s="60" t="s">
        <v>40</v>
      </c>
      <c r="C339" s="61">
        <v>0.14329817740497694</v>
      </c>
    </row>
    <row r="340">
      <c r="A340" s="63">
        <v>38.0</v>
      </c>
      <c r="B340" s="60" t="s">
        <v>41</v>
      </c>
      <c r="C340" s="61">
        <v>0.043973944516641786</v>
      </c>
    </row>
    <row r="341">
      <c r="A341" s="63">
        <v>38.0</v>
      </c>
      <c r="B341" s="60" t="s">
        <v>42</v>
      </c>
      <c r="C341" s="61">
        <v>0.06752881031908838</v>
      </c>
    </row>
    <row r="342">
      <c r="A342" s="63">
        <v>38.0</v>
      </c>
      <c r="B342" s="60" t="s">
        <v>43</v>
      </c>
      <c r="C342" s="61">
        <v>0.1815839499940929</v>
      </c>
    </row>
    <row r="343">
      <c r="A343" s="63">
        <v>38.0</v>
      </c>
      <c r="B343" s="60" t="s">
        <v>44</v>
      </c>
      <c r="C343" s="61">
        <v>0.0926151070250996</v>
      </c>
    </row>
    <row r="344">
      <c r="A344" s="63">
        <v>39.0</v>
      </c>
      <c r="B344" s="60" t="s">
        <v>250</v>
      </c>
      <c r="C344" s="61">
        <v>0.046902472453708106</v>
      </c>
    </row>
    <row r="345">
      <c r="A345" s="63">
        <v>39.0</v>
      </c>
      <c r="B345" s="60" t="s">
        <v>37</v>
      </c>
      <c r="C345" s="61">
        <v>0.08332953299014582</v>
      </c>
    </row>
    <row r="346">
      <c r="A346" s="63">
        <v>39.0</v>
      </c>
      <c r="B346" s="60" t="s">
        <v>38</v>
      </c>
      <c r="C346" s="61">
        <v>4.211220871264476E-4</v>
      </c>
    </row>
    <row r="347">
      <c r="A347" s="63">
        <v>39.0</v>
      </c>
      <c r="B347" s="60" t="s">
        <v>39</v>
      </c>
      <c r="C347" s="61">
        <v>0.01379174835339116</v>
      </c>
    </row>
    <row r="348">
      <c r="A348" s="63">
        <v>39.0</v>
      </c>
      <c r="B348" s="60" t="s">
        <v>40</v>
      </c>
      <c r="C348" s="61">
        <v>0.10343811265043369</v>
      </c>
    </row>
    <row r="349">
      <c r="A349" s="63">
        <v>39.0</v>
      </c>
      <c r="B349" s="60" t="s">
        <v>41</v>
      </c>
      <c r="C349" s="61">
        <v>0.03174207731715599</v>
      </c>
    </row>
    <row r="350">
      <c r="A350" s="63">
        <v>39.0</v>
      </c>
      <c r="B350" s="60" t="s">
        <v>42</v>
      </c>
      <c r="C350" s="61">
        <v>0.04874488158488631</v>
      </c>
    </row>
    <row r="351">
      <c r="A351" s="63">
        <v>39.0</v>
      </c>
      <c r="B351" s="60" t="s">
        <v>43</v>
      </c>
      <c r="C351" s="61">
        <v>0.13107424961810682</v>
      </c>
    </row>
    <row r="352">
      <c r="A352" s="63">
        <v>39.0</v>
      </c>
      <c r="B352" s="60" t="s">
        <v>44</v>
      </c>
      <c r="C352" s="61">
        <v>0.06685313133132355</v>
      </c>
    </row>
    <row r="353">
      <c r="A353" s="63">
        <v>40.0</v>
      </c>
      <c r="B353" s="60" t="s">
        <v>250</v>
      </c>
      <c r="C353" s="61">
        <v>0.09935030654724776</v>
      </c>
    </row>
    <row r="354">
      <c r="A354" s="63">
        <v>40.0</v>
      </c>
      <c r="B354" s="60" t="s">
        <v>37</v>
      </c>
      <c r="C354" s="61">
        <v>0.176511262922888</v>
      </c>
    </row>
    <row r="355">
      <c r="A355" s="63">
        <v>40.0</v>
      </c>
      <c r="B355" s="60" t="s">
        <v>38</v>
      </c>
      <c r="C355" s="61">
        <v>8.920341777530664E-4</v>
      </c>
    </row>
    <row r="356">
      <c r="A356" s="63">
        <v>40.0</v>
      </c>
      <c r="B356" s="60" t="s">
        <v>39</v>
      </c>
      <c r="C356" s="61">
        <v>0.029214119321412924</v>
      </c>
    </row>
    <row r="357">
      <c r="A357" s="63">
        <v>40.0</v>
      </c>
      <c r="B357" s="60" t="s">
        <v>40</v>
      </c>
      <c r="C357" s="61">
        <v>0.2191058949105969</v>
      </c>
    </row>
    <row r="358">
      <c r="A358" s="63">
        <v>40.0</v>
      </c>
      <c r="B358" s="60" t="s">
        <v>41</v>
      </c>
      <c r="C358" s="61">
        <v>0.06723707614813737</v>
      </c>
    </row>
    <row r="359">
      <c r="A359" s="63">
        <v>40.0</v>
      </c>
      <c r="B359" s="60" t="s">
        <v>42</v>
      </c>
      <c r="C359" s="61">
        <v>0.10325295607491743</v>
      </c>
    </row>
    <row r="360">
      <c r="A360" s="63">
        <v>40.0</v>
      </c>
      <c r="B360" s="60" t="s">
        <v>43</v>
      </c>
      <c r="C360" s="61">
        <v>0.2776456378256419</v>
      </c>
    </row>
    <row r="361">
      <c r="A361" s="63">
        <v>40.0</v>
      </c>
      <c r="B361" s="60" t="s">
        <v>44</v>
      </c>
      <c r="C361" s="61">
        <v>0.14161042571829927</v>
      </c>
    </row>
    <row r="362">
      <c r="A362" s="63">
        <v>41.0</v>
      </c>
      <c r="B362" s="60" t="s">
        <v>250</v>
      </c>
      <c r="C362" s="61">
        <v>0.11039195583009823</v>
      </c>
    </row>
    <row r="363">
      <c r="A363" s="63">
        <v>41.0</v>
      </c>
      <c r="B363" s="60" t="s">
        <v>37</v>
      </c>
      <c r="C363" s="61">
        <v>0.19612846922451796</v>
      </c>
    </row>
    <row r="364">
      <c r="A364" s="63">
        <v>41.0</v>
      </c>
      <c r="B364" s="60" t="s">
        <v>38</v>
      </c>
      <c r="C364" s="61">
        <v>9.911735652534072E-4</v>
      </c>
    </row>
    <row r="365">
      <c r="A365" s="63">
        <v>41.0</v>
      </c>
      <c r="B365" s="60" t="s">
        <v>39</v>
      </c>
      <c r="C365" s="61">
        <v>0.03246093426204909</v>
      </c>
    </row>
    <row r="366">
      <c r="A366" s="63">
        <v>41.0</v>
      </c>
      <c r="B366" s="60" t="s">
        <v>40</v>
      </c>
      <c r="C366" s="61">
        <v>0.24345700696536812</v>
      </c>
    </row>
    <row r="367">
      <c r="A367" s="63">
        <v>41.0</v>
      </c>
      <c r="B367" s="60" t="s">
        <v>41</v>
      </c>
      <c r="C367" s="61">
        <v>0.07470970748097557</v>
      </c>
    </row>
    <row r="368">
      <c r="A368" s="63">
        <v>41.0</v>
      </c>
      <c r="B368" s="60" t="s">
        <v>42</v>
      </c>
      <c r="C368" s="61">
        <v>0.11472834017808188</v>
      </c>
    </row>
    <row r="369">
      <c r="A369" s="63">
        <v>41.0</v>
      </c>
      <c r="B369" s="60" t="s">
        <v>43</v>
      </c>
      <c r="C369" s="61">
        <v>0.30850277218512295</v>
      </c>
    </row>
    <row r="370">
      <c r="A370" s="63">
        <v>41.0</v>
      </c>
      <c r="B370" s="60" t="s">
        <v>44</v>
      </c>
      <c r="C370" s="61">
        <v>0.1573488034839784</v>
      </c>
    </row>
    <row r="371">
      <c r="A371" s="63">
        <v>42.0</v>
      </c>
      <c r="B371" s="60" t="s">
        <v>250</v>
      </c>
      <c r="C371" s="61">
        <v>0.05318639774557033</v>
      </c>
    </row>
    <row r="372">
      <c r="A372" s="63">
        <v>42.0</v>
      </c>
      <c r="B372" s="60" t="s">
        <v>37</v>
      </c>
      <c r="C372" s="61">
        <v>0.09449390306536233</v>
      </c>
    </row>
    <row r="373">
      <c r="A373" s="63">
        <v>42.0</v>
      </c>
      <c r="B373" s="60" t="s">
        <v>38</v>
      </c>
      <c r="C373" s="61">
        <v>4.7754341410164157E-4</v>
      </c>
    </row>
    <row r="374">
      <c r="A374" s="63">
        <v>42.0</v>
      </c>
      <c r="B374" s="60" t="s">
        <v>39</v>
      </c>
      <c r="C374" s="61">
        <v>0.01563954681182876</v>
      </c>
    </row>
    <row r="375">
      <c r="A375" s="63">
        <v>42.0</v>
      </c>
      <c r="B375" s="60" t="s">
        <v>40</v>
      </c>
      <c r="C375" s="61">
        <v>0.1172966010887157</v>
      </c>
    </row>
    <row r="376">
      <c r="A376" s="63">
        <v>42.0</v>
      </c>
      <c r="B376" s="60" t="s">
        <v>41</v>
      </c>
      <c r="C376" s="61">
        <v>0.03599483483791124</v>
      </c>
    </row>
    <row r="377">
      <c r="A377" s="63">
        <v>42.0</v>
      </c>
      <c r="B377" s="60" t="s">
        <v>42</v>
      </c>
      <c r="C377" s="61">
        <v>0.05527565018226501</v>
      </c>
    </row>
    <row r="378">
      <c r="A378" s="63">
        <v>42.0</v>
      </c>
      <c r="B378" s="60" t="s">
        <v>43</v>
      </c>
      <c r="C378" s="61">
        <v>0.14863538763913595</v>
      </c>
    </row>
    <row r="379">
      <c r="A379" s="63">
        <v>42.0</v>
      </c>
      <c r="B379" s="60" t="s">
        <v>44</v>
      </c>
      <c r="C379" s="61">
        <v>0.0758100169886356</v>
      </c>
    </row>
    <row r="380">
      <c r="A380" s="63">
        <v>43.0</v>
      </c>
      <c r="B380" s="60" t="s">
        <v>250</v>
      </c>
      <c r="C380" s="61">
        <v>0.07894779237238077</v>
      </c>
    </row>
    <row r="381">
      <c r="A381" s="63">
        <v>43.0</v>
      </c>
      <c r="B381" s="60" t="s">
        <v>37</v>
      </c>
      <c r="C381" s="61">
        <v>0.14026302505665406</v>
      </c>
    </row>
    <row r="382">
      <c r="A382" s="63">
        <v>43.0</v>
      </c>
      <c r="B382" s="60" t="s">
        <v>38</v>
      </c>
      <c r="C382" s="61">
        <v>7.088466206274368E-4</v>
      </c>
    </row>
    <row r="383">
      <c r="A383" s="63">
        <v>43.0</v>
      </c>
      <c r="B383" s="60" t="s">
        <v>39</v>
      </c>
      <c r="C383" s="61">
        <v>0.023214726825548555</v>
      </c>
    </row>
    <row r="384">
      <c r="A384" s="63">
        <v>43.0</v>
      </c>
      <c r="B384" s="60" t="s">
        <v>40</v>
      </c>
      <c r="C384" s="61">
        <v>0.17411045119161414</v>
      </c>
    </row>
    <row r="385">
      <c r="A385" s="63">
        <v>43.0</v>
      </c>
      <c r="B385" s="60" t="s">
        <v>41</v>
      </c>
      <c r="C385" s="61">
        <v>0.05342931402979305</v>
      </c>
    </row>
    <row r="386">
      <c r="A386" s="63">
        <v>43.0</v>
      </c>
      <c r="B386" s="60" t="s">
        <v>42</v>
      </c>
      <c r="C386" s="61">
        <v>0.0820489963376258</v>
      </c>
    </row>
    <row r="387">
      <c r="A387" s="63">
        <v>43.0</v>
      </c>
      <c r="B387" s="60" t="s">
        <v>43</v>
      </c>
      <c r="C387" s="61">
        <v>0.22062851067028966</v>
      </c>
    </row>
    <row r="388">
      <c r="A388" s="63">
        <v>43.0</v>
      </c>
      <c r="B388" s="60" t="s">
        <v>44</v>
      </c>
      <c r="C388" s="61">
        <v>0.11252940102460557</v>
      </c>
    </row>
    <row r="389">
      <c r="A389" s="63">
        <v>44.0</v>
      </c>
      <c r="B389" s="60" t="s">
        <v>250</v>
      </c>
      <c r="C389" s="61">
        <v>0.09257564128725886</v>
      </c>
    </row>
    <row r="390">
      <c r="A390" s="63">
        <v>44.0</v>
      </c>
      <c r="B390" s="60" t="s">
        <v>37</v>
      </c>
      <c r="C390" s="61">
        <v>0.1644750170120435</v>
      </c>
    </row>
    <row r="391">
      <c r="A391" s="63">
        <v>44.0</v>
      </c>
      <c r="B391" s="60" t="s">
        <v>38</v>
      </c>
      <c r="C391" s="61">
        <v>8.312066557778574E-4</v>
      </c>
    </row>
    <row r="392">
      <c r="A392" s="63">
        <v>44.0</v>
      </c>
      <c r="B392" s="60" t="s">
        <v>39</v>
      </c>
      <c r="C392" s="61">
        <v>0.027222017976724827</v>
      </c>
    </row>
    <row r="393">
      <c r="A393" s="63">
        <v>44.0</v>
      </c>
      <c r="B393" s="60" t="s">
        <v>40</v>
      </c>
      <c r="C393" s="61">
        <v>0.2041651348254362</v>
      </c>
    </row>
    <row r="394">
      <c r="A394" s="63">
        <v>44.0</v>
      </c>
      <c r="B394" s="60" t="s">
        <v>41</v>
      </c>
      <c r="C394" s="61">
        <v>0.062652201679256</v>
      </c>
    </row>
    <row r="395">
      <c r="A395" s="63">
        <v>44.0</v>
      </c>
      <c r="B395" s="60" t="s">
        <v>42</v>
      </c>
      <c r="C395" s="61">
        <v>0.09621217040628699</v>
      </c>
    </row>
    <row r="396">
      <c r="A396" s="63">
        <v>44.0</v>
      </c>
      <c r="B396" s="60" t="s">
        <v>43</v>
      </c>
      <c r="C396" s="61">
        <v>0.2587130716108581</v>
      </c>
    </row>
    <row r="397">
      <c r="A397" s="63">
        <v>44.0</v>
      </c>
      <c r="B397" s="60" t="s">
        <v>44</v>
      </c>
      <c r="C397" s="61">
        <v>0.13195405660473483</v>
      </c>
    </row>
    <row r="398">
      <c r="A398" s="63">
        <v>45.0</v>
      </c>
      <c r="B398" s="60" t="s">
        <v>250</v>
      </c>
      <c r="C398" s="61">
        <v>0.09183462393538756</v>
      </c>
    </row>
    <row r="399">
      <c r="A399" s="63">
        <v>45.0</v>
      </c>
      <c r="B399" s="60" t="s">
        <v>37</v>
      </c>
      <c r="C399" s="61">
        <v>0.16315848450024525</v>
      </c>
    </row>
    <row r="400">
      <c r="A400" s="63">
        <v>45.0</v>
      </c>
      <c r="B400" s="60" t="s">
        <v>38</v>
      </c>
      <c r="C400" s="61">
        <v>8.245533013278344E-4</v>
      </c>
    </row>
    <row r="401">
      <c r="A401" s="63">
        <v>45.0</v>
      </c>
      <c r="B401" s="60" t="s">
        <v>39</v>
      </c>
      <c r="C401" s="61">
        <v>0.027004120618486577</v>
      </c>
    </row>
    <row r="402">
      <c r="A402" s="63">
        <v>45.0</v>
      </c>
      <c r="B402" s="60" t="s">
        <v>40</v>
      </c>
      <c r="C402" s="61">
        <v>0.2025309046386493</v>
      </c>
    </row>
    <row r="403">
      <c r="A403" s="63">
        <v>45.0</v>
      </c>
      <c r="B403" s="60" t="s">
        <v>41</v>
      </c>
      <c r="C403" s="61">
        <v>0.06215070508758552</v>
      </c>
    </row>
    <row r="404">
      <c r="A404" s="63">
        <v>45.0</v>
      </c>
      <c r="B404" s="60" t="s">
        <v>42</v>
      </c>
      <c r="C404" s="61">
        <v>0.09544204462869683</v>
      </c>
    </row>
    <row r="405">
      <c r="A405" s="63">
        <v>45.0</v>
      </c>
      <c r="B405" s="60" t="s">
        <v>43</v>
      </c>
      <c r="C405" s="61">
        <v>0.25664221503828843</v>
      </c>
    </row>
    <row r="406">
      <c r="A406" s="63">
        <v>45.0</v>
      </c>
      <c r="B406" s="60" t="s">
        <v>44</v>
      </c>
      <c r="C406" s="61">
        <v>0.1308978365857937</v>
      </c>
    </row>
    <row r="407">
      <c r="A407" s="63">
        <v>46.0</v>
      </c>
      <c r="B407" s="60" t="s">
        <v>250</v>
      </c>
      <c r="C407" s="61">
        <v>0.0767419162156513</v>
      </c>
    </row>
    <row r="408">
      <c r="A408" s="63">
        <v>46.0</v>
      </c>
      <c r="B408" s="60" t="s">
        <v>37</v>
      </c>
      <c r="C408" s="61">
        <v>0.13634394317550616</v>
      </c>
    </row>
    <row r="409">
      <c r="A409" s="63">
        <v>46.0</v>
      </c>
      <c r="B409" s="60" t="s">
        <v>38</v>
      </c>
      <c r="C409" s="61">
        <v>6.890407741023685E-4</v>
      </c>
    </row>
    <row r="410">
      <c r="A410" s="63">
        <v>46.0</v>
      </c>
      <c r="B410" s="60" t="s">
        <v>39</v>
      </c>
      <c r="C410" s="61">
        <v>0.02256608535185257</v>
      </c>
    </row>
    <row r="411">
      <c r="A411" s="63">
        <v>46.0</v>
      </c>
      <c r="B411" s="60" t="s">
        <v>40</v>
      </c>
      <c r="C411" s="61">
        <v>0.16924564013889426</v>
      </c>
    </row>
    <row r="412">
      <c r="A412" s="63">
        <v>46.0</v>
      </c>
      <c r="B412" s="60" t="s">
        <v>41</v>
      </c>
      <c r="C412" s="61">
        <v>0.05193644834796603</v>
      </c>
    </row>
    <row r="413">
      <c r="A413" s="63">
        <v>46.0</v>
      </c>
      <c r="B413" s="60" t="s">
        <v>42</v>
      </c>
      <c r="C413" s="61">
        <v>0.07975646960234915</v>
      </c>
    </row>
    <row r="414">
      <c r="A414" s="63">
        <v>46.0</v>
      </c>
      <c r="B414" s="60" t="s">
        <v>43</v>
      </c>
      <c r="C414" s="61">
        <v>0.2144639409393622</v>
      </c>
    </row>
    <row r="415">
      <c r="A415" s="63">
        <v>46.0</v>
      </c>
      <c r="B415" s="60" t="s">
        <v>44</v>
      </c>
      <c r="C415" s="61">
        <v>0.109385222888751</v>
      </c>
    </row>
    <row r="416">
      <c r="A416" s="63">
        <v>47.0</v>
      </c>
      <c r="B416" s="60" t="s">
        <v>250</v>
      </c>
      <c r="C416" s="61">
        <v>0.10292780091489132</v>
      </c>
    </row>
    <row r="417">
      <c r="A417" s="63">
        <v>47.0</v>
      </c>
      <c r="B417" s="60" t="s">
        <v>37</v>
      </c>
      <c r="C417" s="61">
        <v>0.1828672377646161</v>
      </c>
    </row>
    <row r="418">
      <c r="A418" s="63">
        <v>47.0</v>
      </c>
      <c r="B418" s="60" t="s">
        <v>38</v>
      </c>
      <c r="C418" s="61">
        <v>9.241553393031768E-4</v>
      </c>
    </row>
    <row r="419">
      <c r="A419" s="63">
        <v>47.0</v>
      </c>
      <c r="B419" s="60" t="s">
        <v>39</v>
      </c>
      <c r="C419" s="61">
        <v>0.03026608736217904</v>
      </c>
    </row>
    <row r="420">
      <c r="A420" s="63">
        <v>47.0</v>
      </c>
      <c r="B420" s="60" t="s">
        <v>40</v>
      </c>
      <c r="C420" s="61">
        <v>0.22699565521634277</v>
      </c>
    </row>
    <row r="421">
      <c r="A421" s="63">
        <v>47.0</v>
      </c>
      <c r="B421" s="60" t="s">
        <v>41</v>
      </c>
      <c r="C421" s="61">
        <v>0.06965820869997695</v>
      </c>
    </row>
    <row r="422">
      <c r="A422" s="63">
        <v>47.0</v>
      </c>
      <c r="B422" s="60" t="s">
        <v>42</v>
      </c>
      <c r="C422" s="61">
        <v>0.10697098052434272</v>
      </c>
    </row>
    <row r="423">
      <c r="A423" s="63">
        <v>47.0</v>
      </c>
      <c r="B423" s="60" t="s">
        <v>43</v>
      </c>
      <c r="C423" s="61">
        <v>0.28764334935811375</v>
      </c>
    </row>
    <row r="424">
      <c r="A424" s="63">
        <v>47.0</v>
      </c>
      <c r="B424" s="60" t="s">
        <v>44</v>
      </c>
      <c r="C424" s="61">
        <v>0.1467096601143793</v>
      </c>
    </row>
    <row r="425">
      <c r="A425" s="63">
        <v>48.0</v>
      </c>
      <c r="B425" s="60" t="s">
        <v>250</v>
      </c>
      <c r="C425" s="61">
        <v>0.06816623527263745</v>
      </c>
    </row>
    <row r="426">
      <c r="A426" s="63">
        <v>48.0</v>
      </c>
      <c r="B426" s="60" t="s">
        <v>37</v>
      </c>
      <c r="C426" s="61">
        <v>0.12110791294790693</v>
      </c>
    </row>
    <row r="427">
      <c r="A427" s="63">
        <v>48.0</v>
      </c>
      <c r="B427" s="60" t="s">
        <v>38</v>
      </c>
      <c r="C427" s="61">
        <v>6.120425164771038E-4</v>
      </c>
    </row>
    <row r="428">
      <c r="A428" s="63">
        <v>48.0</v>
      </c>
      <c r="B428" s="60" t="s">
        <v>39</v>
      </c>
      <c r="C428" s="61">
        <v>0.02004439241462515</v>
      </c>
    </row>
    <row r="429">
      <c r="A429" s="63">
        <v>48.0</v>
      </c>
      <c r="B429" s="60" t="s">
        <v>40</v>
      </c>
      <c r="C429" s="61">
        <v>0.15033294310968862</v>
      </c>
    </row>
    <row r="430">
      <c r="A430" s="63">
        <v>48.0</v>
      </c>
      <c r="B430" s="60" t="s">
        <v>41</v>
      </c>
      <c r="C430" s="61">
        <v>0.046132704679461706</v>
      </c>
    </row>
    <row r="431">
      <c r="A431" s="63">
        <v>48.0</v>
      </c>
      <c r="B431" s="60" t="s">
        <v>42</v>
      </c>
      <c r="C431" s="61">
        <v>0.07084392128222478</v>
      </c>
    </row>
    <row r="432">
      <c r="A432" s="63">
        <v>48.0</v>
      </c>
      <c r="B432" s="60" t="s">
        <v>43</v>
      </c>
      <c r="C432" s="61">
        <v>0.19049823325349857</v>
      </c>
    </row>
    <row r="433">
      <c r="A433" s="63">
        <v>48.0</v>
      </c>
      <c r="B433" s="60" t="s">
        <v>44</v>
      </c>
      <c r="C433" s="61">
        <v>0.09716174949074023</v>
      </c>
    </row>
    <row r="434">
      <c r="A434" s="63">
        <v>49.0</v>
      </c>
      <c r="B434" s="60" t="s">
        <v>250</v>
      </c>
      <c r="C434" s="61">
        <v>0.06649281198132545</v>
      </c>
    </row>
    <row r="435">
      <c r="A435" s="63">
        <v>49.0</v>
      </c>
      <c r="B435" s="60" t="s">
        <v>37</v>
      </c>
      <c r="C435" s="61">
        <v>0.11813481634841547</v>
      </c>
    </row>
    <row r="436">
      <c r="A436" s="63">
        <v>49.0</v>
      </c>
      <c r="B436" s="60" t="s">
        <v>38</v>
      </c>
      <c r="C436" s="61">
        <v>5.970173915270522E-4</v>
      </c>
    </row>
    <row r="437">
      <c r="A437" s="63">
        <v>49.0</v>
      </c>
      <c r="B437" s="60" t="s">
        <v>39</v>
      </c>
      <c r="C437" s="61">
        <v>0.019552319572510964</v>
      </c>
    </row>
    <row r="438">
      <c r="A438" s="63">
        <v>49.0</v>
      </c>
      <c r="B438" s="60" t="s">
        <v>40</v>
      </c>
      <c r="C438" s="61">
        <v>0.1466423967938322</v>
      </c>
    </row>
    <row r="439">
      <c r="A439" s="63">
        <v>49.0</v>
      </c>
      <c r="B439" s="60" t="s">
        <v>41</v>
      </c>
      <c r="C439" s="61">
        <v>0.04500018588635157</v>
      </c>
    </row>
    <row r="440">
      <c r="A440" s="63">
        <v>49.0</v>
      </c>
      <c r="B440" s="60" t="s">
        <v>42</v>
      </c>
      <c r="C440" s="61">
        <v>0.0691047630692563</v>
      </c>
    </row>
    <row r="441">
      <c r="A441" s="63">
        <v>49.0</v>
      </c>
      <c r="B441" s="60" t="s">
        <v>43</v>
      </c>
      <c r="C441" s="61">
        <v>0.18582166311279502</v>
      </c>
    </row>
    <row r="442">
      <c r="A442" s="63">
        <v>49.0</v>
      </c>
      <c r="B442" s="60" t="s">
        <v>44</v>
      </c>
      <c r="C442" s="61">
        <v>0.09477651090491954</v>
      </c>
    </row>
    <row r="443">
      <c r="A443" s="63">
        <v>50.0</v>
      </c>
      <c r="B443" s="60" t="s">
        <v>250</v>
      </c>
      <c r="C443" s="61">
        <v>0.057551529762057206</v>
      </c>
    </row>
    <row r="444">
      <c r="A444" s="63">
        <v>50.0</v>
      </c>
      <c r="B444" s="60" t="s">
        <v>37</v>
      </c>
      <c r="C444" s="61">
        <v>0.10224923862327336</v>
      </c>
    </row>
    <row r="445">
      <c r="A445" s="63">
        <v>50.0</v>
      </c>
      <c r="B445" s="60" t="s">
        <v>38</v>
      </c>
      <c r="C445" s="61">
        <v>5.167365186267762E-4</v>
      </c>
    </row>
    <row r="446">
      <c r="A446" s="63">
        <v>50.0</v>
      </c>
      <c r="B446" s="60" t="s">
        <v>39</v>
      </c>
      <c r="C446" s="61">
        <v>0.016923120985026924</v>
      </c>
    </row>
    <row r="447">
      <c r="A447" s="63">
        <v>50.0</v>
      </c>
      <c r="B447" s="60" t="s">
        <v>40</v>
      </c>
      <c r="C447" s="61">
        <v>0.12692340738770191</v>
      </c>
    </row>
    <row r="448">
      <c r="A448" s="63">
        <v>50.0</v>
      </c>
      <c r="B448" s="60" t="s">
        <v>41</v>
      </c>
      <c r="C448" s="61">
        <v>0.03894901509149326</v>
      </c>
    </row>
    <row r="449">
      <c r="A449" s="63">
        <v>50.0</v>
      </c>
      <c r="B449" s="60" t="s">
        <v>42</v>
      </c>
      <c r="C449" s="61">
        <v>0.05981225203104935</v>
      </c>
    </row>
    <row r="450">
      <c r="A450" s="63">
        <v>50.0</v>
      </c>
      <c r="B450" s="60" t="s">
        <v>43</v>
      </c>
      <c r="C450" s="61">
        <v>0.1608342414225841</v>
      </c>
    </row>
    <row r="451">
      <c r="A451" s="63">
        <v>50.0</v>
      </c>
      <c r="B451" s="60" t="s">
        <v>44</v>
      </c>
      <c r="C451" s="61">
        <v>0.08203192233200073</v>
      </c>
    </row>
    <row r="452">
      <c r="A452" s="63">
        <v>51.0</v>
      </c>
      <c r="B452" s="60" t="s">
        <v>250</v>
      </c>
      <c r="C452" s="61">
        <v>0.0701880839413194</v>
      </c>
    </row>
    <row r="453">
      <c r="A453" s="63">
        <v>51.0</v>
      </c>
      <c r="B453" s="60" t="s">
        <v>37</v>
      </c>
      <c r="C453" s="61">
        <v>0.12470004139069427</v>
      </c>
    </row>
    <row r="454">
      <c r="A454" s="63">
        <v>51.0</v>
      </c>
      <c r="B454" s="60" t="s">
        <v>38</v>
      </c>
      <c r="C454" s="61">
        <v>6.301960398771662E-4</v>
      </c>
    </row>
    <row r="455">
      <c r="A455" s="63">
        <v>51.0</v>
      </c>
      <c r="B455" s="60" t="s">
        <v>39</v>
      </c>
      <c r="C455" s="61">
        <v>0.020638920305977197</v>
      </c>
    </row>
    <row r="456">
      <c r="A456" s="63">
        <v>51.0</v>
      </c>
      <c r="B456" s="60" t="s">
        <v>40</v>
      </c>
      <c r="C456" s="61">
        <v>0.15479190229482895</v>
      </c>
    </row>
    <row r="457">
      <c r="A457" s="63">
        <v>51.0</v>
      </c>
      <c r="B457" s="60" t="s">
        <v>41</v>
      </c>
      <c r="C457" s="61">
        <v>0.04750102650574141</v>
      </c>
    </row>
    <row r="458">
      <c r="A458" s="63">
        <v>51.0</v>
      </c>
      <c r="B458" s="60" t="s">
        <v>42</v>
      </c>
      <c r="C458" s="61">
        <v>0.07294519161578199</v>
      </c>
    </row>
    <row r="459">
      <c r="A459" s="63">
        <v>51.0</v>
      </c>
      <c r="B459" s="60" t="s">
        <v>43</v>
      </c>
      <c r="C459" s="61">
        <v>0.19614851741176798</v>
      </c>
    </row>
    <row r="460">
      <c r="A460" s="63">
        <v>51.0</v>
      </c>
      <c r="B460" s="60" t="s">
        <v>44</v>
      </c>
      <c r="C460" s="61">
        <v>0.10004362133050014</v>
      </c>
    </row>
    <row r="461">
      <c r="A461" s="63">
        <v>52.0</v>
      </c>
      <c r="B461" s="60" t="s">
        <v>250</v>
      </c>
      <c r="C461" s="61">
        <v>0.06938572409343227</v>
      </c>
    </row>
    <row r="462">
      <c r="A462" s="63">
        <v>52.0</v>
      </c>
      <c r="B462" s="60" t="s">
        <v>37</v>
      </c>
      <c r="C462" s="61">
        <v>0.1232745243994425</v>
      </c>
    </row>
    <row r="463">
      <c r="A463" s="63">
        <v>52.0</v>
      </c>
      <c r="B463" s="60" t="s">
        <v>38</v>
      </c>
      <c r="C463" s="61">
        <v>6.229919110521415E-4</v>
      </c>
    </row>
    <row r="464">
      <c r="A464" s="63">
        <v>52.0</v>
      </c>
      <c r="B464" s="60" t="s">
        <v>39</v>
      </c>
      <c r="C464" s="61">
        <v>0.020402985086957637</v>
      </c>
    </row>
    <row r="465">
      <c r="A465" s="63">
        <v>52.0</v>
      </c>
      <c r="B465" s="60" t="s">
        <v>40</v>
      </c>
      <c r="C465" s="61">
        <v>0.15302238815218225</v>
      </c>
    </row>
    <row r="466">
      <c r="A466" s="63">
        <v>52.0</v>
      </c>
      <c r="B466" s="60" t="s">
        <v>41</v>
      </c>
      <c r="C466" s="61">
        <v>0.04695801529555517</v>
      </c>
    </row>
    <row r="467">
      <c r="A467" s="63">
        <v>52.0</v>
      </c>
      <c r="B467" s="60" t="s">
        <v>42</v>
      </c>
      <c r="C467" s="61">
        <v>0.07211131370428538</v>
      </c>
    </row>
    <row r="468">
      <c r="A468" s="63">
        <v>52.0</v>
      </c>
      <c r="B468" s="60" t="s">
        <v>43</v>
      </c>
      <c r="C468" s="61">
        <v>0.19390623231497905</v>
      </c>
    </row>
    <row r="469">
      <c r="A469" s="63">
        <v>52.0</v>
      </c>
      <c r="B469" s="60" t="s">
        <v>44</v>
      </c>
      <c r="C469" s="61">
        <v>0.09889996587952746</v>
      </c>
    </row>
    <row r="470">
      <c r="A470" s="63">
        <v>53.0</v>
      </c>
      <c r="B470" s="60" t="s">
        <v>250</v>
      </c>
      <c r="C470" s="61">
        <v>0.0917413833414435</v>
      </c>
    </row>
    <row r="471">
      <c r="A471" s="63">
        <v>53.0</v>
      </c>
      <c r="B471" s="60" t="s">
        <v>37</v>
      </c>
      <c r="C471" s="61">
        <v>0.16299282809147592</v>
      </c>
    </row>
    <row r="472">
      <c r="A472" s="63">
        <v>53.0</v>
      </c>
      <c r="B472" s="60" t="s">
        <v>38</v>
      </c>
      <c r="C472" s="61">
        <v>8.237161242778316E-4</v>
      </c>
    </row>
    <row r="473">
      <c r="A473" s="63">
        <v>53.0</v>
      </c>
      <c r="B473" s="60" t="s">
        <v>39</v>
      </c>
      <c r="C473" s="61">
        <v>0.026976703070098983</v>
      </c>
    </row>
    <row r="474">
      <c r="A474" s="63">
        <v>53.0</v>
      </c>
      <c r="B474" s="60" t="s">
        <v>40</v>
      </c>
      <c r="C474" s="61">
        <v>0.20232527302574235</v>
      </c>
    </row>
    <row r="475">
      <c r="A475" s="63">
        <v>53.0</v>
      </c>
      <c r="B475" s="60" t="s">
        <v>41</v>
      </c>
      <c r="C475" s="61">
        <v>0.062087602867441555</v>
      </c>
    </row>
    <row r="476">
      <c r="A476" s="63">
        <v>53.0</v>
      </c>
      <c r="B476" s="60" t="s">
        <v>42</v>
      </c>
      <c r="C476" s="61">
        <v>0.095345141385159</v>
      </c>
    </row>
    <row r="477">
      <c r="A477" s="63">
        <v>53.0</v>
      </c>
      <c r="B477" s="60" t="s">
        <v>43</v>
      </c>
      <c r="C477" s="61">
        <v>0.25638164368147504</v>
      </c>
    </row>
    <row r="478">
      <c r="A478" s="63">
        <v>53.0</v>
      </c>
      <c r="B478" s="60" t="s">
        <v>44</v>
      </c>
      <c r="C478" s="61">
        <v>0.13076493472910575</v>
      </c>
    </row>
    <row r="479">
      <c r="A479" s="63">
        <v>54.0</v>
      </c>
      <c r="B479" s="60" t="s">
        <v>250</v>
      </c>
      <c r="C479" s="61">
        <v>0.05404028529011076</v>
      </c>
    </row>
    <row r="480">
      <c r="A480" s="63">
        <v>54.0</v>
      </c>
      <c r="B480" s="60" t="s">
        <v>37</v>
      </c>
      <c r="C480" s="61">
        <v>0.09601096701935503</v>
      </c>
    </row>
    <row r="481">
      <c r="A481" s="63">
        <v>54.0</v>
      </c>
      <c r="B481" s="60" t="s">
        <v>38</v>
      </c>
      <c r="C481" s="61">
        <v>4.852101934016679E-4</v>
      </c>
    </row>
    <row r="482">
      <c r="A482" s="63">
        <v>54.0</v>
      </c>
      <c r="B482" s="60" t="s">
        <v>39</v>
      </c>
      <c r="C482" s="61">
        <v>0.015890633833904624</v>
      </c>
    </row>
    <row r="483">
      <c r="A483" s="63">
        <v>54.0</v>
      </c>
      <c r="B483" s="60" t="s">
        <v>40</v>
      </c>
      <c r="C483" s="61">
        <v>0.11917975375428466</v>
      </c>
    </row>
    <row r="484">
      <c r="A484" s="63">
        <v>54.0</v>
      </c>
      <c r="B484" s="60" t="s">
        <v>41</v>
      </c>
      <c r="C484" s="61">
        <v>0.036572718327650716</v>
      </c>
    </row>
    <row r="485">
      <c r="A485" s="63">
        <v>54.0</v>
      </c>
      <c r="B485" s="60" t="s">
        <v>42</v>
      </c>
      <c r="C485" s="61">
        <v>0.056163079886243056</v>
      </c>
    </row>
    <row r="486">
      <c r="A486" s="63">
        <v>54.0</v>
      </c>
      <c r="B486" s="60" t="s">
        <v>43</v>
      </c>
      <c r="C486" s="61">
        <v>0.15102167269626912</v>
      </c>
    </row>
    <row r="487">
      <c r="A487" s="63">
        <v>54.0</v>
      </c>
      <c r="B487" s="60" t="s">
        <v>44</v>
      </c>
      <c r="C487" s="61">
        <v>0.07702711820251477</v>
      </c>
    </row>
    <row r="488">
      <c r="A488" s="63">
        <v>55.0</v>
      </c>
      <c r="B488" s="60" t="s">
        <v>250</v>
      </c>
      <c r="C488" s="61">
        <v>0.0540427389899514</v>
      </c>
    </row>
    <row r="489">
      <c r="A489" s="63">
        <v>55.0</v>
      </c>
      <c r="B489" s="60" t="s">
        <v>37</v>
      </c>
      <c r="C489" s="61">
        <v>0.09601532639853318</v>
      </c>
    </row>
    <row r="490">
      <c r="A490" s="63">
        <v>55.0</v>
      </c>
      <c r="B490" s="60" t="s">
        <v>38</v>
      </c>
      <c r="C490" s="61">
        <v>4.8523222437666795E-4</v>
      </c>
    </row>
    <row r="491">
      <c r="A491" s="63">
        <v>55.0</v>
      </c>
      <c r="B491" s="60" t="s">
        <v>39</v>
      </c>
      <c r="C491" s="61">
        <v>0.015891355348335877</v>
      </c>
    </row>
    <row r="492">
      <c r="A492" s="63">
        <v>55.0</v>
      </c>
      <c r="B492" s="60" t="s">
        <v>40</v>
      </c>
      <c r="C492" s="61">
        <v>0.11918516511251906</v>
      </c>
    </row>
    <row r="493">
      <c r="A493" s="63">
        <v>55.0</v>
      </c>
      <c r="B493" s="60" t="s">
        <v>41</v>
      </c>
      <c r="C493" s="61">
        <v>0.03657437891239135</v>
      </c>
    </row>
    <row r="494">
      <c r="A494" s="63">
        <v>55.0</v>
      </c>
      <c r="B494" s="60" t="s">
        <v>42</v>
      </c>
      <c r="C494" s="61">
        <v>0.056165629971599317</v>
      </c>
    </row>
    <row r="495">
      <c r="A495" s="63">
        <v>55.0</v>
      </c>
      <c r="B495" s="60" t="s">
        <v>43</v>
      </c>
      <c r="C495" s="61">
        <v>0.15102852983723788</v>
      </c>
    </row>
    <row r="496">
      <c r="A496" s="63">
        <v>55.0</v>
      </c>
      <c r="B496" s="60" t="s">
        <v>44</v>
      </c>
      <c r="C496" s="61">
        <v>0.07703061561979603</v>
      </c>
    </row>
    <row r="497">
      <c r="A497" s="63">
        <v>56.0</v>
      </c>
      <c r="B497" s="60" t="s">
        <v>250</v>
      </c>
      <c r="C497" s="61">
        <v>0.051721538940712165</v>
      </c>
    </row>
    <row r="498">
      <c r="A498" s="63">
        <v>56.0</v>
      </c>
      <c r="B498" s="60" t="s">
        <v>37</v>
      </c>
      <c r="C498" s="61">
        <v>0.09189135369601276</v>
      </c>
    </row>
    <row r="499">
      <c r="A499" s="63">
        <v>56.0</v>
      </c>
      <c r="B499" s="60" t="s">
        <v>38</v>
      </c>
      <c r="C499" s="61">
        <v>4.6439092202659637E-4</v>
      </c>
    </row>
    <row r="500">
      <c r="A500" s="63">
        <v>56.0</v>
      </c>
      <c r="B500" s="60" t="s">
        <v>39</v>
      </c>
      <c r="C500" s="61">
        <v>0.01520880269637103</v>
      </c>
    </row>
    <row r="501">
      <c r="A501" s="63">
        <v>56.0</v>
      </c>
      <c r="B501" s="60" t="s">
        <v>40</v>
      </c>
      <c r="C501" s="61">
        <v>0.11406602022278271</v>
      </c>
    </row>
    <row r="502">
      <c r="A502" s="63">
        <v>56.0</v>
      </c>
      <c r="B502" s="60" t="s">
        <v>41</v>
      </c>
      <c r="C502" s="61">
        <v>0.0350034657477547</v>
      </c>
    </row>
    <row r="503">
      <c r="A503" s="63">
        <v>56.0</v>
      </c>
      <c r="B503" s="60" t="s">
        <v>42</v>
      </c>
      <c r="C503" s="61">
        <v>0.053753249224578525</v>
      </c>
    </row>
    <row r="504">
      <c r="A504" s="63">
        <v>56.0</v>
      </c>
      <c r="B504" s="60" t="s">
        <v>43</v>
      </c>
      <c r="C504" s="61">
        <v>0.1445416744807781</v>
      </c>
    </row>
    <row r="505">
      <c r="A505" s="63">
        <v>56.0</v>
      </c>
      <c r="B505" s="60" t="s">
        <v>44</v>
      </c>
      <c r="C505" s="61">
        <v>0.07372205887172216</v>
      </c>
    </row>
    <row r="506">
      <c r="A506" s="63">
        <v>57.0</v>
      </c>
      <c r="B506" s="60" t="s">
        <v>250</v>
      </c>
      <c r="C506" s="61">
        <v>0.05381945230445376</v>
      </c>
    </row>
    <row r="507">
      <c r="A507" s="63">
        <v>57.0</v>
      </c>
      <c r="B507" s="60" t="s">
        <v>37</v>
      </c>
      <c r="C507" s="61">
        <v>0.09561862289332244</v>
      </c>
    </row>
    <row r="508">
      <c r="A508" s="63">
        <v>57.0</v>
      </c>
      <c r="B508" s="60" t="s">
        <v>38</v>
      </c>
      <c r="C508" s="61">
        <v>4.832274056516611E-4</v>
      </c>
    </row>
    <row r="509">
      <c r="A509" s="63">
        <v>57.0</v>
      </c>
      <c r="B509" s="60" t="s">
        <v>39</v>
      </c>
      <c r="C509" s="61">
        <v>0.0158256975350919</v>
      </c>
    </row>
    <row r="510">
      <c r="A510" s="63">
        <v>57.0</v>
      </c>
      <c r="B510" s="60" t="s">
        <v>40</v>
      </c>
      <c r="C510" s="61">
        <v>0.11869273151318925</v>
      </c>
    </row>
    <row r="511">
      <c r="A511" s="63">
        <v>57.0</v>
      </c>
      <c r="B511" s="60" t="s">
        <v>41</v>
      </c>
      <c r="C511" s="61">
        <v>0.03642326570099396</v>
      </c>
    </row>
    <row r="512">
      <c r="A512" s="63">
        <v>57.0</v>
      </c>
      <c r="B512" s="60" t="s">
        <v>42</v>
      </c>
      <c r="C512" s="61">
        <v>0.05593357220417977</v>
      </c>
    </row>
    <row r="513">
      <c r="A513" s="63">
        <v>57.0</v>
      </c>
      <c r="B513" s="60" t="s">
        <v>43</v>
      </c>
      <c r="C513" s="61">
        <v>0.15040453000907952</v>
      </c>
    </row>
    <row r="514">
      <c r="A514" s="63">
        <v>57.0</v>
      </c>
      <c r="B514" s="60" t="s">
        <v>44</v>
      </c>
      <c r="C514" s="61">
        <v>0.0767123506472012</v>
      </c>
    </row>
    <row r="515">
      <c r="A515" s="63">
        <v>58.0</v>
      </c>
      <c r="B515" s="60" t="s">
        <v>250</v>
      </c>
      <c r="C515" s="61">
        <v>0.07368951361390332</v>
      </c>
    </row>
    <row r="516">
      <c r="A516" s="63">
        <v>58.0</v>
      </c>
      <c r="B516" s="60" t="s">
        <v>37</v>
      </c>
      <c r="C516" s="61">
        <v>0.13092087547790004</v>
      </c>
    </row>
    <row r="517">
      <c r="A517" s="63">
        <v>58.0</v>
      </c>
      <c r="B517" s="60" t="s">
        <v>38</v>
      </c>
      <c r="C517" s="61">
        <v>6.616342412022744E-4</v>
      </c>
    </row>
    <row r="518">
      <c r="A518" s="63">
        <v>58.0</v>
      </c>
      <c r="B518" s="60" t="s">
        <v>39</v>
      </c>
      <c r="C518" s="61">
        <v>0.021668521399374488</v>
      </c>
    </row>
    <row r="519">
      <c r="A519" s="63">
        <v>58.0</v>
      </c>
      <c r="B519" s="60" t="s">
        <v>40</v>
      </c>
      <c r="C519" s="61">
        <v>0.16251391049530864</v>
      </c>
    </row>
    <row r="520">
      <c r="A520" s="63">
        <v>58.0</v>
      </c>
      <c r="B520" s="60" t="s">
        <v>41</v>
      </c>
      <c r="C520" s="61">
        <v>0.049870680930621435</v>
      </c>
    </row>
    <row r="521">
      <c r="A521" s="63">
        <v>58.0</v>
      </c>
      <c r="B521" s="60" t="s">
        <v>42</v>
      </c>
      <c r="C521" s="61">
        <v>0.07658416341916326</v>
      </c>
    </row>
    <row r="522">
      <c r="A522" s="63">
        <v>58.0</v>
      </c>
      <c r="B522" s="60" t="s">
        <v>43</v>
      </c>
      <c r="C522" s="61">
        <v>0.2059336575742079</v>
      </c>
    </row>
    <row r="523">
      <c r="A523" s="63">
        <v>58.0</v>
      </c>
      <c r="B523" s="60" t="s">
        <v>44</v>
      </c>
      <c r="C523" s="61">
        <v>0.10503443579086105</v>
      </c>
    </row>
    <row r="524">
      <c r="A524" s="63">
        <v>59.0</v>
      </c>
      <c r="B524" s="60" t="s">
        <v>250</v>
      </c>
      <c r="C524" s="61">
        <v>0.0698151215655431</v>
      </c>
    </row>
    <row r="525">
      <c r="A525" s="63">
        <v>59.0</v>
      </c>
      <c r="B525" s="60" t="s">
        <v>37</v>
      </c>
      <c r="C525" s="61">
        <v>0.124037415755617</v>
      </c>
    </row>
    <row r="526">
      <c r="A526" s="63">
        <v>59.0</v>
      </c>
      <c r="B526" s="60" t="s">
        <v>38</v>
      </c>
      <c r="C526" s="61">
        <v>6.268473316771547E-4</v>
      </c>
    </row>
    <row r="527">
      <c r="A527" s="63">
        <v>59.0</v>
      </c>
      <c r="B527" s="60" t="s">
        <v>39</v>
      </c>
      <c r="C527" s="61">
        <v>0.020529250112426817</v>
      </c>
    </row>
    <row r="528">
      <c r="A528" s="63">
        <v>59.0</v>
      </c>
      <c r="B528" s="60" t="s">
        <v>40</v>
      </c>
      <c r="C528" s="61">
        <v>0.1539693758432011</v>
      </c>
    </row>
    <row r="529">
      <c r="A529" s="63">
        <v>59.0</v>
      </c>
      <c r="B529" s="60" t="s">
        <v>41</v>
      </c>
      <c r="C529" s="61">
        <v>0.04724861762516554</v>
      </c>
    </row>
    <row r="530">
      <c r="A530" s="63">
        <v>59.0</v>
      </c>
      <c r="B530" s="60" t="s">
        <v>42</v>
      </c>
      <c r="C530" s="61">
        <v>0.07255757864163066</v>
      </c>
    </row>
    <row r="531">
      <c r="A531" s="63">
        <v>59.0</v>
      </c>
      <c r="B531" s="60" t="s">
        <v>43</v>
      </c>
      <c r="C531" s="61">
        <v>0.1951062319845144</v>
      </c>
    </row>
    <row r="532">
      <c r="A532" s="63">
        <v>59.0</v>
      </c>
      <c r="B532" s="60" t="s">
        <v>44</v>
      </c>
      <c r="C532" s="61">
        <v>0.09951201390374831</v>
      </c>
    </row>
    <row r="533">
      <c r="A533" s="63">
        <v>60.0</v>
      </c>
      <c r="B533" s="60" t="s">
        <v>250</v>
      </c>
      <c r="C533" s="61">
        <v>0.05808398262747466</v>
      </c>
    </row>
    <row r="534">
      <c r="A534" s="63">
        <v>60.0</v>
      </c>
      <c r="B534" s="60" t="s">
        <v>37</v>
      </c>
      <c r="C534" s="61">
        <v>0.10319522390492973</v>
      </c>
    </row>
    <row r="535">
      <c r="A535" s="63">
        <v>60.0</v>
      </c>
      <c r="B535" s="60" t="s">
        <v>38</v>
      </c>
      <c r="C535" s="61">
        <v>5.215172402017927E-4</v>
      </c>
    </row>
    <row r="536">
      <c r="A536" s="63">
        <v>60.0</v>
      </c>
      <c r="B536" s="60" t="s">
        <v>39</v>
      </c>
      <c r="C536" s="61">
        <v>0.01707968961660871</v>
      </c>
    </row>
    <row r="537">
      <c r="A537" s="63">
        <v>60.0</v>
      </c>
      <c r="B537" s="60" t="s">
        <v>40</v>
      </c>
      <c r="C537" s="61">
        <v>0.12809767212456533</v>
      </c>
    </row>
    <row r="538">
      <c r="A538" s="63">
        <v>60.0</v>
      </c>
      <c r="B538" s="60" t="s">
        <v>41</v>
      </c>
      <c r="C538" s="61">
        <v>0.03930936198021013</v>
      </c>
    </row>
    <row r="539">
      <c r="A539" s="63">
        <v>60.0</v>
      </c>
      <c r="B539" s="60" t="s">
        <v>42</v>
      </c>
      <c r="C539" s="61">
        <v>0.06036562055335751</v>
      </c>
    </row>
    <row r="540">
      <c r="A540" s="63">
        <v>60.0</v>
      </c>
      <c r="B540" s="60" t="s">
        <v>43</v>
      </c>
      <c r="C540" s="61">
        <v>0.16232224101280798</v>
      </c>
    </row>
    <row r="541">
      <c r="A541" s="63">
        <v>60.0</v>
      </c>
      <c r="B541" s="60" t="s">
        <v>44</v>
      </c>
      <c r="C541" s="61">
        <v>0.08279086188203459</v>
      </c>
    </row>
    <row r="542">
      <c r="A542" s="63">
        <v>61.0</v>
      </c>
      <c r="B542" s="60" t="s">
        <v>250</v>
      </c>
      <c r="C542" s="61">
        <v>0.05445741426301845</v>
      </c>
    </row>
    <row r="543">
      <c r="A543" s="63">
        <v>61.0</v>
      </c>
      <c r="B543" s="60" t="s">
        <v>37</v>
      </c>
      <c r="C543" s="61">
        <v>0.09675206147963884</v>
      </c>
    </row>
    <row r="544">
      <c r="A544" s="63">
        <v>61.0</v>
      </c>
      <c r="B544" s="60" t="s">
        <v>38</v>
      </c>
      <c r="C544" s="61">
        <v>4.889554591516808E-4</v>
      </c>
    </row>
    <row r="545">
      <c r="A545" s="63">
        <v>61.0</v>
      </c>
      <c r="B545" s="60" t="s">
        <v>39</v>
      </c>
      <c r="C545" s="61">
        <v>0.016013291287217547</v>
      </c>
    </row>
    <row r="546">
      <c r="A546" s="63">
        <v>61.0</v>
      </c>
      <c r="B546" s="60" t="s">
        <v>40</v>
      </c>
      <c r="C546" s="61">
        <v>0.12009968465413158</v>
      </c>
    </row>
    <row r="547">
      <c r="A547" s="63">
        <v>61.0</v>
      </c>
      <c r="B547" s="60" t="s">
        <v>41</v>
      </c>
      <c r="C547" s="61">
        <v>0.03685501773355794</v>
      </c>
    </row>
    <row r="548">
      <c r="A548" s="63">
        <v>61.0</v>
      </c>
      <c r="B548" s="60" t="s">
        <v>42</v>
      </c>
      <c r="C548" s="61">
        <v>0.05659659439680705</v>
      </c>
    </row>
    <row r="549">
      <c r="A549" s="63">
        <v>61.0</v>
      </c>
      <c r="B549" s="60" t="s">
        <v>43</v>
      </c>
      <c r="C549" s="61">
        <v>0.15218738666096063</v>
      </c>
    </row>
    <row r="550">
      <c r="A550" s="63">
        <v>61.0</v>
      </c>
      <c r="B550" s="60" t="s">
        <v>44</v>
      </c>
      <c r="C550" s="61">
        <v>0.07762167914032932</v>
      </c>
    </row>
    <row r="551">
      <c r="A551" s="63">
        <v>62.0</v>
      </c>
      <c r="B551" s="60" t="s">
        <v>250</v>
      </c>
      <c r="C551" s="61">
        <v>0.07603525066154887</v>
      </c>
    </row>
    <row r="552">
      <c r="A552" s="63">
        <v>62.0</v>
      </c>
      <c r="B552" s="60" t="s">
        <v>37</v>
      </c>
      <c r="C552" s="61">
        <v>0.13508844197220188</v>
      </c>
    </row>
    <row r="553">
      <c r="A553" s="63">
        <v>62.0</v>
      </c>
      <c r="B553" s="60" t="s">
        <v>38</v>
      </c>
      <c r="C553" s="61">
        <v>6.826958533023468E-4</v>
      </c>
    </row>
    <row r="554">
      <c r="A554" s="63">
        <v>62.0</v>
      </c>
      <c r="B554" s="60" t="s">
        <v>39</v>
      </c>
      <c r="C554" s="61">
        <v>0.02235828919565186</v>
      </c>
    </row>
    <row r="555">
      <c r="A555" s="63">
        <v>62.0</v>
      </c>
      <c r="B555" s="60" t="s">
        <v>40</v>
      </c>
      <c r="C555" s="61">
        <v>0.16768716896738892</v>
      </c>
    </row>
    <row r="556">
      <c r="A556" s="63">
        <v>62.0</v>
      </c>
      <c r="B556" s="60" t="s">
        <v>41</v>
      </c>
      <c r="C556" s="61">
        <v>0.051458199942664394</v>
      </c>
    </row>
    <row r="557">
      <c r="A557" s="63">
        <v>62.0</v>
      </c>
      <c r="B557" s="60" t="s">
        <v>42</v>
      </c>
      <c r="C557" s="61">
        <v>0.07902204501974665</v>
      </c>
    </row>
    <row r="558">
      <c r="A558" s="63">
        <v>62.0</v>
      </c>
      <c r="B558" s="60" t="s">
        <v>43</v>
      </c>
      <c r="C558" s="61">
        <v>0.21248908434035543</v>
      </c>
    </row>
    <row r="559">
      <c r="A559" s="63">
        <v>62.0</v>
      </c>
      <c r="B559" s="60" t="s">
        <v>44</v>
      </c>
      <c r="C559" s="61">
        <v>0.10837796671174756</v>
      </c>
    </row>
    <row r="560">
      <c r="A560" s="63">
        <v>63.0</v>
      </c>
      <c r="B560" s="60" t="s">
        <v>250</v>
      </c>
      <c r="C560" s="61">
        <v>0.09722294878541858</v>
      </c>
    </row>
    <row r="561">
      <c r="A561" s="63">
        <v>63.0</v>
      </c>
      <c r="B561" s="60" t="s">
        <v>37</v>
      </c>
      <c r="C561" s="61">
        <v>0.17273168117544063</v>
      </c>
    </row>
    <row r="562">
      <c r="A562" s="63">
        <v>63.0</v>
      </c>
      <c r="B562" s="60" t="s">
        <v>38</v>
      </c>
      <c r="C562" s="61">
        <v>8.729333224280007E-4</v>
      </c>
    </row>
    <row r="563">
      <c r="A563" s="63">
        <v>63.0</v>
      </c>
      <c r="B563" s="60" t="s">
        <v>39</v>
      </c>
      <c r="C563" s="61">
        <v>0.028588566309517026</v>
      </c>
    </row>
    <row r="564">
      <c r="A564" s="63">
        <v>63.0</v>
      </c>
      <c r="B564" s="60" t="s">
        <v>40</v>
      </c>
      <c r="C564" s="61">
        <v>0.21441424732137768</v>
      </c>
    </row>
    <row r="565">
      <c r="A565" s="63">
        <v>63.0</v>
      </c>
      <c r="B565" s="60" t="s">
        <v>41</v>
      </c>
      <c r="C565" s="61">
        <v>0.06579734917801056</v>
      </c>
    </row>
    <row r="566">
      <c r="A566" s="63">
        <v>63.0</v>
      </c>
      <c r="B566" s="60" t="s">
        <v>42</v>
      </c>
      <c r="C566" s="61">
        <v>0.10104203207104108</v>
      </c>
    </row>
    <row r="567">
      <c r="A567" s="63">
        <v>63.0</v>
      </c>
      <c r="B567" s="60" t="s">
        <v>43</v>
      </c>
      <c r="C567" s="61">
        <v>0.2717004966057152</v>
      </c>
    </row>
    <row r="568">
      <c r="A568" s="63">
        <v>63.0</v>
      </c>
      <c r="B568" s="60" t="s">
        <v>44</v>
      </c>
      <c r="C568" s="61">
        <v>0.13857816493544511</v>
      </c>
    </row>
    <row r="569">
      <c r="A569" s="63">
        <v>64.0</v>
      </c>
      <c r="B569" s="60" t="s">
        <v>250</v>
      </c>
      <c r="C569" s="61">
        <v>0.05667555891895107</v>
      </c>
    </row>
    <row r="570">
      <c r="A570" s="63">
        <v>64.0</v>
      </c>
      <c r="B570" s="60" t="s">
        <v>37</v>
      </c>
      <c r="C570" s="61">
        <v>0.10069294025667738</v>
      </c>
    </row>
    <row r="571">
      <c r="A571" s="63">
        <v>64.0</v>
      </c>
      <c r="B571" s="60" t="s">
        <v>38</v>
      </c>
      <c r="C571" s="61">
        <v>5.088714605517492E-4</v>
      </c>
    </row>
    <row r="572">
      <c r="A572" s="63">
        <v>64.0</v>
      </c>
      <c r="B572" s="60" t="s">
        <v>39</v>
      </c>
      <c r="C572" s="61">
        <v>0.016665540333069787</v>
      </c>
    </row>
    <row r="573">
      <c r="A573" s="63">
        <v>64.0</v>
      </c>
      <c r="B573" s="60" t="s">
        <v>40</v>
      </c>
      <c r="C573" s="61">
        <v>0.12499155249802339</v>
      </c>
    </row>
    <row r="574">
      <c r="A574" s="63">
        <v>64.0</v>
      </c>
      <c r="B574" s="60" t="s">
        <v>41</v>
      </c>
      <c r="C574" s="61">
        <v>0.0383561863390881</v>
      </c>
    </row>
    <row r="575">
      <c r="A575" s="63">
        <v>64.0</v>
      </c>
      <c r="B575" s="60" t="s">
        <v>42</v>
      </c>
      <c r="C575" s="61">
        <v>0.05890187155886497</v>
      </c>
    </row>
    <row r="576">
      <c r="A576" s="63">
        <v>64.0</v>
      </c>
      <c r="B576" s="60" t="s">
        <v>43</v>
      </c>
      <c r="C576" s="61">
        <v>0.15838624209673194</v>
      </c>
    </row>
    <row r="577">
      <c r="A577" s="63">
        <v>64.0</v>
      </c>
      <c r="B577" s="60" t="s">
        <v>44</v>
      </c>
      <c r="C577" s="61">
        <v>0.08078334436259019</v>
      </c>
    </row>
    <row r="578">
      <c r="A578" s="63">
        <v>65.0</v>
      </c>
      <c r="B578" s="60" t="s">
        <v>250</v>
      </c>
      <c r="C578" s="61">
        <v>0.049285014998963164</v>
      </c>
    </row>
    <row r="579">
      <c r="A579" s="63">
        <v>65.0</v>
      </c>
      <c r="B579" s="60" t="s">
        <v>37</v>
      </c>
      <c r="C579" s="61">
        <v>0.08756249017211974</v>
      </c>
    </row>
    <row r="580">
      <c r="A580" s="63">
        <v>65.0</v>
      </c>
      <c r="B580" s="60" t="s">
        <v>38</v>
      </c>
      <c r="C580" s="61">
        <v>4.4251416385152114E-4</v>
      </c>
    </row>
    <row r="581">
      <c r="A581" s="63">
        <v>65.0</v>
      </c>
      <c r="B581" s="60" t="s">
        <v>39</v>
      </c>
      <c r="C581" s="61">
        <v>0.014492338866137319</v>
      </c>
    </row>
    <row r="582">
      <c r="A582" s="63">
        <v>65.0</v>
      </c>
      <c r="B582" s="60" t="s">
        <v>40</v>
      </c>
      <c r="C582" s="61">
        <v>0.10869254149602987</v>
      </c>
    </row>
    <row r="583">
      <c r="A583" s="63">
        <v>65.0</v>
      </c>
      <c r="B583" s="60" t="s">
        <v>41</v>
      </c>
      <c r="C583" s="61">
        <v>0.03335450510030841</v>
      </c>
    </row>
    <row r="584">
      <c r="A584" s="63">
        <v>65.0</v>
      </c>
      <c r="B584" s="60" t="s">
        <v>42</v>
      </c>
      <c r="C584" s="61">
        <v>0.05122101446581357</v>
      </c>
    </row>
    <row r="585">
      <c r="A585" s="63">
        <v>65.0</v>
      </c>
      <c r="B585" s="60" t="s">
        <v>43</v>
      </c>
      <c r="C585" s="61">
        <v>0.13773253349878595</v>
      </c>
    </row>
    <row r="586">
      <c r="A586" s="63">
        <v>65.0</v>
      </c>
      <c r="B586" s="60" t="s">
        <v>44</v>
      </c>
      <c r="C586" s="61">
        <v>0.07024912351142898</v>
      </c>
    </row>
    <row r="587">
      <c r="A587" s="63">
        <v>66.0</v>
      </c>
      <c r="B587" s="60" t="s">
        <v>250</v>
      </c>
      <c r="C587" s="61">
        <v>0.10399270664572624</v>
      </c>
    </row>
    <row r="588">
      <c r="A588" s="63">
        <v>66.0</v>
      </c>
      <c r="B588" s="60" t="s">
        <v>37</v>
      </c>
      <c r="C588" s="61">
        <v>0.1847592083279289</v>
      </c>
    </row>
    <row r="589">
      <c r="A589" s="63">
        <v>66.0</v>
      </c>
      <c r="B589" s="60" t="s">
        <v>38</v>
      </c>
      <c r="C589" s="61">
        <v>9.337167824532098E-4</v>
      </c>
    </row>
    <row r="590">
      <c r="A590" s="63">
        <v>66.0</v>
      </c>
      <c r="B590" s="60" t="s">
        <v>39</v>
      </c>
      <c r="C590" s="61">
        <v>0.03057922462534262</v>
      </c>
    </row>
    <row r="591">
      <c r="A591" s="63">
        <v>66.0</v>
      </c>
      <c r="B591" s="60" t="s">
        <v>40</v>
      </c>
      <c r="C591" s="61">
        <v>0.22934418469006962</v>
      </c>
    </row>
    <row r="592">
      <c r="A592" s="63">
        <v>66.0</v>
      </c>
      <c r="B592" s="60" t="s">
        <v>41</v>
      </c>
      <c r="C592" s="61">
        <v>0.07037890247741069</v>
      </c>
    </row>
    <row r="593">
      <c r="A593" s="63">
        <v>66.0</v>
      </c>
      <c r="B593" s="60" t="s">
        <v>42</v>
      </c>
      <c r="C593" s="61">
        <v>0.10807771756895902</v>
      </c>
    </row>
    <row r="594">
      <c r="A594" s="63">
        <v>66.0</v>
      </c>
      <c r="B594" s="60" t="s">
        <v>43</v>
      </c>
      <c r="C594" s="61">
        <v>0.29061934853856153</v>
      </c>
    </row>
    <row r="595">
      <c r="A595" s="63">
        <v>66.0</v>
      </c>
      <c r="B595" s="60" t="s">
        <v>44</v>
      </c>
      <c r="C595" s="61">
        <v>0.14822753921444703</v>
      </c>
    </row>
    <row r="596">
      <c r="A596" s="63">
        <v>67.0</v>
      </c>
      <c r="B596" s="60" t="s">
        <v>250</v>
      </c>
      <c r="C596" s="61">
        <v>0.06587447962148582</v>
      </c>
    </row>
    <row r="597">
      <c r="A597" s="63">
        <v>67.0</v>
      </c>
      <c r="B597" s="60" t="s">
        <v>37</v>
      </c>
      <c r="C597" s="61">
        <v>0.1170362527955242</v>
      </c>
    </row>
    <row r="598">
      <c r="A598" s="63">
        <v>67.0</v>
      </c>
      <c r="B598" s="60" t="s">
        <v>38</v>
      </c>
      <c r="C598" s="61">
        <v>5.914655858270332E-4</v>
      </c>
    </row>
    <row r="599">
      <c r="A599" s="63">
        <v>67.0</v>
      </c>
      <c r="B599" s="60" t="s">
        <v>39</v>
      </c>
      <c r="C599" s="61">
        <v>0.019370497935835337</v>
      </c>
    </row>
    <row r="600">
      <c r="A600" s="63">
        <v>67.0</v>
      </c>
      <c r="B600" s="60" t="s">
        <v>40</v>
      </c>
      <c r="C600" s="61">
        <v>0.14527873451876502</v>
      </c>
    </row>
    <row r="601">
      <c r="A601" s="63">
        <v>67.0</v>
      </c>
      <c r="B601" s="60" t="s">
        <v>41</v>
      </c>
      <c r="C601" s="61">
        <v>0.044581718531712625</v>
      </c>
    </row>
    <row r="602">
      <c r="A602" s="63">
        <v>67.0</v>
      </c>
      <c r="B602" s="60" t="s">
        <v>42</v>
      </c>
      <c r="C602" s="61">
        <v>0.06846214155947909</v>
      </c>
    </row>
    <row r="603">
      <c r="A603" s="63">
        <v>67.0</v>
      </c>
      <c r="B603" s="60" t="s">
        <v>43</v>
      </c>
      <c r="C603" s="61">
        <v>0.18409366358866408</v>
      </c>
    </row>
    <row r="604">
      <c r="A604" s="63">
        <v>67.0</v>
      </c>
      <c r="B604" s="60" t="s">
        <v>44</v>
      </c>
      <c r="C604" s="61">
        <v>0.0938951617500415</v>
      </c>
    </row>
    <row r="605">
      <c r="A605" s="63">
        <v>68.0</v>
      </c>
      <c r="B605" s="60" t="s">
        <v>250</v>
      </c>
      <c r="C605" s="61">
        <v>0.04664238027060096</v>
      </c>
    </row>
    <row r="606">
      <c r="A606" s="63">
        <v>68.0</v>
      </c>
      <c r="B606" s="60" t="s">
        <v>37</v>
      </c>
      <c r="C606" s="61">
        <v>0.08286743879726298</v>
      </c>
    </row>
    <row r="607">
      <c r="A607" s="63">
        <v>68.0</v>
      </c>
      <c r="B607" s="60" t="s">
        <v>38</v>
      </c>
      <c r="C607" s="61">
        <v>4.187868037764396E-4</v>
      </c>
    </row>
    <row r="608">
      <c r="A608" s="63">
        <v>68.0</v>
      </c>
      <c r="B608" s="60" t="s">
        <v>39</v>
      </c>
      <c r="C608" s="61">
        <v>0.013715267823678398</v>
      </c>
    </row>
    <row r="609">
      <c r="A609" s="63">
        <v>68.0</v>
      </c>
      <c r="B609" s="60" t="s">
        <v>40</v>
      </c>
      <c r="C609" s="61">
        <v>0.10286450867758797</v>
      </c>
    </row>
    <row r="610">
      <c r="A610" s="63">
        <v>68.0</v>
      </c>
      <c r="B610" s="60" t="s">
        <v>41</v>
      </c>
      <c r="C610" s="61">
        <v>0.03156605533464914</v>
      </c>
    </row>
    <row r="611">
      <c r="A611" s="63">
        <v>68.0</v>
      </c>
      <c r="B611" s="60" t="s">
        <v>42</v>
      </c>
      <c r="C611" s="61">
        <v>0.04847457253712288</v>
      </c>
    </row>
    <row r="612">
      <c r="A612" s="63">
        <v>68.0</v>
      </c>
      <c r="B612" s="60" t="s">
        <v>43</v>
      </c>
      <c r="C612" s="61">
        <v>0.1303473926754168</v>
      </c>
    </row>
    <row r="613">
      <c r="A613" s="63">
        <v>68.0</v>
      </c>
      <c r="B613" s="60" t="s">
        <v>44</v>
      </c>
      <c r="C613" s="61">
        <v>0.06648240509950978</v>
      </c>
    </row>
    <row r="614">
      <c r="A614" s="63">
        <v>69.0</v>
      </c>
      <c r="B614" s="60" t="s">
        <v>250</v>
      </c>
      <c r="C614" s="61">
        <v>0.07834418221158494</v>
      </c>
    </row>
    <row r="615">
      <c r="A615" s="63">
        <v>69.0</v>
      </c>
      <c r="B615" s="60" t="s">
        <v>37</v>
      </c>
      <c r="C615" s="61">
        <v>0.1391906177788316</v>
      </c>
    </row>
    <row r="616">
      <c r="A616" s="63">
        <v>69.0</v>
      </c>
      <c r="B616" s="60" t="s">
        <v>38</v>
      </c>
      <c r="C616" s="61">
        <v>7.034270007774181E-4</v>
      </c>
    </row>
    <row r="617">
      <c r="A617" s="63">
        <v>69.0</v>
      </c>
      <c r="B617" s="60" t="s">
        <v>39</v>
      </c>
      <c r="C617" s="61">
        <v>0.023037234275460443</v>
      </c>
    </row>
    <row r="618">
      <c r="A618" s="63">
        <v>69.0</v>
      </c>
      <c r="B618" s="60" t="s">
        <v>40</v>
      </c>
      <c r="C618" s="61">
        <v>0.1727792570659533</v>
      </c>
    </row>
    <row r="619">
      <c r="A619" s="63">
        <v>69.0</v>
      </c>
      <c r="B619" s="60" t="s">
        <v>41</v>
      </c>
      <c r="C619" s="61">
        <v>0.05302081018359789</v>
      </c>
    </row>
    <row r="620">
      <c r="A620" s="63">
        <v>69.0</v>
      </c>
      <c r="B620" s="60" t="s">
        <v>42</v>
      </c>
      <c r="C620" s="61">
        <v>0.08142167533998614</v>
      </c>
    </row>
    <row r="621">
      <c r="A621" s="63">
        <v>69.0</v>
      </c>
      <c r="B621" s="60" t="s">
        <v>43</v>
      </c>
      <c r="C621" s="61">
        <v>0.21894165399197135</v>
      </c>
    </row>
    <row r="622">
      <c r="A622" s="63">
        <v>69.0</v>
      </c>
      <c r="B622" s="60" t="s">
        <v>44</v>
      </c>
      <c r="C622" s="61">
        <v>0.11166903637341512</v>
      </c>
    </row>
    <row r="623">
      <c r="A623" s="63">
        <v>70.0</v>
      </c>
      <c r="B623" s="60" t="s">
        <v>250</v>
      </c>
      <c r="C623" s="61">
        <v>0.1083357553636474</v>
      </c>
    </row>
    <row r="624">
      <c r="A624" s="63">
        <v>70.0</v>
      </c>
      <c r="B624" s="60" t="s">
        <v>37</v>
      </c>
      <c r="C624" s="61">
        <v>0.19247530947323663</v>
      </c>
    </row>
    <row r="625">
      <c r="A625" s="63">
        <v>70.0</v>
      </c>
      <c r="B625" s="60" t="s">
        <v>38</v>
      </c>
      <c r="C625" s="61">
        <v>9.727116082033437E-4</v>
      </c>
    </row>
    <row r="626">
      <c r="A626" s="63">
        <v>70.0</v>
      </c>
      <c r="B626" s="60" t="s">
        <v>39</v>
      </c>
      <c r="C626" s="61">
        <v>0.031856305168659504</v>
      </c>
    </row>
    <row r="627">
      <c r="A627" s="63">
        <v>70.0</v>
      </c>
      <c r="B627" s="60" t="s">
        <v>40</v>
      </c>
      <c r="C627" s="61">
        <v>0.23892228876494626</v>
      </c>
    </row>
    <row r="628">
      <c r="A628" s="63">
        <v>70.0</v>
      </c>
      <c r="B628" s="60" t="s">
        <v>41</v>
      </c>
      <c r="C628" s="61">
        <v>0.07331813746832704</v>
      </c>
    </row>
    <row r="629">
      <c r="A629" s="63">
        <v>70.0</v>
      </c>
      <c r="B629" s="60" t="s">
        <v>42</v>
      </c>
      <c r="C629" s="61">
        <v>0.11259136864953702</v>
      </c>
    </row>
    <row r="630">
      <c r="A630" s="63">
        <v>70.0</v>
      </c>
      <c r="B630" s="60" t="s">
        <v>43</v>
      </c>
      <c r="C630" s="61">
        <v>0.3027564880532907</v>
      </c>
    </row>
    <row r="631">
      <c r="A631" s="63">
        <v>70.0</v>
      </c>
      <c r="B631" s="60" t="s">
        <v>44</v>
      </c>
      <c r="C631" s="61">
        <v>0.1544179678022808</v>
      </c>
    </row>
    <row r="632">
      <c r="A632" s="63">
        <v>71.0</v>
      </c>
      <c r="B632" s="60" t="s">
        <v>250</v>
      </c>
      <c r="C632" s="61">
        <v>0.04227724825411408</v>
      </c>
    </row>
    <row r="633">
      <c r="A633" s="63">
        <v>71.0</v>
      </c>
      <c r="B633" s="60" t="s">
        <v>37</v>
      </c>
      <c r="C633" s="61">
        <v>0.07511210323935195</v>
      </c>
    </row>
    <row r="634">
      <c r="A634" s="63">
        <v>71.0</v>
      </c>
      <c r="B634" s="60" t="s">
        <v>38</v>
      </c>
      <c r="C634" s="61">
        <v>3.7959369925130487E-4</v>
      </c>
    </row>
    <row r="635">
      <c r="A635" s="63">
        <v>71.0</v>
      </c>
      <c r="B635" s="60" t="s">
        <v>39</v>
      </c>
      <c r="C635" s="61">
        <v>0.012431693650480235</v>
      </c>
    </row>
    <row r="636">
      <c r="A636" s="63">
        <v>71.0</v>
      </c>
      <c r="B636" s="60" t="s">
        <v>40</v>
      </c>
      <c r="C636" s="61">
        <v>0.09323770237860175</v>
      </c>
    </row>
    <row r="637">
      <c r="A637" s="63">
        <v>71.0</v>
      </c>
      <c r="B637" s="60" t="s">
        <v>41</v>
      </c>
      <c r="C637" s="61">
        <v>0.028611875081067106</v>
      </c>
    </row>
    <row r="638">
      <c r="A638" s="63">
        <v>71.0</v>
      </c>
      <c r="B638" s="60" t="s">
        <v>42</v>
      </c>
      <c r="C638" s="61">
        <v>0.04393797068833854</v>
      </c>
    </row>
    <row r="639">
      <c r="A639" s="63">
        <v>71.0</v>
      </c>
      <c r="B639" s="60" t="s">
        <v>43</v>
      </c>
      <c r="C639" s="61">
        <v>0.11814853889196864</v>
      </c>
    </row>
    <row r="640">
      <c r="A640" s="63">
        <v>71.0</v>
      </c>
      <c r="B640" s="60" t="s">
        <v>44</v>
      </c>
      <c r="C640" s="61">
        <v>0.06026049975614464</v>
      </c>
    </row>
    <row r="641">
      <c r="A641" s="63">
        <v>72.0</v>
      </c>
      <c r="B641" s="60" t="s">
        <v>250</v>
      </c>
      <c r="C641" s="61">
        <v>0.05584620837281697</v>
      </c>
    </row>
    <row r="642">
      <c r="A642" s="63">
        <v>72.0</v>
      </c>
      <c r="B642" s="60" t="s">
        <v>37</v>
      </c>
      <c r="C642" s="61">
        <v>0.09921947009446606</v>
      </c>
    </row>
    <row r="643">
      <c r="A643" s="63">
        <v>72.0</v>
      </c>
      <c r="B643" s="60" t="s">
        <v>38</v>
      </c>
      <c r="C643" s="61">
        <v>5.014249910017236E-4</v>
      </c>
    </row>
    <row r="644">
      <c r="A644" s="63">
        <v>72.0</v>
      </c>
      <c r="B644" s="60" t="s">
        <v>39</v>
      </c>
      <c r="C644" s="61">
        <v>0.01642166845530645</v>
      </c>
    </row>
    <row r="645">
      <c r="A645" s="63">
        <v>72.0</v>
      </c>
      <c r="B645" s="60" t="s">
        <v>40</v>
      </c>
      <c r="C645" s="61">
        <v>0.12316251341479836</v>
      </c>
    </row>
    <row r="646">
      <c r="A646" s="63">
        <v>72.0</v>
      </c>
      <c r="B646" s="60" t="s">
        <v>41</v>
      </c>
      <c r="C646" s="61">
        <v>0.03779490869675492</v>
      </c>
    </row>
    <row r="647">
      <c r="A647" s="63">
        <v>72.0</v>
      </c>
      <c r="B647" s="60" t="s">
        <v>42</v>
      </c>
      <c r="C647" s="61">
        <v>0.05803994270844951</v>
      </c>
    </row>
    <row r="648">
      <c r="A648" s="63">
        <v>72.0</v>
      </c>
      <c r="B648" s="60" t="s">
        <v>43</v>
      </c>
      <c r="C648" s="61">
        <v>0.15606852844928648</v>
      </c>
    </row>
    <row r="649">
      <c r="A649" s="63">
        <v>72.0</v>
      </c>
      <c r="B649" s="60" t="s">
        <v>44</v>
      </c>
      <c r="C649" s="61">
        <v>0.07960121732152363</v>
      </c>
    </row>
    <row r="650">
      <c r="A650" s="63">
        <v>73.0</v>
      </c>
      <c r="B650" s="60" t="s">
        <v>250</v>
      </c>
      <c r="C650" s="61">
        <v>0.12528591386274318</v>
      </c>
    </row>
    <row r="651">
      <c r="A651" s="63">
        <v>73.0</v>
      </c>
      <c r="B651" s="60" t="s">
        <v>37</v>
      </c>
      <c r="C651" s="61">
        <v>0.22258990083582766</v>
      </c>
    </row>
    <row r="652">
      <c r="A652" s="63">
        <v>73.0</v>
      </c>
      <c r="B652" s="60" t="s">
        <v>38</v>
      </c>
      <c r="C652" s="61">
        <v>0.001124901583503867</v>
      </c>
    </row>
    <row r="653">
      <c r="A653" s="63">
        <v>73.0</v>
      </c>
      <c r="B653" s="60" t="s">
        <v>39</v>
      </c>
      <c r="C653" s="61">
        <v>0.03684052685975164</v>
      </c>
    </row>
    <row r="654">
      <c r="A654" s="63">
        <v>73.0</v>
      </c>
      <c r="B654" s="60" t="s">
        <v>40</v>
      </c>
      <c r="C654" s="61">
        <v>0.2763039514481373</v>
      </c>
    </row>
    <row r="655">
      <c r="A655" s="63">
        <v>73.0</v>
      </c>
      <c r="B655" s="60" t="s">
        <v>41</v>
      </c>
      <c r="C655" s="61">
        <v>0.08478945685660397</v>
      </c>
    </row>
    <row r="656">
      <c r="A656" s="63">
        <v>73.0</v>
      </c>
      <c r="B656" s="60" t="s">
        <v>42</v>
      </c>
      <c r="C656" s="61">
        <v>0.1302073582905726</v>
      </c>
    </row>
    <row r="657">
      <c r="A657" s="63">
        <v>73.0</v>
      </c>
      <c r="B657" s="60" t="s">
        <v>43</v>
      </c>
      <c r="C657" s="61">
        <v>0.35012561786557855</v>
      </c>
    </row>
    <row r="658">
      <c r="A658" s="63">
        <v>73.0</v>
      </c>
      <c r="B658" s="60" t="s">
        <v>44</v>
      </c>
      <c r="C658" s="61">
        <v>0.17857812638123885</v>
      </c>
    </row>
    <row r="659">
      <c r="A659" s="63">
        <v>74.0</v>
      </c>
      <c r="B659" s="60" t="s">
        <v>250</v>
      </c>
      <c r="C659" s="61">
        <v>0.07355456012266846</v>
      </c>
    </row>
    <row r="660">
      <c r="A660" s="63">
        <v>74.0</v>
      </c>
      <c r="B660" s="60" t="s">
        <v>37</v>
      </c>
      <c r="C660" s="61">
        <v>0.13068110962310234</v>
      </c>
    </row>
    <row r="661">
      <c r="A661" s="63">
        <v>74.0</v>
      </c>
      <c r="B661" s="60" t="s">
        <v>38</v>
      </c>
      <c r="C661" s="61">
        <v>6.604225375772702E-4</v>
      </c>
    </row>
    <row r="662">
      <c r="A662" s="63">
        <v>74.0</v>
      </c>
      <c r="B662" s="60" t="s">
        <v>39</v>
      </c>
      <c r="C662" s="61">
        <v>0.0216288381056556</v>
      </c>
    </row>
    <row r="663">
      <c r="A663" s="63">
        <v>74.0</v>
      </c>
      <c r="B663" s="60" t="s">
        <v>40</v>
      </c>
      <c r="C663" s="61">
        <v>0.16221628579241698</v>
      </c>
    </row>
    <row r="664">
      <c r="A664" s="63">
        <v>74.0</v>
      </c>
      <c r="B664" s="60" t="s">
        <v>41</v>
      </c>
      <c r="C664" s="61">
        <v>0.04977934876988674</v>
      </c>
    </row>
    <row r="665">
      <c r="A665" s="63">
        <v>74.0</v>
      </c>
      <c r="B665" s="60" t="s">
        <v>42</v>
      </c>
      <c r="C665" s="61">
        <v>0.07644390872456902</v>
      </c>
    </row>
    <row r="666">
      <c r="A666" s="63">
        <v>74.0</v>
      </c>
      <c r="B666" s="60" t="s">
        <v>43</v>
      </c>
      <c r="C666" s="61">
        <v>0.20555651482092532</v>
      </c>
    </row>
    <row r="667">
      <c r="A667" s="63">
        <v>74.0</v>
      </c>
      <c r="B667" s="60" t="s">
        <v>44</v>
      </c>
      <c r="C667" s="61">
        <v>0.10484207784039164</v>
      </c>
    </row>
    <row r="668">
      <c r="A668" s="63">
        <v>75.0</v>
      </c>
      <c r="B668" s="60" t="s">
        <v>250</v>
      </c>
      <c r="C668" s="61">
        <v>0.051598853948680495</v>
      </c>
    </row>
    <row r="669">
      <c r="A669" s="63">
        <v>75.0</v>
      </c>
      <c r="B669" s="60" t="s">
        <v>37</v>
      </c>
      <c r="C669" s="61">
        <v>0.09167338473710575</v>
      </c>
    </row>
    <row r="670">
      <c r="A670" s="63">
        <v>75.0</v>
      </c>
      <c r="B670" s="60" t="s">
        <v>38</v>
      </c>
      <c r="C670" s="61">
        <v>4.6328937327659255E-4</v>
      </c>
    </row>
    <row r="671">
      <c r="A671" s="63">
        <v>75.0</v>
      </c>
      <c r="B671" s="60" t="s">
        <v>39</v>
      </c>
      <c r="C671" s="61">
        <v>0.015172726974808407</v>
      </c>
    </row>
    <row r="672">
      <c r="A672" s="63">
        <v>75.0</v>
      </c>
      <c r="B672" s="60" t="s">
        <v>40</v>
      </c>
      <c r="C672" s="61">
        <v>0.11379545231106304</v>
      </c>
    </row>
    <row r="673">
      <c r="A673" s="63">
        <v>75.0</v>
      </c>
      <c r="B673" s="60" t="s">
        <v>41</v>
      </c>
      <c r="C673" s="61">
        <v>0.034920436510723164</v>
      </c>
    </row>
    <row r="674">
      <c r="A674" s="63">
        <v>75.0</v>
      </c>
      <c r="B674" s="60" t="s">
        <v>42</v>
      </c>
      <c r="C674" s="61">
        <v>0.053625744956765586</v>
      </c>
    </row>
    <row r="675">
      <c r="A675" s="63">
        <v>75.0</v>
      </c>
      <c r="B675" s="60" t="s">
        <v>43</v>
      </c>
      <c r="C675" s="61">
        <v>0.14419881743233942</v>
      </c>
    </row>
    <row r="676">
      <c r="A676" s="63">
        <v>75.0</v>
      </c>
      <c r="B676" s="60" t="s">
        <v>44</v>
      </c>
      <c r="C676" s="61">
        <v>0.07354718800765907</v>
      </c>
    </row>
    <row r="677">
      <c r="A677" s="63">
        <v>76.0</v>
      </c>
      <c r="B677" s="60" t="s">
        <v>250</v>
      </c>
      <c r="C677" s="61">
        <v>0.06343059458021492</v>
      </c>
    </row>
    <row r="678">
      <c r="A678" s="63">
        <v>76.0</v>
      </c>
      <c r="B678" s="60" t="s">
        <v>37</v>
      </c>
      <c r="C678" s="61">
        <v>0.11269431113409677</v>
      </c>
    </row>
    <row r="679">
      <c r="A679" s="63">
        <v>76.0</v>
      </c>
      <c r="B679" s="60" t="s">
        <v>38</v>
      </c>
      <c r="C679" s="61">
        <v>5.695227347269578E-4</v>
      </c>
    </row>
    <row r="680">
      <c r="A680" s="63">
        <v>76.0</v>
      </c>
      <c r="B680" s="60" t="s">
        <v>39</v>
      </c>
      <c r="C680" s="61">
        <v>0.01865186956230787</v>
      </c>
    </row>
    <row r="681">
      <c r="A681" s="63">
        <v>76.0</v>
      </c>
      <c r="B681" s="60" t="s">
        <v>40</v>
      </c>
      <c r="C681" s="61">
        <v>0.139889021717309</v>
      </c>
    </row>
    <row r="682">
      <c r="A682" s="63">
        <v>76.0</v>
      </c>
      <c r="B682" s="60" t="s">
        <v>41</v>
      </c>
      <c r="C682" s="61">
        <v>0.04292777613004444</v>
      </c>
    </row>
    <row r="683">
      <c r="A683" s="63">
        <v>76.0</v>
      </c>
      <c r="B683" s="60" t="s">
        <v>42</v>
      </c>
      <c r="C683" s="61">
        <v>0.06592225654464536</v>
      </c>
    </row>
    <row r="684">
      <c r="A684" s="63">
        <v>76.0</v>
      </c>
      <c r="B684" s="60" t="s">
        <v>43</v>
      </c>
      <c r="C684" s="61">
        <v>0.1772639511837656</v>
      </c>
    </row>
    <row r="685">
      <c r="A685" s="63">
        <v>76.0</v>
      </c>
      <c r="B685" s="60" t="s">
        <v>44</v>
      </c>
      <c r="C685" s="61">
        <v>0.09041173413790454</v>
      </c>
    </row>
    <row r="686">
      <c r="A686" s="63">
        <v>77.0</v>
      </c>
      <c r="B686" s="60" t="s">
        <v>250</v>
      </c>
      <c r="C686" s="61">
        <v>0.0643973523174245</v>
      </c>
    </row>
    <row r="687">
      <c r="A687" s="63">
        <v>77.0</v>
      </c>
      <c r="B687" s="60" t="s">
        <v>37</v>
      </c>
      <c r="C687" s="61">
        <v>0.11441190653028392</v>
      </c>
    </row>
    <row r="688">
      <c r="A688" s="63">
        <v>77.0</v>
      </c>
      <c r="B688" s="60" t="s">
        <v>38</v>
      </c>
      <c r="C688" s="61">
        <v>5.782029388769875E-4</v>
      </c>
    </row>
    <row r="689">
      <c r="A689" s="63">
        <v>77.0</v>
      </c>
      <c r="B689" s="60" t="s">
        <v>39</v>
      </c>
      <c r="C689" s="61">
        <v>0.018936146248221344</v>
      </c>
    </row>
    <row r="690">
      <c r="A690" s="63">
        <v>77.0</v>
      </c>
      <c r="B690" s="60" t="s">
        <v>40</v>
      </c>
      <c r="C690" s="61">
        <v>0.14202109686166006</v>
      </c>
    </row>
    <row r="691">
      <c r="A691" s="63">
        <v>77.0</v>
      </c>
      <c r="B691" s="60" t="s">
        <v>41</v>
      </c>
      <c r="C691" s="61">
        <v>0.04358204651785294</v>
      </c>
    </row>
    <row r="692">
      <c r="A692" s="63">
        <v>77.0</v>
      </c>
      <c r="B692" s="60" t="s">
        <v>42</v>
      </c>
      <c r="C692" s="61">
        <v>0.0669269901750113</v>
      </c>
    </row>
    <row r="693">
      <c r="A693" s="63">
        <v>77.0</v>
      </c>
      <c r="B693" s="60" t="s">
        <v>43</v>
      </c>
      <c r="C693" s="61">
        <v>0.17996566472546238</v>
      </c>
    </row>
    <row r="694">
      <c r="A694" s="63">
        <v>77.0</v>
      </c>
      <c r="B694" s="60" t="s">
        <v>44</v>
      </c>
      <c r="C694" s="61">
        <v>0.09178971654672177</v>
      </c>
    </row>
    <row r="695">
      <c r="A695" s="63">
        <v>78.0</v>
      </c>
      <c r="B695" s="60" t="s">
        <v>250</v>
      </c>
      <c r="C695" s="61">
        <v>0.11440866246921515</v>
      </c>
    </row>
    <row r="696">
      <c r="A696" s="63">
        <v>78.0</v>
      </c>
      <c r="B696" s="60" t="s">
        <v>37</v>
      </c>
      <c r="C696" s="61">
        <v>0.2032647729391331</v>
      </c>
    </row>
    <row r="697">
      <c r="A697" s="63">
        <v>78.0</v>
      </c>
      <c r="B697" s="60" t="s">
        <v>38</v>
      </c>
      <c r="C697" s="61">
        <v>0.001027238271328531</v>
      </c>
    </row>
    <row r="698">
      <c r="A698" s="63">
        <v>78.0</v>
      </c>
      <c r="B698" s="60" t="s">
        <v>39</v>
      </c>
      <c r="C698" s="61">
        <v>0.033642053386009396</v>
      </c>
    </row>
    <row r="699">
      <c r="A699" s="63">
        <v>78.0</v>
      </c>
      <c r="B699" s="60" t="s">
        <v>40</v>
      </c>
      <c r="C699" s="61">
        <v>0.25231540039507044</v>
      </c>
    </row>
    <row r="700">
      <c r="A700" s="63">
        <v>78.0</v>
      </c>
      <c r="B700" s="60" t="s">
        <v>41</v>
      </c>
      <c r="C700" s="61">
        <v>0.07742808470138804</v>
      </c>
    </row>
    <row r="701">
      <c r="A701" s="63">
        <v>78.0</v>
      </c>
      <c r="B701" s="60" t="s">
        <v>42</v>
      </c>
      <c r="C701" s="61">
        <v>0.11890282990627747</v>
      </c>
    </row>
    <row r="702">
      <c r="A702" s="63">
        <v>78.0</v>
      </c>
      <c r="B702" s="60" t="s">
        <v>43</v>
      </c>
      <c r="C702" s="61">
        <v>0.31972791195100525</v>
      </c>
    </row>
    <row r="703">
      <c r="A703" s="63">
        <v>78.0</v>
      </c>
      <c r="B703" s="60" t="s">
        <v>44</v>
      </c>
      <c r="C703" s="61">
        <v>0.1630740755734043</v>
      </c>
    </row>
    <row r="704">
      <c r="A704" s="63">
        <v>79.0</v>
      </c>
      <c r="B704" s="60" t="s">
        <v>250</v>
      </c>
      <c r="C704" s="61">
        <v>0.06174981018938102</v>
      </c>
    </row>
    <row r="705">
      <c r="A705" s="63">
        <v>79.0</v>
      </c>
      <c r="B705" s="60" t="s">
        <v>37</v>
      </c>
      <c r="C705" s="61">
        <v>0.10970813639707087</v>
      </c>
    </row>
    <row r="706">
      <c r="A706" s="63">
        <v>79.0</v>
      </c>
      <c r="B706" s="60" t="s">
        <v>38</v>
      </c>
      <c r="C706" s="61">
        <v>5.544315168519059E-4</v>
      </c>
    </row>
    <row r="707">
      <c r="A707" s="63">
        <v>79.0</v>
      </c>
      <c r="B707" s="60" t="s">
        <v>39</v>
      </c>
      <c r="C707" s="61">
        <v>0.018157632176899918</v>
      </c>
    </row>
    <row r="708">
      <c r="A708" s="63">
        <v>79.0</v>
      </c>
      <c r="B708" s="60" t="s">
        <v>40</v>
      </c>
      <c r="C708" s="61">
        <v>0.13618224132674936</v>
      </c>
    </row>
    <row r="709">
      <c r="A709" s="63">
        <v>79.0</v>
      </c>
      <c r="B709" s="60" t="s">
        <v>41</v>
      </c>
      <c r="C709" s="61">
        <v>0.04179027558271241</v>
      </c>
    </row>
    <row r="710">
      <c r="A710" s="63">
        <v>79.0</v>
      </c>
      <c r="B710" s="60" t="s">
        <v>42</v>
      </c>
      <c r="C710" s="61">
        <v>0.0641754480756081</v>
      </c>
    </row>
    <row r="711">
      <c r="A711" s="63">
        <v>79.0</v>
      </c>
      <c r="B711" s="60" t="s">
        <v>43</v>
      </c>
      <c r="C711" s="61">
        <v>0.1725668096201557</v>
      </c>
    </row>
    <row r="712">
      <c r="A712" s="63">
        <v>79.0</v>
      </c>
      <c r="B712" s="60" t="s">
        <v>44</v>
      </c>
      <c r="C712" s="61">
        <v>0.08801600330024005</v>
      </c>
    </row>
    <row r="713">
      <c r="A713" s="63">
        <v>80.0</v>
      </c>
      <c r="B713" s="60" t="s">
        <v>250</v>
      </c>
      <c r="C713" s="61">
        <v>0.06484147198857915</v>
      </c>
    </row>
    <row r="714">
      <c r="A714" s="63">
        <v>80.0</v>
      </c>
      <c r="B714" s="60" t="s">
        <v>37</v>
      </c>
      <c r="C714" s="61">
        <v>0.11520095416152724</v>
      </c>
    </row>
    <row r="715">
      <c r="A715" s="63">
        <v>80.0</v>
      </c>
      <c r="B715" s="60" t="s">
        <v>38</v>
      </c>
      <c r="C715" s="61">
        <v>5.821905453520013E-4</v>
      </c>
    </row>
    <row r="716">
      <c r="A716" s="63">
        <v>80.0</v>
      </c>
      <c r="B716" s="60" t="s">
        <v>39</v>
      </c>
      <c r="C716" s="61">
        <v>0.019066740360278042</v>
      </c>
    </row>
    <row r="717">
      <c r="A717" s="63">
        <v>80.0</v>
      </c>
      <c r="B717" s="60" t="s">
        <v>40</v>
      </c>
      <c r="C717" s="61">
        <v>0.1430005527020853</v>
      </c>
    </row>
    <row r="718">
      <c r="A718" s="63">
        <v>80.0</v>
      </c>
      <c r="B718" s="60" t="s">
        <v>41</v>
      </c>
      <c r="C718" s="61">
        <v>0.0438826123559071</v>
      </c>
    </row>
    <row r="719">
      <c r="A719" s="63">
        <v>80.0</v>
      </c>
      <c r="B719" s="60" t="s">
        <v>42</v>
      </c>
      <c r="C719" s="61">
        <v>0.06738855562449414</v>
      </c>
    </row>
    <row r="720">
      <c r="A720" s="63">
        <v>80.0</v>
      </c>
      <c r="B720" s="60" t="s">
        <v>43</v>
      </c>
      <c r="C720" s="61">
        <v>0.1812068072408104</v>
      </c>
    </row>
    <row r="721">
      <c r="A721" s="63">
        <v>80.0</v>
      </c>
      <c r="B721" s="60" t="s">
        <v>44</v>
      </c>
      <c r="C721" s="61">
        <v>0.09242274907463019</v>
      </c>
    </row>
    <row r="722">
      <c r="A722" s="63">
        <v>81.0</v>
      </c>
      <c r="B722" s="60" t="s">
        <v>250</v>
      </c>
      <c r="C722" s="61">
        <v>0.0824075091476739</v>
      </c>
    </row>
    <row r="723">
      <c r="A723" s="63">
        <v>81.0</v>
      </c>
      <c r="B723" s="60" t="s">
        <v>37</v>
      </c>
      <c r="C723" s="61">
        <v>0.1464097496978314</v>
      </c>
    </row>
    <row r="724">
      <c r="A724" s="63">
        <v>81.0</v>
      </c>
      <c r="B724" s="60" t="s">
        <v>38</v>
      </c>
      <c r="C724" s="61">
        <v>7.399102953775435E-4</v>
      </c>
    </row>
    <row r="725">
      <c r="A725" s="63">
        <v>81.0</v>
      </c>
      <c r="B725" s="60" t="s">
        <v>39</v>
      </c>
      <c r="C725" s="61">
        <v>0.02423206217361455</v>
      </c>
    </row>
    <row r="726">
      <c r="A726" s="63">
        <v>81.0</v>
      </c>
      <c r="B726" s="60" t="s">
        <v>40</v>
      </c>
      <c r="C726" s="61">
        <v>0.18174046630210908</v>
      </c>
    </row>
    <row r="727">
      <c r="A727" s="63">
        <v>81.0</v>
      </c>
      <c r="B727" s="60" t="s">
        <v>41</v>
      </c>
      <c r="C727" s="61">
        <v>0.05577073851408234</v>
      </c>
    </row>
    <row r="728">
      <c r="A728" s="63">
        <v>81.0</v>
      </c>
      <c r="B728" s="60" t="s">
        <v>42</v>
      </c>
      <c r="C728" s="61">
        <v>0.08564461668995065</v>
      </c>
    </row>
    <row r="729">
      <c r="A729" s="63">
        <v>81.0</v>
      </c>
      <c r="B729" s="60" t="s">
        <v>43</v>
      </c>
      <c r="C729" s="61">
        <v>0.23029707943626038</v>
      </c>
    </row>
    <row r="730">
      <c r="A730" s="63">
        <v>81.0</v>
      </c>
      <c r="B730" s="60" t="s">
        <v>44</v>
      </c>
      <c r="C730" s="61">
        <v>0.11746075939118501</v>
      </c>
    </row>
    <row r="731">
      <c r="A731" s="63">
        <v>82.0</v>
      </c>
      <c r="B731" s="60" t="s">
        <v>250</v>
      </c>
      <c r="C731" s="61">
        <v>0.11955407103502347</v>
      </c>
    </row>
    <row r="732">
      <c r="A732" s="63">
        <v>82.0</v>
      </c>
      <c r="B732" s="60" t="s">
        <v>37</v>
      </c>
      <c r="C732" s="61">
        <v>0.21240639107569265</v>
      </c>
    </row>
    <row r="733">
      <c r="A733" s="63">
        <v>82.0</v>
      </c>
      <c r="B733" s="60" t="s">
        <v>38</v>
      </c>
      <c r="C733" s="61">
        <v>0.0010734372259036899</v>
      </c>
    </row>
    <row r="734">
      <c r="A734" s="63">
        <v>82.0</v>
      </c>
      <c r="B734" s="60" t="s">
        <v>39</v>
      </c>
      <c r="C734" s="61">
        <v>0.03515506914834585</v>
      </c>
    </row>
    <row r="735">
      <c r="A735" s="63">
        <v>82.0</v>
      </c>
      <c r="B735" s="60" t="s">
        <v>40</v>
      </c>
      <c r="C735" s="61">
        <v>0.26366301861259384</v>
      </c>
    </row>
    <row r="736">
      <c r="A736" s="63">
        <v>82.0</v>
      </c>
      <c r="B736" s="60" t="s">
        <v>41</v>
      </c>
      <c r="C736" s="61">
        <v>0.08091033090249063</v>
      </c>
    </row>
    <row r="737">
      <c r="A737" s="63">
        <v>82.0</v>
      </c>
      <c r="B737" s="60" t="s">
        <v>42</v>
      </c>
      <c r="C737" s="61">
        <v>0.1242503588983521</v>
      </c>
    </row>
    <row r="738">
      <c r="A738" s="63">
        <v>82.0</v>
      </c>
      <c r="B738" s="60" t="s">
        <v>43</v>
      </c>
      <c r="C738" s="61">
        <v>0.33410733656252345</v>
      </c>
    </row>
    <row r="739">
      <c r="A739" s="63">
        <v>82.0</v>
      </c>
      <c r="B739" s="60" t="s">
        <v>44</v>
      </c>
      <c r="C739" s="61">
        <v>0.17040815961221076</v>
      </c>
    </row>
    <row r="740">
      <c r="A740" s="63">
        <v>83.0</v>
      </c>
      <c r="B740" s="60" t="s">
        <v>250</v>
      </c>
      <c r="C740" s="61">
        <v>0.05141482646063299</v>
      </c>
    </row>
    <row r="741">
      <c r="A741" s="63">
        <v>83.0</v>
      </c>
      <c r="B741" s="60" t="s">
        <v>37</v>
      </c>
      <c r="C741" s="61">
        <v>0.09134643129874526</v>
      </c>
    </row>
    <row r="742">
      <c r="A742" s="63">
        <v>83.0</v>
      </c>
      <c r="B742" s="60" t="s">
        <v>38</v>
      </c>
      <c r="C742" s="61">
        <v>4.6163705015158686E-4</v>
      </c>
    </row>
    <row r="743">
      <c r="A743" s="63">
        <v>83.0</v>
      </c>
      <c r="B743" s="60" t="s">
        <v>39</v>
      </c>
      <c r="C743" s="61">
        <v>0.01511861339246447</v>
      </c>
    </row>
    <row r="744">
      <c r="A744" s="63">
        <v>83.0</v>
      </c>
      <c r="B744" s="60" t="s">
        <v>40</v>
      </c>
      <c r="C744" s="61">
        <v>0.11338960044348352</v>
      </c>
    </row>
    <row r="745">
      <c r="A745" s="63">
        <v>83.0</v>
      </c>
      <c r="B745" s="60" t="s">
        <v>41</v>
      </c>
      <c r="C745" s="61">
        <v>0.03479589265517586</v>
      </c>
    </row>
    <row r="746">
      <c r="A746" s="63">
        <v>83.0</v>
      </c>
      <c r="B746" s="60" t="s">
        <v>42</v>
      </c>
      <c r="C746" s="61">
        <v>0.05343448855504618</v>
      </c>
    </row>
    <row r="747">
      <c r="A747" s="63">
        <v>83.0</v>
      </c>
      <c r="B747" s="60" t="s">
        <v>43</v>
      </c>
      <c r="C747" s="61">
        <v>0.1436845318596814</v>
      </c>
    </row>
    <row r="748">
      <c r="A748" s="63">
        <v>83.0</v>
      </c>
      <c r="B748" s="60" t="s">
        <v>44</v>
      </c>
      <c r="C748" s="61">
        <v>0.07328488171156441</v>
      </c>
    </row>
    <row r="749">
      <c r="A749" s="63">
        <v>84.0</v>
      </c>
      <c r="B749" s="60" t="s">
        <v>250</v>
      </c>
      <c r="C749" s="61">
        <v>0.08255963853779316</v>
      </c>
    </row>
    <row r="750">
      <c r="A750" s="63">
        <v>84.0</v>
      </c>
      <c r="B750" s="60" t="s">
        <v>37</v>
      </c>
      <c r="C750" s="61">
        <v>0.1466800312068761</v>
      </c>
    </row>
    <row r="751">
      <c r="A751" s="63">
        <v>84.0</v>
      </c>
      <c r="B751" s="60" t="s">
        <v>38</v>
      </c>
      <c r="C751" s="61">
        <v>7.412762158275481E-4</v>
      </c>
    </row>
    <row r="752">
      <c r="A752" s="63">
        <v>84.0</v>
      </c>
      <c r="B752" s="60" t="s">
        <v>39</v>
      </c>
      <c r="C752" s="61">
        <v>0.0242767960683522</v>
      </c>
    </row>
    <row r="753">
      <c r="A753" s="63">
        <v>84.0</v>
      </c>
      <c r="B753" s="60" t="s">
        <v>40</v>
      </c>
      <c r="C753" s="61">
        <v>0.1820759705126415</v>
      </c>
    </row>
    <row r="754">
      <c r="A754" s="63">
        <v>84.0</v>
      </c>
      <c r="B754" s="60" t="s">
        <v>41</v>
      </c>
      <c r="C754" s="61">
        <v>0.05587369476800144</v>
      </c>
    </row>
    <row r="755">
      <c r="A755" s="63">
        <v>84.0</v>
      </c>
      <c r="B755" s="60" t="s">
        <v>42</v>
      </c>
      <c r="C755" s="61">
        <v>0.08580272198203868</v>
      </c>
    </row>
    <row r="756">
      <c r="A756" s="63">
        <v>84.0</v>
      </c>
      <c r="B756" s="60" t="s">
        <v>43</v>
      </c>
      <c r="C756" s="61">
        <v>0.23072222217632432</v>
      </c>
    </row>
    <row r="757">
      <c r="A757" s="63">
        <v>84.0</v>
      </c>
      <c r="B757" s="60" t="s">
        <v>44</v>
      </c>
      <c r="C757" s="61">
        <v>0.11767759926262325</v>
      </c>
    </row>
    <row r="758">
      <c r="A758" s="63">
        <v>85.0</v>
      </c>
      <c r="B758" s="60" t="s">
        <v>250</v>
      </c>
      <c r="C758" s="61">
        <v>0.08531023605914326</v>
      </c>
    </row>
    <row r="759">
      <c r="A759" s="63">
        <v>85.0</v>
      </c>
      <c r="B759" s="60" t="s">
        <v>37</v>
      </c>
      <c r="C759" s="61">
        <v>0.15156689526557102</v>
      </c>
    </row>
    <row r="760">
      <c r="A760" s="63">
        <v>85.0</v>
      </c>
      <c r="B760" s="60" t="s">
        <v>38</v>
      </c>
      <c r="C760" s="61">
        <v>7.65972938802633E-4</v>
      </c>
    </row>
    <row r="761">
      <c r="A761" s="63">
        <v>85.0</v>
      </c>
      <c r="B761" s="60" t="s">
        <v>39</v>
      </c>
      <c r="C761" s="61">
        <v>0.025085613745786235</v>
      </c>
    </row>
    <row r="762">
      <c r="A762" s="63">
        <v>85.0</v>
      </c>
      <c r="B762" s="60" t="s">
        <v>40</v>
      </c>
      <c r="C762" s="61">
        <v>0.1881421030933967</v>
      </c>
    </row>
    <row r="763">
      <c r="A763" s="63">
        <v>85.0</v>
      </c>
      <c r="B763" s="60" t="s">
        <v>41</v>
      </c>
      <c r="C763" s="61">
        <v>0.05773521026224847</v>
      </c>
    </row>
    <row r="764">
      <c r="A764" s="63">
        <v>85.0</v>
      </c>
      <c r="B764" s="60" t="s">
        <v>42</v>
      </c>
      <c r="C764" s="61">
        <v>0.08866136766640477</v>
      </c>
    </row>
    <row r="765">
      <c r="A765" s="63">
        <v>85.0</v>
      </c>
      <c r="B765" s="60" t="s">
        <v>43</v>
      </c>
      <c r="C765" s="61">
        <v>0.23840907720231952</v>
      </c>
    </row>
    <row r="766">
      <c r="A766" s="63">
        <v>85.0</v>
      </c>
      <c r="B766" s="60" t="s">
        <v>44</v>
      </c>
      <c r="C766" s="61">
        <v>0.12159820403491799</v>
      </c>
    </row>
    <row r="767">
      <c r="A767" s="63">
        <v>86.0</v>
      </c>
      <c r="B767" s="60" t="s">
        <v>250</v>
      </c>
      <c r="C767" s="61">
        <v>0.07733816527692523</v>
      </c>
    </row>
    <row r="768">
      <c r="A768" s="63">
        <v>86.0</v>
      </c>
      <c r="B768" s="60" t="s">
        <v>37</v>
      </c>
      <c r="C768" s="61">
        <v>0.13740327231579422</v>
      </c>
    </row>
    <row r="769">
      <c r="A769" s="63">
        <v>86.0</v>
      </c>
      <c r="B769" s="60" t="s">
        <v>38</v>
      </c>
      <c r="C769" s="61">
        <v>6.94394301027387E-4</v>
      </c>
    </row>
    <row r="770">
      <c r="A770" s="63">
        <v>86.0</v>
      </c>
      <c r="B770" s="60" t="s">
        <v>39</v>
      </c>
      <c r="C770" s="61">
        <v>0.022741413358646927</v>
      </c>
    </row>
    <row r="771">
      <c r="A771" s="63">
        <v>86.0</v>
      </c>
      <c r="B771" s="60" t="s">
        <v>40</v>
      </c>
      <c r="C771" s="61">
        <v>0.17056060018985192</v>
      </c>
    </row>
    <row r="772">
      <c r="A772" s="63">
        <v>86.0</v>
      </c>
      <c r="B772" s="60" t="s">
        <v>41</v>
      </c>
      <c r="C772" s="61">
        <v>0.0523399704399393</v>
      </c>
    </row>
    <row r="773">
      <c r="A773" s="63">
        <v>86.0</v>
      </c>
      <c r="B773" s="60" t="s">
        <v>42</v>
      </c>
      <c r="C773" s="61">
        <v>0.08037614034392004</v>
      </c>
    </row>
    <row r="774">
      <c r="A774" s="63">
        <v>86.0</v>
      </c>
      <c r="B774" s="60" t="s">
        <v>43</v>
      </c>
      <c r="C774" s="61">
        <v>0.2161302261947742</v>
      </c>
    </row>
    <row r="775">
      <c r="A775" s="63">
        <v>86.0</v>
      </c>
      <c r="B775" s="60" t="s">
        <v>44</v>
      </c>
      <c r="C775" s="61">
        <v>0.11023509528809769</v>
      </c>
    </row>
    <row r="776">
      <c r="A776" s="63">
        <v>87.0</v>
      </c>
      <c r="B776" s="60" t="s">
        <v>250</v>
      </c>
      <c r="C776" s="61">
        <v>0.07007030634896899</v>
      </c>
    </row>
    <row r="777">
      <c r="A777" s="63">
        <v>87.0</v>
      </c>
      <c r="B777" s="60" t="s">
        <v>37</v>
      </c>
      <c r="C777" s="61">
        <v>0.12449079119014354</v>
      </c>
    </row>
    <row r="778">
      <c r="A778" s="63">
        <v>87.0</v>
      </c>
      <c r="B778" s="60" t="s">
        <v>38</v>
      </c>
      <c r="C778" s="61">
        <v>6.291385530771626E-4</v>
      </c>
    </row>
    <row r="779">
      <c r="A779" s="63">
        <v>87.0</v>
      </c>
      <c r="B779" s="60" t="s">
        <v>39</v>
      </c>
      <c r="C779" s="61">
        <v>0.020604287613277077</v>
      </c>
    </row>
    <row r="780">
      <c r="A780" s="63">
        <v>87.0</v>
      </c>
      <c r="B780" s="60" t="s">
        <v>40</v>
      </c>
      <c r="C780" s="61">
        <v>0.15453215709957804</v>
      </c>
    </row>
    <row r="781">
      <c r="A781" s="63">
        <v>87.0</v>
      </c>
      <c r="B781" s="60" t="s">
        <v>41</v>
      </c>
      <c r="C781" s="61">
        <v>0.04742131843819113</v>
      </c>
    </row>
    <row r="782">
      <c r="A782" s="63">
        <v>87.0</v>
      </c>
      <c r="B782" s="60" t="s">
        <v>42</v>
      </c>
      <c r="C782" s="61">
        <v>0.07282278751868157</v>
      </c>
    </row>
    <row r="783">
      <c r="A783" s="63">
        <v>87.0</v>
      </c>
      <c r="B783" s="60" t="s">
        <v>43</v>
      </c>
      <c r="C783" s="61">
        <v>0.19581937464526686</v>
      </c>
    </row>
    <row r="784">
      <c r="A784" s="63">
        <v>87.0</v>
      </c>
      <c r="B784" s="60" t="s">
        <v>44</v>
      </c>
      <c r="C784" s="61">
        <v>0.09987574530099956</v>
      </c>
    </row>
    <row r="785">
      <c r="A785" s="63">
        <v>88.0</v>
      </c>
      <c r="B785" s="60" t="s">
        <v>250</v>
      </c>
      <c r="C785" s="61">
        <v>0.08292033241436629</v>
      </c>
    </row>
    <row r="786">
      <c r="A786" s="63">
        <v>88.0</v>
      </c>
      <c r="B786" s="60" t="s">
        <v>37</v>
      </c>
      <c r="C786" s="61">
        <v>0.14732085994606267</v>
      </c>
    </row>
    <row r="787">
      <c r="A787" s="63">
        <v>88.0</v>
      </c>
      <c r="B787" s="60" t="s">
        <v>38</v>
      </c>
      <c r="C787" s="61">
        <v>7.445147691525593E-4</v>
      </c>
    </row>
    <row r="788">
      <c r="A788" s="63">
        <v>88.0</v>
      </c>
      <c r="B788" s="60" t="s">
        <v>39</v>
      </c>
      <c r="C788" s="61">
        <v>0.02438285868974632</v>
      </c>
    </row>
    <row r="789">
      <c r="A789" s="63">
        <v>88.0</v>
      </c>
      <c r="B789" s="60" t="s">
        <v>40</v>
      </c>
      <c r="C789" s="61">
        <v>0.18287144017309737</v>
      </c>
    </row>
    <row r="790">
      <c r="A790" s="63">
        <v>88.0</v>
      </c>
      <c r="B790" s="60" t="s">
        <v>41</v>
      </c>
      <c r="C790" s="61">
        <v>0.056117800724874156</v>
      </c>
    </row>
    <row r="791">
      <c r="A791" s="63">
        <v>88.0</v>
      </c>
      <c r="B791" s="60" t="s">
        <v>42</v>
      </c>
      <c r="C791" s="61">
        <v>0.08617758452940874</v>
      </c>
    </row>
    <row r="792">
      <c r="A792" s="63">
        <v>88.0</v>
      </c>
      <c r="B792" s="60" t="s">
        <v>43</v>
      </c>
      <c r="C792" s="61">
        <v>0.23173022189873407</v>
      </c>
    </row>
    <row r="793">
      <c r="A793" s="63">
        <v>88.0</v>
      </c>
      <c r="B793" s="60" t="s">
        <v>44</v>
      </c>
      <c r="C793" s="61">
        <v>0.11819171960296879</v>
      </c>
    </row>
    <row r="794">
      <c r="A794" s="63">
        <v>89.0</v>
      </c>
      <c r="B794" s="60" t="s">
        <v>250</v>
      </c>
      <c r="C794" s="61">
        <v>0.0704236391260202</v>
      </c>
    </row>
    <row r="795">
      <c r="A795" s="63">
        <v>89.0</v>
      </c>
      <c r="B795" s="60" t="s">
        <v>37</v>
      </c>
      <c r="C795" s="61">
        <v>0.1251185417917957</v>
      </c>
    </row>
    <row r="796">
      <c r="A796" s="63">
        <v>89.0</v>
      </c>
      <c r="B796" s="60" t="s">
        <v>38</v>
      </c>
      <c r="C796" s="61">
        <v>6.323110134771736E-4</v>
      </c>
    </row>
    <row r="797">
      <c r="A797" s="63">
        <v>89.0</v>
      </c>
      <c r="B797" s="60" t="s">
        <v>39</v>
      </c>
      <c r="C797" s="61">
        <v>0.020708185691377435</v>
      </c>
    </row>
    <row r="798">
      <c r="A798" s="63">
        <v>89.0</v>
      </c>
      <c r="B798" s="60" t="s">
        <v>40</v>
      </c>
      <c r="C798" s="61">
        <v>0.15531139268533073</v>
      </c>
    </row>
    <row r="799">
      <c r="A799" s="63">
        <v>89.0</v>
      </c>
      <c r="B799" s="60" t="s">
        <v>41</v>
      </c>
      <c r="C799" s="61">
        <v>0.04766044264084195</v>
      </c>
    </row>
    <row r="800">
      <c r="A800" s="63">
        <v>89.0</v>
      </c>
      <c r="B800" s="60" t="s">
        <v>42</v>
      </c>
      <c r="C800" s="61">
        <v>0.07318999980998284</v>
      </c>
    </row>
    <row r="801">
      <c r="A801" s="63">
        <v>89.0</v>
      </c>
      <c r="B801" s="60" t="s">
        <v>43</v>
      </c>
      <c r="C801" s="61">
        <v>0.19680680294477024</v>
      </c>
    </row>
    <row r="802">
      <c r="A802" s="63">
        <v>89.0</v>
      </c>
      <c r="B802" s="60" t="s">
        <v>44</v>
      </c>
      <c r="C802" s="61">
        <v>0.10037937338950129</v>
      </c>
    </row>
    <row r="803">
      <c r="A803" s="63">
        <v>90.0</v>
      </c>
      <c r="B803" s="60" t="s">
        <v>250</v>
      </c>
      <c r="C803" s="61">
        <v>0.07747311876816006</v>
      </c>
    </row>
    <row r="804">
      <c r="A804" s="63">
        <v>90.0</v>
      </c>
      <c r="B804" s="60" t="s">
        <v>37</v>
      </c>
      <c r="C804" s="61">
        <v>0.1376430381705919</v>
      </c>
    </row>
    <row r="805">
      <c r="A805" s="63">
        <v>90.0</v>
      </c>
      <c r="B805" s="60" t="s">
        <v>38</v>
      </c>
      <c r="C805" s="61">
        <v>6.956060046523911E-4</v>
      </c>
    </row>
    <row r="806">
      <c r="A806" s="63">
        <v>90.0</v>
      </c>
      <c r="B806" s="60" t="s">
        <v>39</v>
      </c>
      <c r="C806" s="61">
        <v>0.02278109665236581</v>
      </c>
    </row>
    <row r="807">
      <c r="A807" s="63">
        <v>90.0</v>
      </c>
      <c r="B807" s="60" t="s">
        <v>40</v>
      </c>
      <c r="C807" s="61">
        <v>0.17085822489274355</v>
      </c>
    </row>
    <row r="808">
      <c r="A808" s="63">
        <v>90.0</v>
      </c>
      <c r="B808" s="60" t="s">
        <v>41</v>
      </c>
      <c r="C808" s="61">
        <v>0.05243130260067398</v>
      </c>
    </row>
    <row r="809">
      <c r="A809" s="63">
        <v>90.0</v>
      </c>
      <c r="B809" s="60" t="s">
        <v>42</v>
      </c>
      <c r="C809" s="61">
        <v>0.08051639503851427</v>
      </c>
    </row>
    <row r="810">
      <c r="A810" s="63">
        <v>90.0</v>
      </c>
      <c r="B810" s="60" t="s">
        <v>43</v>
      </c>
      <c r="C810" s="61">
        <v>0.21650736894805672</v>
      </c>
    </row>
    <row r="811">
      <c r="A811" s="63">
        <v>90.0</v>
      </c>
      <c r="B811" s="60" t="s">
        <v>44</v>
      </c>
      <c r="C811" s="61">
        <v>0.11042745323856708</v>
      </c>
    </row>
    <row r="812">
      <c r="A812" s="63">
        <v>91.0</v>
      </c>
      <c r="B812" s="60" t="s">
        <v>250</v>
      </c>
      <c r="C812" s="61">
        <v>0.10864982894324848</v>
      </c>
    </row>
    <row r="813">
      <c r="A813" s="63">
        <v>91.0</v>
      </c>
      <c r="B813" s="60" t="s">
        <v>37</v>
      </c>
      <c r="C813" s="61">
        <v>0.19303331000803856</v>
      </c>
    </row>
    <row r="814">
      <c r="A814" s="63">
        <v>91.0</v>
      </c>
      <c r="B814" s="60" t="s">
        <v>38</v>
      </c>
      <c r="C814" s="61">
        <v>9.755315730033534E-4</v>
      </c>
    </row>
    <row r="815">
      <c r="A815" s="63">
        <v>91.0</v>
      </c>
      <c r="B815" s="60" t="s">
        <v>39</v>
      </c>
      <c r="C815" s="61">
        <v>0.031948659015859825</v>
      </c>
    </row>
    <row r="816">
      <c r="A816" s="63">
        <v>91.0</v>
      </c>
      <c r="B816" s="60" t="s">
        <v>40</v>
      </c>
      <c r="C816" s="61">
        <v>0.23961494261894867</v>
      </c>
    </row>
    <row r="817">
      <c r="A817" s="63">
        <v>91.0</v>
      </c>
      <c r="B817" s="60" t="s">
        <v>41</v>
      </c>
      <c r="C817" s="61">
        <v>0.07353069231512777</v>
      </c>
    </row>
    <row r="818">
      <c r="A818" s="63">
        <v>91.0</v>
      </c>
      <c r="B818" s="60" t="s">
        <v>42</v>
      </c>
      <c r="C818" s="61">
        <v>0.11291777957513816</v>
      </c>
    </row>
    <row r="819">
      <c r="A819" s="63">
        <v>91.0</v>
      </c>
      <c r="B819" s="60" t="s">
        <v>43</v>
      </c>
      <c r="C819" s="61">
        <v>0.30363420209729375</v>
      </c>
    </row>
    <row r="820">
      <c r="A820" s="63">
        <v>91.0</v>
      </c>
      <c r="B820" s="60" t="s">
        <v>44</v>
      </c>
      <c r="C820" s="61">
        <v>0.15486563721428234</v>
      </c>
    </row>
    <row r="821">
      <c r="A821" s="63">
        <v>92.0</v>
      </c>
      <c r="B821" s="60" t="s">
        <v>250</v>
      </c>
      <c r="C821" s="61">
        <v>0.08823259256933767</v>
      </c>
    </row>
    <row r="822">
      <c r="A822" s="63">
        <v>92.0</v>
      </c>
      <c r="B822" s="60" t="s">
        <v>37</v>
      </c>
      <c r="C822" s="61">
        <v>0.15675891586673574</v>
      </c>
    </row>
    <row r="823">
      <c r="A823" s="63">
        <v>92.0</v>
      </c>
      <c r="B823" s="60" t="s">
        <v>38</v>
      </c>
      <c r="C823" s="61">
        <v>7.922118300277232E-4</v>
      </c>
    </row>
    <row r="824">
      <c r="A824" s="63">
        <v>92.0</v>
      </c>
      <c r="B824" s="60" t="s">
        <v>39</v>
      </c>
      <c r="C824" s="61">
        <v>0.025944937433407936</v>
      </c>
    </row>
    <row r="825">
      <c r="A825" s="63">
        <v>92.0</v>
      </c>
      <c r="B825" s="60" t="s">
        <v>40</v>
      </c>
      <c r="C825" s="61">
        <v>0.1945870307505595</v>
      </c>
    </row>
    <row r="826">
      <c r="A826" s="63">
        <v>92.0</v>
      </c>
      <c r="B826" s="60" t="s">
        <v>41</v>
      </c>
      <c r="C826" s="61">
        <v>0.05971296668833964</v>
      </c>
    </row>
    <row r="827">
      <c r="A827" s="63">
        <v>92.0</v>
      </c>
      <c r="B827" s="60" t="s">
        <v>42</v>
      </c>
      <c r="C827" s="61">
        <v>0.09169851932570897</v>
      </c>
    </row>
    <row r="828">
      <c r="A828" s="63">
        <v>92.0</v>
      </c>
      <c r="B828" s="60" t="s">
        <v>43</v>
      </c>
      <c r="C828" s="61">
        <v>0.24657593209612885</v>
      </c>
    </row>
    <row r="829">
      <c r="A829" s="63">
        <v>92.0</v>
      </c>
      <c r="B829" s="60" t="s">
        <v>44</v>
      </c>
      <c r="C829" s="61">
        <v>0.12576362801690105</v>
      </c>
    </row>
    <row r="830">
      <c r="A830" s="63">
        <v>93.0</v>
      </c>
      <c r="B830" s="60" t="s">
        <v>250</v>
      </c>
      <c r="C830" s="61">
        <v>0.043582616569331066</v>
      </c>
    </row>
    <row r="831">
      <c r="A831" s="63">
        <v>93.0</v>
      </c>
      <c r="B831" s="60" t="s">
        <v>37</v>
      </c>
      <c r="C831" s="61">
        <v>0.07743129296212242</v>
      </c>
    </row>
    <row r="832">
      <c r="A832" s="63">
        <v>93.0</v>
      </c>
      <c r="B832" s="60" t="s">
        <v>38</v>
      </c>
      <c r="C832" s="61">
        <v>3.9131417795134515E-4</v>
      </c>
    </row>
    <row r="833">
      <c r="A833" s="63">
        <v>93.0</v>
      </c>
      <c r="B833" s="60" t="s">
        <v>39</v>
      </c>
      <c r="C833" s="61">
        <v>0.012815539327906555</v>
      </c>
    </row>
    <row r="834">
      <c r="A834" s="63">
        <v>93.0</v>
      </c>
      <c r="B834" s="60" t="s">
        <v>40</v>
      </c>
      <c r="C834" s="61">
        <v>0.09611654495929915</v>
      </c>
    </row>
    <row r="835">
      <c r="A835" s="63">
        <v>93.0</v>
      </c>
      <c r="B835" s="60" t="s">
        <v>41</v>
      </c>
      <c r="C835" s="61">
        <v>0.029495306163082644</v>
      </c>
    </row>
    <row r="836">
      <c r="A836" s="63">
        <v>93.0</v>
      </c>
      <c r="B836" s="60" t="s">
        <v>42</v>
      </c>
      <c r="C836" s="61">
        <v>0.0452946160978682</v>
      </c>
    </row>
    <row r="837">
      <c r="A837" s="63">
        <v>93.0</v>
      </c>
      <c r="B837" s="60" t="s">
        <v>43</v>
      </c>
      <c r="C837" s="61">
        <v>0.12179653788735617</v>
      </c>
    </row>
    <row r="838">
      <c r="A838" s="63">
        <v>93.0</v>
      </c>
      <c r="B838" s="60" t="s">
        <v>44</v>
      </c>
      <c r="C838" s="61">
        <v>0.06212112574977604</v>
      </c>
    </row>
    <row r="839">
      <c r="A839" s="63">
        <v>94.0</v>
      </c>
      <c r="B839" s="60" t="s">
        <v>250</v>
      </c>
      <c r="C839" s="61">
        <v>0.05568426418333517</v>
      </c>
    </row>
    <row r="840">
      <c r="A840" s="63">
        <v>94.0</v>
      </c>
      <c r="B840" s="60" t="s">
        <v>37</v>
      </c>
      <c r="C840" s="61">
        <v>0.09893175106870883</v>
      </c>
    </row>
    <row r="841">
      <c r="A841" s="63">
        <v>94.0</v>
      </c>
      <c r="B841" s="60" t="s">
        <v>38</v>
      </c>
      <c r="C841" s="61">
        <v>4.999709466517187E-4</v>
      </c>
    </row>
    <row r="842">
      <c r="A842" s="63">
        <v>94.0</v>
      </c>
      <c r="B842" s="60" t="s">
        <v>39</v>
      </c>
      <c r="C842" s="61">
        <v>0.016374048502843786</v>
      </c>
    </row>
    <row r="843">
      <c r="A843" s="63">
        <v>94.0</v>
      </c>
      <c r="B843" s="60" t="s">
        <v>40</v>
      </c>
      <c r="C843" s="61">
        <v>0.12280536377132839</v>
      </c>
    </row>
    <row r="844">
      <c r="A844" s="63">
        <v>94.0</v>
      </c>
      <c r="B844" s="60" t="s">
        <v>41</v>
      </c>
      <c r="C844" s="61">
        <v>0.0376853101038733</v>
      </c>
    </row>
    <row r="845">
      <c r="A845" s="63">
        <v>94.0</v>
      </c>
      <c r="B845" s="60" t="s">
        <v>42</v>
      </c>
      <c r="C845" s="61">
        <v>0.057871637074936436</v>
      </c>
    </row>
    <row r="846">
      <c r="A846" s="63">
        <v>94.0</v>
      </c>
      <c r="B846" s="60" t="s">
        <v>43</v>
      </c>
      <c r="C846" s="61">
        <v>0.15561595714534743</v>
      </c>
    </row>
    <row r="847">
      <c r="A847" s="63">
        <v>94.0</v>
      </c>
      <c r="B847" s="60" t="s">
        <v>44</v>
      </c>
      <c r="C847" s="61">
        <v>0.07937038778096034</v>
      </c>
    </row>
    <row r="848">
      <c r="A848" s="63">
        <v>95.0</v>
      </c>
      <c r="B848" s="60" t="s">
        <v>250</v>
      </c>
      <c r="C848" s="61">
        <v>0.042596229233396427</v>
      </c>
    </row>
    <row r="849">
      <c r="A849" s="63">
        <v>95.0</v>
      </c>
      <c r="B849" s="60" t="s">
        <v>37</v>
      </c>
      <c r="C849" s="61">
        <v>0.07567882253251014</v>
      </c>
    </row>
    <row r="850">
      <c r="A850" s="63">
        <v>95.0</v>
      </c>
      <c r="B850" s="60" t="s">
        <v>38</v>
      </c>
      <c r="C850" s="61">
        <v>3.8245772600131473E-4</v>
      </c>
    </row>
    <row r="851">
      <c r="A851" s="63">
        <v>95.0</v>
      </c>
      <c r="B851" s="60" t="s">
        <v>39</v>
      </c>
      <c r="C851" s="61">
        <v>0.012525490526543058</v>
      </c>
    </row>
    <row r="852">
      <c r="A852" s="63">
        <v>95.0</v>
      </c>
      <c r="B852" s="60" t="s">
        <v>40</v>
      </c>
      <c r="C852" s="61">
        <v>0.09394117894907292</v>
      </c>
    </row>
    <row r="853">
      <c r="A853" s="63">
        <v>95.0</v>
      </c>
      <c r="B853" s="60" t="s">
        <v>41</v>
      </c>
      <c r="C853" s="61">
        <v>0.028827751097349096</v>
      </c>
    </row>
    <row r="854">
      <c r="A854" s="63">
        <v>95.0</v>
      </c>
      <c r="B854" s="60" t="s">
        <v>42</v>
      </c>
      <c r="C854" s="61">
        <v>0.044269481784652176</v>
      </c>
    </row>
    <row r="855">
      <c r="A855" s="63">
        <v>95.0</v>
      </c>
      <c r="B855" s="60" t="s">
        <v>43</v>
      </c>
      <c r="C855" s="61">
        <v>0.11903996721790919</v>
      </c>
    </row>
    <row r="856">
      <c r="A856" s="63">
        <v>95.0</v>
      </c>
      <c r="B856" s="60" t="s">
        <v>44</v>
      </c>
      <c r="C856" s="61">
        <v>0.0607151640027087</v>
      </c>
    </row>
    <row r="857">
      <c r="A857" s="63">
        <v>96.0</v>
      </c>
      <c r="B857" s="60" t="s">
        <v>250</v>
      </c>
      <c r="C857" s="61">
        <v>0.06095971884069705</v>
      </c>
    </row>
    <row r="858">
      <c r="A858" s="63">
        <v>96.0</v>
      </c>
      <c r="B858" s="60" t="s">
        <v>37</v>
      </c>
      <c r="C858" s="61">
        <v>0.1083044163017098</v>
      </c>
    </row>
    <row r="859">
      <c r="A859" s="63">
        <v>96.0</v>
      </c>
      <c r="B859" s="60" t="s">
        <v>38</v>
      </c>
      <c r="C859" s="61">
        <v>5.473375429018815E-4</v>
      </c>
    </row>
    <row r="860">
      <c r="A860" s="63">
        <v>96.0</v>
      </c>
      <c r="B860" s="60" t="s">
        <v>39</v>
      </c>
      <c r="C860" s="61">
        <v>0.01792530453003662</v>
      </c>
    </row>
    <row r="861">
      <c r="A861" s="63">
        <v>96.0</v>
      </c>
      <c r="B861" s="60" t="s">
        <v>40</v>
      </c>
      <c r="C861" s="61">
        <v>0.13443978397527462</v>
      </c>
    </row>
    <row r="862">
      <c r="A862" s="63">
        <v>96.0</v>
      </c>
      <c r="B862" s="60" t="s">
        <v>41</v>
      </c>
      <c r="C862" s="61">
        <v>0.04125556729622932</v>
      </c>
    </row>
    <row r="863">
      <c r="A863" s="63">
        <v>96.0</v>
      </c>
      <c r="B863" s="60" t="s">
        <v>42</v>
      </c>
      <c r="C863" s="61">
        <v>0.06335432059089278</v>
      </c>
    </row>
    <row r="864">
      <c r="A864" s="63">
        <v>96.0</v>
      </c>
      <c r="B864" s="60" t="s">
        <v>43</v>
      </c>
      <c r="C864" s="61">
        <v>0.1703588102282106</v>
      </c>
    </row>
    <row r="865">
      <c r="A865" s="63">
        <v>96.0</v>
      </c>
      <c r="B865" s="60" t="s">
        <v>44</v>
      </c>
      <c r="C865" s="61">
        <v>0.08688983493567368</v>
      </c>
    </row>
    <row r="866">
      <c r="A866" s="63">
        <v>97.0</v>
      </c>
      <c r="B866" s="60" t="s">
        <v>250</v>
      </c>
      <c r="C866" s="61">
        <v>0.07203081252163511</v>
      </c>
    </row>
    <row r="867">
      <c r="A867" s="63">
        <v>97.0</v>
      </c>
      <c r="B867" s="60" t="s">
        <v>37</v>
      </c>
      <c r="C867" s="61">
        <v>0.1279739351534774</v>
      </c>
    </row>
    <row r="868">
      <c r="A868" s="63">
        <v>97.0</v>
      </c>
      <c r="B868" s="60" t="s">
        <v>38</v>
      </c>
      <c r="C868" s="61">
        <v>6.467413021022233E-4</v>
      </c>
    </row>
    <row r="869">
      <c r="A869" s="63">
        <v>97.0</v>
      </c>
      <c r="B869" s="60" t="s">
        <v>39</v>
      </c>
      <c r="C869" s="61">
        <v>0.02118077764384781</v>
      </c>
    </row>
    <row r="870">
      <c r="A870" s="63">
        <v>97.0</v>
      </c>
      <c r="B870" s="60" t="s">
        <v>40</v>
      </c>
      <c r="C870" s="61">
        <v>0.15885583232885855</v>
      </c>
    </row>
    <row r="871">
      <c r="A871" s="63">
        <v>97.0</v>
      </c>
      <c r="B871" s="60" t="s">
        <v>41</v>
      </c>
      <c r="C871" s="61">
        <v>0.04874812564595508</v>
      </c>
    </row>
    <row r="872">
      <c r="A872" s="63">
        <v>97.0</v>
      </c>
      <c r="B872" s="60" t="s">
        <v>42</v>
      </c>
      <c r="C872" s="61">
        <v>0.07486030571833234</v>
      </c>
    </row>
    <row r="873">
      <c r="A873" s="63">
        <v>97.0</v>
      </c>
      <c r="B873" s="60" t="s">
        <v>43</v>
      </c>
      <c r="C873" s="61">
        <v>0.20129823027931695</v>
      </c>
    </row>
    <row r="874">
      <c r="A874" s="63">
        <v>97.0</v>
      </c>
      <c r="B874" s="60" t="s">
        <v>44</v>
      </c>
      <c r="C874" s="61">
        <v>0.10267018170872794</v>
      </c>
    </row>
    <row r="875">
      <c r="A875" s="63">
        <v>98.0</v>
      </c>
      <c r="B875" s="60" t="s">
        <v>250</v>
      </c>
      <c r="C875" s="61">
        <v>0.045361548953790305</v>
      </c>
    </row>
    <row r="876">
      <c r="A876" s="63">
        <v>98.0</v>
      </c>
      <c r="B876" s="60" t="s">
        <v>37</v>
      </c>
      <c r="C876" s="61">
        <v>0.08059184286627391</v>
      </c>
    </row>
    <row r="877">
      <c r="A877" s="63">
        <v>98.0</v>
      </c>
      <c r="B877" s="60" t="s">
        <v>38</v>
      </c>
      <c r="C877" s="61">
        <v>4.0728663482640003E-4</v>
      </c>
    </row>
    <row r="878">
      <c r="A878" s="63">
        <v>98.0</v>
      </c>
      <c r="B878" s="60" t="s">
        <v>39</v>
      </c>
      <c r="C878" s="61">
        <v>0.0133386372905646</v>
      </c>
    </row>
    <row r="879">
      <c r="A879" s="63">
        <v>98.0</v>
      </c>
      <c r="B879" s="60" t="s">
        <v>40</v>
      </c>
      <c r="C879" s="61">
        <v>0.1000397796792345</v>
      </c>
    </row>
    <row r="880">
      <c r="A880" s="63">
        <v>98.0</v>
      </c>
      <c r="B880" s="60" t="s">
        <v>41</v>
      </c>
      <c r="C880" s="61">
        <v>0.030699230100039904</v>
      </c>
    </row>
    <row r="881">
      <c r="A881" s="63">
        <v>98.0</v>
      </c>
      <c r="B881" s="60" t="s">
        <v>42</v>
      </c>
      <c r="C881" s="61">
        <v>0.047143427981155804</v>
      </c>
    </row>
    <row r="882">
      <c r="A882" s="63">
        <v>98.0</v>
      </c>
      <c r="B882" s="60" t="s">
        <v>43</v>
      </c>
      <c r="C882" s="61">
        <v>0.126767965089717</v>
      </c>
    </row>
    <row r="883">
      <c r="A883" s="63">
        <v>98.0</v>
      </c>
      <c r="B883" s="60" t="s">
        <v>44</v>
      </c>
      <c r="C883" s="61">
        <v>0.064656753278691</v>
      </c>
    </row>
    <row r="884">
      <c r="A884" s="63">
        <v>99.0</v>
      </c>
      <c r="B884" s="60" t="s">
        <v>250</v>
      </c>
      <c r="C884" s="61">
        <v>0.11850388750323236</v>
      </c>
    </row>
    <row r="885">
      <c r="A885" s="63">
        <v>99.0</v>
      </c>
      <c r="B885" s="60" t="s">
        <v>37</v>
      </c>
      <c r="C885" s="61">
        <v>0.21054057678744875</v>
      </c>
    </row>
    <row r="886">
      <c r="A886" s="63">
        <v>99.0</v>
      </c>
      <c r="B886" s="60" t="s">
        <v>38</v>
      </c>
      <c r="C886" s="61">
        <v>0.0010640079686036576</v>
      </c>
    </row>
    <row r="887">
      <c r="A887" s="63">
        <v>99.0</v>
      </c>
      <c r="B887" s="60" t="s">
        <v>39</v>
      </c>
      <c r="C887" s="61">
        <v>0.03484626097176979</v>
      </c>
    </row>
    <row r="888">
      <c r="A888" s="63">
        <v>99.0</v>
      </c>
      <c r="B888" s="60" t="s">
        <v>40</v>
      </c>
      <c r="C888" s="61">
        <v>0.2613469572882734</v>
      </c>
    </row>
    <row r="889">
      <c r="A889" s="63">
        <v>99.0</v>
      </c>
      <c r="B889" s="60" t="s">
        <v>41</v>
      </c>
      <c r="C889" s="61">
        <v>0.08019960063350069</v>
      </c>
    </row>
    <row r="890">
      <c r="A890" s="63">
        <v>99.0</v>
      </c>
      <c r="B890" s="60" t="s">
        <v>42</v>
      </c>
      <c r="C890" s="61">
        <v>0.12315892236587336</v>
      </c>
    </row>
    <row r="891">
      <c r="A891" s="63">
        <v>99.0</v>
      </c>
      <c r="B891" s="60" t="s">
        <v>43</v>
      </c>
      <c r="C891" s="61">
        <v>0.3311724802278884</v>
      </c>
    </row>
    <row r="892">
      <c r="A892" s="63">
        <v>99.0</v>
      </c>
      <c r="B892" s="60" t="s">
        <v>44</v>
      </c>
      <c r="C892" s="61">
        <v>0.16891126501583062</v>
      </c>
    </row>
    <row r="893">
      <c r="A893" s="63">
        <v>100.0</v>
      </c>
      <c r="B893" s="60" t="s">
        <v>250</v>
      </c>
      <c r="C893" s="61">
        <v>0.05488435803528867</v>
      </c>
    </row>
    <row r="894">
      <c r="A894" s="63">
        <v>100.0</v>
      </c>
      <c r="B894" s="60" t="s">
        <v>37</v>
      </c>
      <c r="C894" s="61">
        <v>0.0975105934566352</v>
      </c>
    </row>
    <row r="895">
      <c r="A895" s="63">
        <v>100.0</v>
      </c>
      <c r="B895" s="60" t="s">
        <v>38</v>
      </c>
      <c r="C895" s="61">
        <v>4.927888488016939E-4</v>
      </c>
    </row>
    <row r="896">
      <c r="A896" s="63">
        <v>100.0</v>
      </c>
      <c r="B896" s="60" t="s">
        <v>39</v>
      </c>
      <c r="C896" s="61">
        <v>0.016138834798255477</v>
      </c>
    </row>
    <row r="897">
      <c r="A897" s="63">
        <v>100.0</v>
      </c>
      <c r="B897" s="60" t="s">
        <v>40</v>
      </c>
      <c r="C897" s="61">
        <v>0.12104126098691607</v>
      </c>
    </row>
    <row r="898">
      <c r="A898" s="63">
        <v>100.0</v>
      </c>
      <c r="B898" s="60" t="s">
        <v>41</v>
      </c>
      <c r="C898" s="61">
        <v>0.037143959478427684</v>
      </c>
    </row>
    <row r="899">
      <c r="A899" s="63">
        <v>100.0</v>
      </c>
      <c r="B899" s="60" t="s">
        <v>42</v>
      </c>
      <c r="C899" s="61">
        <v>0.05704030924879608</v>
      </c>
    </row>
    <row r="900">
      <c r="A900" s="63">
        <v>100.0</v>
      </c>
      <c r="B900" s="60" t="s">
        <v>43</v>
      </c>
      <c r="C900" s="61">
        <v>0.15338052918952724</v>
      </c>
    </row>
    <row r="901">
      <c r="A901" s="63">
        <v>100.0</v>
      </c>
      <c r="B901" s="60" t="s">
        <v>44</v>
      </c>
      <c r="C901" s="61">
        <v>0.07823022974726891</v>
      </c>
    </row>
    <row r="902">
      <c r="A902" s="63">
        <v>101.0</v>
      </c>
      <c r="B902" s="60" t="s">
        <v>250</v>
      </c>
      <c r="C902" s="61">
        <v>0.06058430276508013</v>
      </c>
    </row>
    <row r="903">
      <c r="A903" s="63">
        <v>101.0</v>
      </c>
      <c r="B903" s="60" t="s">
        <v>37</v>
      </c>
      <c r="C903" s="61">
        <v>0.10763743128745439</v>
      </c>
    </row>
    <row r="904">
      <c r="A904" s="63">
        <v>101.0</v>
      </c>
      <c r="B904" s="60" t="s">
        <v>38</v>
      </c>
      <c r="C904" s="61">
        <v>5.439668037268699E-4</v>
      </c>
    </row>
    <row r="905">
      <c r="A905" s="63">
        <v>101.0</v>
      </c>
      <c r="B905" s="60" t="s">
        <v>39</v>
      </c>
      <c r="C905" s="61">
        <v>0.01781491282205499</v>
      </c>
    </row>
    <row r="906">
      <c r="A906" s="63">
        <v>101.0</v>
      </c>
      <c r="B906" s="60" t="s">
        <v>40</v>
      </c>
      <c r="C906" s="61">
        <v>0.1336118461654124</v>
      </c>
    </row>
    <row r="907">
      <c r="A907" s="63">
        <v>101.0</v>
      </c>
      <c r="B907" s="60" t="s">
        <v>41</v>
      </c>
      <c r="C907" s="61">
        <v>0.04100149783091282</v>
      </c>
    </row>
    <row r="908">
      <c r="A908" s="63">
        <v>101.0</v>
      </c>
      <c r="B908" s="60" t="s">
        <v>42</v>
      </c>
      <c r="C908" s="61">
        <v>0.06296415753138519</v>
      </c>
    </row>
    <row r="909">
      <c r="A909" s="63">
        <v>101.0</v>
      </c>
      <c r="B909" s="60" t="s">
        <v>43</v>
      </c>
      <c r="C909" s="61">
        <v>0.16930966765998823</v>
      </c>
    </row>
    <row r="910">
      <c r="A910" s="63">
        <v>101.0</v>
      </c>
      <c r="B910" s="60" t="s">
        <v>44</v>
      </c>
      <c r="C910" s="61">
        <v>0.08635473009164059</v>
      </c>
    </row>
    <row r="911">
      <c r="A911" s="63">
        <v>102.0</v>
      </c>
      <c r="B911" s="60" t="s">
        <v>250</v>
      </c>
      <c r="C911" s="61">
        <v>0.04549404874518451</v>
      </c>
    </row>
    <row r="912">
      <c r="A912" s="63">
        <v>102.0</v>
      </c>
      <c r="B912" s="60" t="s">
        <v>37</v>
      </c>
      <c r="C912" s="61">
        <v>0.08082724934189346</v>
      </c>
    </row>
    <row r="913">
      <c r="A913" s="63">
        <v>102.0</v>
      </c>
      <c r="B913" s="60" t="s">
        <v>38</v>
      </c>
      <c r="C913" s="61">
        <v>4.084763074764041E-4</v>
      </c>
    </row>
    <row r="914">
      <c r="A914" s="63">
        <v>102.0</v>
      </c>
      <c r="B914" s="60" t="s">
        <v>39</v>
      </c>
      <c r="C914" s="61">
        <v>0.013377599069852236</v>
      </c>
    </row>
    <row r="915">
      <c r="A915" s="63">
        <v>102.0</v>
      </c>
      <c r="B915" s="60" t="s">
        <v>40</v>
      </c>
      <c r="C915" s="61">
        <v>0.10033199302389176</v>
      </c>
    </row>
    <row r="916">
      <c r="A916" s="63">
        <v>102.0</v>
      </c>
      <c r="B916" s="60" t="s">
        <v>41</v>
      </c>
      <c r="C916" s="61">
        <v>0.030788901676033962</v>
      </c>
    </row>
    <row r="917">
      <c r="A917" s="63">
        <v>102.0</v>
      </c>
      <c r="B917" s="60" t="s">
        <v>42</v>
      </c>
      <c r="C917" s="61">
        <v>0.04728113259039377</v>
      </c>
    </row>
    <row r="918">
      <c r="A918" s="63">
        <v>102.0</v>
      </c>
      <c r="B918" s="60" t="s">
        <v>43</v>
      </c>
      <c r="C918" s="61">
        <v>0.12713825070203078</v>
      </c>
    </row>
    <row r="919">
      <c r="A919" s="63">
        <v>102.0</v>
      </c>
      <c r="B919" s="60" t="s">
        <v>44</v>
      </c>
      <c r="C919" s="61">
        <v>0.06484561381187914</v>
      </c>
    </row>
    <row r="920">
      <c r="A920" s="63">
        <v>103.0</v>
      </c>
      <c r="B920" s="60" t="s">
        <v>250</v>
      </c>
      <c r="C920" s="61">
        <v>0.05379982270572869</v>
      </c>
    </row>
    <row r="921">
      <c r="A921" s="63">
        <v>103.0</v>
      </c>
      <c r="B921" s="60" t="s">
        <v>37</v>
      </c>
      <c r="C921" s="61">
        <v>0.09558374785989732</v>
      </c>
    </row>
    <row r="922">
      <c r="A922" s="63">
        <v>103.0</v>
      </c>
      <c r="B922" s="60" t="s">
        <v>38</v>
      </c>
      <c r="C922" s="61">
        <v>4.830511578516605E-4</v>
      </c>
    </row>
    <row r="923">
      <c r="A923" s="63">
        <v>103.0</v>
      </c>
      <c r="B923" s="60" t="s">
        <v>39</v>
      </c>
      <c r="C923" s="61">
        <v>0.015819925419641882</v>
      </c>
    </row>
    <row r="924">
      <c r="A924" s="63">
        <v>103.0</v>
      </c>
      <c r="B924" s="60" t="s">
        <v>40</v>
      </c>
      <c r="C924" s="61">
        <v>0.11864944064731409</v>
      </c>
    </row>
    <row r="925">
      <c r="A925" s="63">
        <v>103.0</v>
      </c>
      <c r="B925" s="60" t="s">
        <v>41</v>
      </c>
      <c r="C925" s="61">
        <v>0.03640998102306891</v>
      </c>
    </row>
    <row r="926">
      <c r="A926" s="63">
        <v>103.0</v>
      </c>
      <c r="B926" s="60" t="s">
        <v>42</v>
      </c>
      <c r="C926" s="61">
        <v>0.0559131715213297</v>
      </c>
    </row>
    <row r="927">
      <c r="A927" s="63">
        <v>103.0</v>
      </c>
      <c r="B927" s="60" t="s">
        <v>43</v>
      </c>
      <c r="C927" s="61">
        <v>0.1503496728813293</v>
      </c>
    </row>
    <row r="928">
      <c r="A928" s="63">
        <v>103.0</v>
      </c>
      <c r="B928" s="60" t="s">
        <v>44</v>
      </c>
      <c r="C928" s="61">
        <v>0.07668437130895109</v>
      </c>
    </row>
    <row r="929">
      <c r="A929" s="63">
        <v>104.0</v>
      </c>
      <c r="B929" s="60" t="s">
        <v>250</v>
      </c>
      <c r="C929" s="61">
        <v>0.059423702740460514</v>
      </c>
    </row>
    <row r="930">
      <c r="A930" s="63">
        <v>104.0</v>
      </c>
      <c r="B930" s="60" t="s">
        <v>37</v>
      </c>
      <c r="C930" s="61">
        <v>0.10557544493619415</v>
      </c>
    </row>
    <row r="931">
      <c r="A931" s="63">
        <v>104.0</v>
      </c>
      <c r="B931" s="60" t="s">
        <v>38</v>
      </c>
      <c r="C931" s="61">
        <v>5.335461525518341E-4</v>
      </c>
    </row>
    <row r="932">
      <c r="A932" s="63">
        <v>104.0</v>
      </c>
      <c r="B932" s="60" t="s">
        <v>39</v>
      </c>
      <c r="C932" s="61">
        <v>0.017473636496072566</v>
      </c>
    </row>
    <row r="933">
      <c r="A933" s="63">
        <v>104.0</v>
      </c>
      <c r="B933" s="60" t="s">
        <v>40</v>
      </c>
      <c r="C933" s="61">
        <v>0.13105227372054423</v>
      </c>
    </row>
    <row r="934">
      <c r="A934" s="63">
        <v>104.0</v>
      </c>
      <c r="B934" s="60" t="s">
        <v>41</v>
      </c>
      <c r="C934" s="61">
        <v>0.04021604124859449</v>
      </c>
    </row>
    <row r="935">
      <c r="A935" s="63">
        <v>104.0</v>
      </c>
      <c r="B935" s="60" t="s">
        <v>42</v>
      </c>
      <c r="C935" s="61">
        <v>0.06175796715787479</v>
      </c>
    </row>
    <row r="936">
      <c r="A936" s="63">
        <v>104.0</v>
      </c>
      <c r="B936" s="60" t="s">
        <v>43</v>
      </c>
      <c r="C936" s="61">
        <v>0.16606623998175835</v>
      </c>
    </row>
    <row r="937">
      <c r="A937" s="63">
        <v>104.0</v>
      </c>
      <c r="B937" s="60" t="s">
        <v>44</v>
      </c>
      <c r="C937" s="61">
        <v>0.08470045171760365</v>
      </c>
    </row>
    <row r="938">
      <c r="A938" s="63">
        <v>105.0</v>
      </c>
      <c r="B938" s="60" t="s">
        <v>250</v>
      </c>
      <c r="C938" s="61">
        <v>0.13255131909085877</v>
      </c>
    </row>
    <row r="939">
      <c r="A939" s="63">
        <v>105.0</v>
      </c>
      <c r="B939" s="60" t="s">
        <v>37</v>
      </c>
      <c r="C939" s="61">
        <v>0.23549802258230015</v>
      </c>
    </row>
    <row r="940">
      <c r="A940" s="63">
        <v>105.0</v>
      </c>
      <c r="B940" s="60" t="s">
        <v>38</v>
      </c>
      <c r="C940" s="61">
        <v>0.0011901353004790912</v>
      </c>
    </row>
    <row r="941">
      <c r="A941" s="63">
        <v>105.0</v>
      </c>
      <c r="B941" s="60" t="s">
        <v>39</v>
      </c>
      <c r="C941" s="61">
        <v>0.03897693109069024</v>
      </c>
    </row>
    <row r="942">
      <c r="A942" s="63">
        <v>105.0</v>
      </c>
      <c r="B942" s="60" t="s">
        <v>40</v>
      </c>
      <c r="C942" s="61">
        <v>0.29232698318017675</v>
      </c>
    </row>
    <row r="943">
      <c r="A943" s="63">
        <v>105.0</v>
      </c>
      <c r="B943" s="60" t="s">
        <v>41</v>
      </c>
      <c r="C943" s="61">
        <v>0.0897064482736115</v>
      </c>
    </row>
    <row r="944">
      <c r="A944" s="63">
        <v>105.0</v>
      </c>
      <c r="B944" s="60" t="s">
        <v>42</v>
      </c>
      <c r="C944" s="61">
        <v>0.1377581610304548</v>
      </c>
    </row>
    <row r="945">
      <c r="A945" s="63">
        <v>105.0</v>
      </c>
      <c r="B945" s="60" t="s">
        <v>43</v>
      </c>
      <c r="C945" s="61">
        <v>0.3704296122741171</v>
      </c>
    </row>
    <row r="946">
      <c r="A946" s="63">
        <v>105.0</v>
      </c>
      <c r="B946" s="60" t="s">
        <v>44</v>
      </c>
      <c r="C946" s="61">
        <v>0.1889339789510557</v>
      </c>
    </row>
    <row r="947">
      <c r="A947" s="63">
        <v>106.0</v>
      </c>
      <c r="B947" s="60" t="s">
        <v>250</v>
      </c>
      <c r="C947" s="61">
        <v>0.06035365498006059</v>
      </c>
    </row>
    <row r="948">
      <c r="A948" s="63">
        <v>106.0</v>
      </c>
      <c r="B948" s="60" t="s">
        <v>37</v>
      </c>
      <c r="C948" s="61">
        <v>0.10722764964470921</v>
      </c>
    </row>
    <row r="949">
      <c r="A949" s="63">
        <v>106.0</v>
      </c>
      <c r="B949" s="60" t="s">
        <v>38</v>
      </c>
      <c r="C949" s="61">
        <v>5.418958920768627E-4</v>
      </c>
    </row>
    <row r="950">
      <c r="A950" s="63">
        <v>106.0</v>
      </c>
      <c r="B950" s="60" t="s">
        <v>39</v>
      </c>
      <c r="C950" s="61">
        <v>0.017747090465517257</v>
      </c>
    </row>
    <row r="951">
      <c r="A951" s="63">
        <v>106.0</v>
      </c>
      <c r="B951" s="60" t="s">
        <v>40</v>
      </c>
      <c r="C951" s="61">
        <v>0.1331031784913794</v>
      </c>
    </row>
    <row r="952">
      <c r="A952" s="63">
        <v>106.0</v>
      </c>
      <c r="B952" s="60" t="s">
        <v>41</v>
      </c>
      <c r="C952" s="61">
        <v>0.040845402865293534</v>
      </c>
    </row>
    <row r="953">
      <c r="A953" s="63">
        <v>106.0</v>
      </c>
      <c r="B953" s="60" t="s">
        <v>42</v>
      </c>
      <c r="C953" s="61">
        <v>0.06272444950789687</v>
      </c>
    </row>
    <row r="954">
      <c r="A954" s="63">
        <v>106.0</v>
      </c>
      <c r="B954" s="60" t="s">
        <v>43</v>
      </c>
      <c r="C954" s="61">
        <v>0.16866509640892352</v>
      </c>
    </row>
    <row r="955">
      <c r="A955" s="63">
        <v>106.0</v>
      </c>
      <c r="B955" s="60" t="s">
        <v>44</v>
      </c>
      <c r="C955" s="61">
        <v>0.08602597286720196</v>
      </c>
    </row>
    <row r="956">
      <c r="A956" s="63">
        <v>107.0</v>
      </c>
      <c r="B956" s="60" t="s">
        <v>250</v>
      </c>
      <c r="C956" s="61">
        <v>0.07502187262736726</v>
      </c>
    </row>
    <row r="957">
      <c r="A957" s="63">
        <v>107.0</v>
      </c>
      <c r="B957" s="60" t="s">
        <v>37</v>
      </c>
      <c r="C957" s="61">
        <v>0.13328801837163004</v>
      </c>
    </row>
    <row r="958">
      <c r="A958" s="63">
        <v>107.0</v>
      </c>
      <c r="B958" s="60" t="s">
        <v>38</v>
      </c>
      <c r="C958" s="61">
        <v>6.735970606273155E-4</v>
      </c>
    </row>
    <row r="959">
      <c r="A959" s="63">
        <v>107.0</v>
      </c>
      <c r="B959" s="60" t="s">
        <v>39</v>
      </c>
      <c r="C959" s="61">
        <v>0.022060303735544583</v>
      </c>
    </row>
    <row r="960">
      <c r="A960" s="63">
        <v>107.0</v>
      </c>
      <c r="B960" s="60" t="s">
        <v>40</v>
      </c>
      <c r="C960" s="61">
        <v>0.16545227801658435</v>
      </c>
    </row>
    <row r="961">
      <c r="A961" s="63">
        <v>107.0</v>
      </c>
      <c r="B961" s="60" t="s">
        <v>41</v>
      </c>
      <c r="C961" s="61">
        <v>0.050772378444783904</v>
      </c>
    </row>
    <row r="962">
      <c r="A962" s="63">
        <v>107.0</v>
      </c>
      <c r="B962" s="60" t="s">
        <v>42</v>
      </c>
      <c r="C962" s="61">
        <v>0.07796885976761177</v>
      </c>
    </row>
    <row r="963">
      <c r="A963" s="63">
        <v>107.0</v>
      </c>
      <c r="B963" s="60" t="s">
        <v>43</v>
      </c>
      <c r="C963" s="61">
        <v>0.20965708512025194</v>
      </c>
    </row>
    <row r="964">
      <c r="A964" s="63">
        <v>107.0</v>
      </c>
      <c r="B964" s="60" t="s">
        <v>44</v>
      </c>
      <c r="C964" s="61">
        <v>0.10693353337458633</v>
      </c>
    </row>
    <row r="965">
      <c r="A965" s="63">
        <v>108.0</v>
      </c>
      <c r="B965" s="60" t="s">
        <v>250</v>
      </c>
      <c r="C965" s="61">
        <v>0.03856970779491696</v>
      </c>
    </row>
    <row r="966">
      <c r="A966" s="63">
        <v>108.0</v>
      </c>
      <c r="B966" s="60" t="s">
        <v>37</v>
      </c>
      <c r="C966" s="61">
        <v>0.06852508130118244</v>
      </c>
    </row>
    <row r="967">
      <c r="A967" s="63">
        <v>108.0</v>
      </c>
      <c r="B967" s="60" t="s">
        <v>38</v>
      </c>
      <c r="C967" s="61">
        <v>3.4630489602619044E-4</v>
      </c>
    </row>
    <row r="968">
      <c r="A968" s="63">
        <v>108.0</v>
      </c>
      <c r="B968" s="60" t="s">
        <v>39</v>
      </c>
      <c r="C968" s="61">
        <v>0.011341485344857738</v>
      </c>
    </row>
    <row r="969">
      <c r="A969" s="63">
        <v>108.0</v>
      </c>
      <c r="B969" s="60" t="s">
        <v>40</v>
      </c>
      <c r="C969" s="61">
        <v>0.08506114008643302</v>
      </c>
    </row>
    <row r="970">
      <c r="A970" s="63">
        <v>108.0</v>
      </c>
      <c r="B970" s="60" t="s">
        <v>41</v>
      </c>
      <c r="C970" s="61">
        <v>0.026102731537974107</v>
      </c>
    </row>
    <row r="971">
      <c r="A971" s="63">
        <v>108.0</v>
      </c>
      <c r="B971" s="60" t="s">
        <v>42</v>
      </c>
      <c r="C971" s="61">
        <v>0.04008479171503154</v>
      </c>
    </row>
    <row r="972">
      <c r="A972" s="63">
        <v>108.0</v>
      </c>
      <c r="B972" s="60" t="s">
        <v>43</v>
      </c>
      <c r="C972" s="61">
        <v>0.10778739888815177</v>
      </c>
    </row>
    <row r="973">
      <c r="A973" s="63">
        <v>108.0</v>
      </c>
      <c r="B973" s="60" t="s">
        <v>44</v>
      </c>
      <c r="C973" s="61">
        <v>0.05497590224415773</v>
      </c>
    </row>
    <row r="974">
      <c r="A974" s="63">
        <v>109.0</v>
      </c>
      <c r="B974" s="60" t="s">
        <v>250</v>
      </c>
      <c r="C974" s="61">
        <v>0.07331164383844577</v>
      </c>
    </row>
    <row r="975">
      <c r="A975" s="63">
        <v>109.0</v>
      </c>
      <c r="B975" s="60" t="s">
        <v>37</v>
      </c>
      <c r="C975" s="61">
        <v>0.1302495310844665</v>
      </c>
    </row>
    <row r="976">
      <c r="A976" s="63">
        <v>109.0</v>
      </c>
      <c r="B976" s="60" t="s">
        <v>38</v>
      </c>
      <c r="C976" s="61">
        <v>6.582414710522627E-4</v>
      </c>
    </row>
    <row r="977">
      <c r="A977" s="63">
        <v>109.0</v>
      </c>
      <c r="B977" s="60" t="s">
        <v>39</v>
      </c>
      <c r="C977" s="61">
        <v>0.021557408176961605</v>
      </c>
    </row>
    <row r="978">
      <c r="A978" s="63">
        <v>109.0</v>
      </c>
      <c r="B978" s="60" t="s">
        <v>40</v>
      </c>
      <c r="C978" s="61">
        <v>0.161680561327212</v>
      </c>
    </row>
    <row r="979">
      <c r="A979" s="63">
        <v>109.0</v>
      </c>
      <c r="B979" s="60" t="s">
        <v>41</v>
      </c>
      <c r="C979" s="61">
        <v>0.04961495088056431</v>
      </c>
    </row>
    <row r="980">
      <c r="A980" s="63">
        <v>109.0</v>
      </c>
      <c r="B980" s="60" t="s">
        <v>42</v>
      </c>
      <c r="C980" s="61">
        <v>0.07619145027429941</v>
      </c>
    </row>
    <row r="981">
      <c r="A981" s="63">
        <v>109.0</v>
      </c>
      <c r="B981" s="60" t="s">
        <v>43</v>
      </c>
      <c r="C981" s="61">
        <v>0.20487765786501677</v>
      </c>
    </row>
    <row r="982">
      <c r="A982" s="63">
        <v>109.0</v>
      </c>
      <c r="B982" s="60" t="s">
        <v>44</v>
      </c>
      <c r="C982" s="61">
        <v>0.1044958335295467</v>
      </c>
    </row>
    <row r="983">
      <c r="A983" s="63">
        <v>110.0</v>
      </c>
      <c r="B983" s="60" t="s">
        <v>250</v>
      </c>
      <c r="C983" s="61">
        <v>0.05820912131934697</v>
      </c>
    </row>
    <row r="984">
      <c r="A984" s="63">
        <v>110.0</v>
      </c>
      <c r="B984" s="60" t="s">
        <v>37</v>
      </c>
      <c r="C984" s="61">
        <v>0.10341755224301487</v>
      </c>
    </row>
    <row r="985">
      <c r="A985" s="63">
        <v>110.0</v>
      </c>
      <c r="B985" s="60" t="s">
        <v>38</v>
      </c>
      <c r="C985" s="61">
        <v>5.226408199267966E-4</v>
      </c>
    </row>
    <row r="986">
      <c r="A986" s="63">
        <v>110.0</v>
      </c>
      <c r="B986" s="60" t="s">
        <v>39</v>
      </c>
      <c r="C986" s="61">
        <v>0.01711648685260259</v>
      </c>
    </row>
    <row r="987">
      <c r="A987" s="63">
        <v>110.0</v>
      </c>
      <c r="B987" s="60" t="s">
        <v>40</v>
      </c>
      <c r="C987" s="61">
        <v>0.1283736513945194</v>
      </c>
    </row>
    <row r="988">
      <c r="A988" s="63">
        <v>110.0</v>
      </c>
      <c r="B988" s="60" t="s">
        <v>41</v>
      </c>
      <c r="C988" s="61">
        <v>0.03939405180198229</v>
      </c>
    </row>
    <row r="989">
      <c r="A989" s="63">
        <v>110.0</v>
      </c>
      <c r="B989" s="60" t="s">
        <v>42</v>
      </c>
      <c r="C989" s="61">
        <v>0.0604956749065267</v>
      </c>
    </row>
    <row r="990">
      <c r="A990" s="63">
        <v>110.0</v>
      </c>
      <c r="B990" s="60" t="s">
        <v>43</v>
      </c>
      <c r="C990" s="61">
        <v>0.16267195520221542</v>
      </c>
    </row>
    <row r="991">
      <c r="A991" s="63">
        <v>110.0</v>
      </c>
      <c r="B991" s="60" t="s">
        <v>44</v>
      </c>
      <c r="C991" s="61">
        <v>0.08296923016337895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0"/>
  </cols>
  <sheetData>
    <row r="4">
      <c r="B4" s="64"/>
      <c r="C4" s="65"/>
      <c r="D4" s="66" t="s">
        <v>251</v>
      </c>
    </row>
    <row r="5">
      <c r="B5" s="67" t="s">
        <v>252</v>
      </c>
      <c r="C5" s="68" t="s">
        <v>253</v>
      </c>
      <c r="D5" s="69" t="s">
        <v>254</v>
      </c>
      <c r="E5" s="69" t="s">
        <v>255</v>
      </c>
      <c r="F5" s="69" t="s">
        <v>256</v>
      </c>
    </row>
    <row r="6">
      <c r="B6" s="64"/>
      <c r="C6" s="65"/>
    </row>
    <row r="7">
      <c r="B7" s="70">
        <v>1.0</v>
      </c>
      <c r="C7" s="71">
        <v>2.0</v>
      </c>
      <c r="D7" s="70">
        <v>3.0</v>
      </c>
      <c r="E7" s="70">
        <v>4.0</v>
      </c>
      <c r="F7" s="70">
        <v>5.0</v>
      </c>
      <c r="H7" s="72"/>
    </row>
    <row r="8">
      <c r="B8" s="70">
        <v>1.0</v>
      </c>
      <c r="C8" s="73" t="s">
        <v>257</v>
      </c>
      <c r="D8" s="74">
        <v>4270.45</v>
      </c>
      <c r="E8" s="74">
        <v>5125.91</v>
      </c>
      <c r="F8" s="74">
        <v>4885.74</v>
      </c>
      <c r="G8" s="75">
        <f>F8/$F$33</f>
        <v>0.07875692202</v>
      </c>
      <c r="H8" s="76">
        <v>8.91</v>
      </c>
    </row>
    <row r="9">
      <c r="B9" s="70">
        <v>1.1</v>
      </c>
      <c r="C9" s="77" t="s">
        <v>258</v>
      </c>
      <c r="D9" s="74">
        <v>2500.14</v>
      </c>
      <c r="E9" s="74">
        <v>3340.08</v>
      </c>
      <c r="F9" s="74">
        <v>3013.84</v>
      </c>
      <c r="H9" s="76">
        <v>5.49</v>
      </c>
    </row>
    <row r="10">
      <c r="B10" s="70">
        <v>1.2</v>
      </c>
      <c r="C10" s="78" t="s">
        <v>259</v>
      </c>
      <c r="D10" s="74">
        <v>1107.2</v>
      </c>
      <c r="E10" s="74">
        <v>1374.55</v>
      </c>
      <c r="F10" s="74">
        <v>1562.9</v>
      </c>
      <c r="H10" s="76">
        <v>2.85</v>
      </c>
    </row>
    <row r="11">
      <c r="B11" s="70">
        <v>1.3</v>
      </c>
      <c r="C11" s="77" t="s">
        <v>260</v>
      </c>
      <c r="D11" s="74">
        <v>486.26</v>
      </c>
      <c r="E11" s="74">
        <v>249.08</v>
      </c>
      <c r="F11" s="74">
        <v>262.12</v>
      </c>
      <c r="H11" s="76">
        <v>0.48</v>
      </c>
    </row>
    <row r="12">
      <c r="B12" s="70">
        <v>1.4</v>
      </c>
      <c r="C12" s="78" t="s">
        <v>261</v>
      </c>
      <c r="D12" s="74">
        <v>176.86</v>
      </c>
      <c r="E12" s="74">
        <v>162.2</v>
      </c>
      <c r="F12" s="74">
        <v>46.88</v>
      </c>
      <c r="H12" s="76">
        <v>0.09</v>
      </c>
    </row>
    <row r="13">
      <c r="B13" s="70">
        <v>2.0</v>
      </c>
      <c r="C13" s="79" t="s">
        <v>262</v>
      </c>
      <c r="D13" s="74">
        <v>170.68</v>
      </c>
      <c r="E13" s="74">
        <v>291.48</v>
      </c>
      <c r="F13" s="74">
        <v>46.51</v>
      </c>
      <c r="G13" s="75">
        <f>F13/$F$33</f>
        <v>0.000749729712</v>
      </c>
      <c r="H13" s="76">
        <v>0.08</v>
      </c>
    </row>
    <row r="14">
      <c r="B14" s="80" t="s">
        <v>263</v>
      </c>
      <c r="C14" s="81" t="s">
        <v>264</v>
      </c>
      <c r="D14" s="82">
        <v>4441.13</v>
      </c>
      <c r="E14" s="82">
        <v>5417.38</v>
      </c>
      <c r="F14" s="82">
        <v>4932.25</v>
      </c>
      <c r="G14" s="20">
        <f>F14/$F$30</f>
        <v>0.08991723731</v>
      </c>
      <c r="H14" s="83">
        <v>8.99</v>
      </c>
    </row>
    <row r="15">
      <c r="B15" s="70">
        <v>3.0</v>
      </c>
      <c r="C15" s="84" t="s">
        <v>37</v>
      </c>
      <c r="D15" s="74">
        <v>4170.58</v>
      </c>
      <c r="E15" s="74">
        <v>7523.52</v>
      </c>
      <c r="F15" s="74">
        <v>8684.87</v>
      </c>
      <c r="G15" s="75">
        <f t="shared" ref="G15:G17" si="1">F15/$F$33</f>
        <v>0.1399979592</v>
      </c>
      <c r="H15" s="76">
        <v>15.83</v>
      </c>
    </row>
    <row r="16">
      <c r="B16" s="70">
        <v>4.0</v>
      </c>
      <c r="C16" s="85" t="s">
        <v>265</v>
      </c>
      <c r="D16" s="74">
        <v>1219.53</v>
      </c>
      <c r="E16" s="74">
        <v>1323.83</v>
      </c>
      <c r="F16" s="74">
        <v>1438.57</v>
      </c>
      <c r="G16" s="75">
        <f t="shared" si="1"/>
        <v>0.02318939307</v>
      </c>
      <c r="H16" s="76">
        <v>2.62</v>
      </c>
    </row>
    <row r="17">
      <c r="B17" s="70">
        <v>5.0</v>
      </c>
      <c r="C17" s="86" t="s">
        <v>40</v>
      </c>
      <c r="D17" s="74">
        <v>9207.38</v>
      </c>
      <c r="E17" s="74">
        <v>10379.75</v>
      </c>
      <c r="F17" s="74">
        <v>10777.67</v>
      </c>
      <c r="G17" s="75">
        <f t="shared" si="1"/>
        <v>0.1737333783</v>
      </c>
      <c r="H17" s="76">
        <v>19.65</v>
      </c>
    </row>
    <row r="18">
      <c r="B18" s="87" t="s">
        <v>266</v>
      </c>
      <c r="C18" s="88" t="s">
        <v>267</v>
      </c>
      <c r="D18" s="89">
        <v>14597.49</v>
      </c>
      <c r="E18" s="89">
        <v>19227.1</v>
      </c>
      <c r="F18" s="89">
        <v>20901.12</v>
      </c>
      <c r="G18" s="20">
        <f>F18/$F$30</f>
        <v>0.3810372481</v>
      </c>
      <c r="H18" s="90">
        <v>38.1</v>
      </c>
    </row>
    <row r="19">
      <c r="B19" s="70">
        <v>6.0</v>
      </c>
      <c r="C19" s="79" t="s">
        <v>268</v>
      </c>
      <c r="D19" s="74">
        <v>1905.95</v>
      </c>
      <c r="E19" s="74">
        <v>2911.1</v>
      </c>
      <c r="F19" s="74">
        <v>3308.41</v>
      </c>
      <c r="G19" s="75">
        <f t="shared" ref="G19:G20" si="2">F19/$F$33</f>
        <v>0.05333075202</v>
      </c>
      <c r="H19" s="76">
        <v>6.03</v>
      </c>
    </row>
    <row r="20">
      <c r="B20" s="70">
        <v>7.0</v>
      </c>
      <c r="C20" s="91" t="s">
        <v>269</v>
      </c>
      <c r="D20" s="74">
        <v>3745.65</v>
      </c>
      <c r="E20" s="74">
        <v>4076.85</v>
      </c>
      <c r="F20" s="74">
        <v>5081.85</v>
      </c>
      <c r="G20" s="75">
        <f t="shared" si="2"/>
        <v>0.08191816678</v>
      </c>
      <c r="H20" s="76">
        <v>9.26</v>
      </c>
    </row>
    <row r="21">
      <c r="B21" s="70">
        <v>7.1</v>
      </c>
      <c r="C21" s="92" t="s">
        <v>270</v>
      </c>
      <c r="D21" s="74">
        <v>356.24</v>
      </c>
      <c r="E21" s="74">
        <v>382.84</v>
      </c>
      <c r="F21" s="74">
        <v>407.34</v>
      </c>
      <c r="H21" s="76">
        <v>0.74</v>
      </c>
    </row>
    <row r="22">
      <c r="B22" s="70">
        <v>7.2</v>
      </c>
      <c r="C22" s="78" t="s">
        <v>271</v>
      </c>
      <c r="D22" s="74">
        <v>2188.99</v>
      </c>
      <c r="E22" s="74">
        <v>2495.33</v>
      </c>
      <c r="F22" s="74">
        <v>3360.23</v>
      </c>
      <c r="H22" s="76">
        <v>6.13</v>
      </c>
    </row>
    <row r="23">
      <c r="B23" s="70">
        <v>7.3</v>
      </c>
      <c r="C23" s="77" t="s">
        <v>272</v>
      </c>
      <c r="D23" s="74">
        <v>65.59</v>
      </c>
      <c r="E23" s="74">
        <v>72.12</v>
      </c>
      <c r="F23" s="74">
        <v>75.64</v>
      </c>
      <c r="H23" s="76">
        <v>0.14</v>
      </c>
    </row>
    <row r="24">
      <c r="B24" s="70">
        <v>7.4</v>
      </c>
      <c r="C24" s="78" t="s">
        <v>273</v>
      </c>
      <c r="D24" s="74">
        <v>1134.84</v>
      </c>
      <c r="E24" s="74">
        <v>1126.56</v>
      </c>
      <c r="F24" s="74">
        <v>1238.64</v>
      </c>
      <c r="H24" s="76">
        <v>2.26</v>
      </c>
    </row>
    <row r="25">
      <c r="B25" s="70">
        <v>8.0</v>
      </c>
      <c r="C25" s="93" t="s">
        <v>274</v>
      </c>
      <c r="D25" s="74">
        <v>2241.76</v>
      </c>
      <c r="E25" s="74">
        <v>2471.37</v>
      </c>
      <c r="F25" s="74">
        <v>2694.62</v>
      </c>
      <c r="H25" s="76">
        <v>4.91</v>
      </c>
    </row>
    <row r="26">
      <c r="B26" s="70">
        <v>9.0</v>
      </c>
      <c r="C26" s="94" t="s">
        <v>275</v>
      </c>
      <c r="D26" s="74">
        <v>5981.87</v>
      </c>
      <c r="E26" s="74">
        <v>6683.11</v>
      </c>
      <c r="F26" s="74">
        <v>7471.67</v>
      </c>
      <c r="H26" s="76">
        <v>13.62</v>
      </c>
    </row>
    <row r="27">
      <c r="B27" s="70">
        <v>10.0</v>
      </c>
      <c r="C27" s="91" t="s">
        <v>276</v>
      </c>
      <c r="D27" s="74">
        <v>5193.91</v>
      </c>
      <c r="E27" s="74">
        <v>6204.52</v>
      </c>
      <c r="F27" s="74">
        <v>6967.63</v>
      </c>
      <c r="G27" s="75">
        <f>F27/$F$33</f>
        <v>0.1123164746</v>
      </c>
      <c r="H27" s="76">
        <v>12.7</v>
      </c>
    </row>
    <row r="28">
      <c r="B28" s="70">
        <v>11.0</v>
      </c>
      <c r="C28" s="94" t="s">
        <v>277</v>
      </c>
      <c r="D28" s="74">
        <v>2858.12</v>
      </c>
      <c r="E28" s="74">
        <v>3165.84</v>
      </c>
      <c r="F28" s="74">
        <v>3495.67</v>
      </c>
      <c r="G28" s="75">
        <f>SUM(F25,F26,F28)/$F$33</f>
        <v>0.2202274207</v>
      </c>
      <c r="H28" s="76">
        <f>6.37+H25+H26</f>
        <v>24.9</v>
      </c>
      <c r="I28" s="19" t="s">
        <v>278</v>
      </c>
    </row>
    <row r="29">
      <c r="B29" s="95" t="s">
        <v>279</v>
      </c>
      <c r="C29" s="81" t="s">
        <v>280</v>
      </c>
      <c r="D29" s="96">
        <v>21927.26</v>
      </c>
      <c r="E29" s="96">
        <v>25512.79</v>
      </c>
      <c r="F29" s="96">
        <v>29019.85</v>
      </c>
      <c r="H29" s="97">
        <v>52.9</v>
      </c>
    </row>
    <row r="30">
      <c r="B30" s="98">
        <v>12.0</v>
      </c>
      <c r="C30" s="99" t="s">
        <v>281</v>
      </c>
      <c r="D30" s="74">
        <v>40965.88</v>
      </c>
      <c r="E30" s="74">
        <v>50157.27</v>
      </c>
      <c r="F30" s="74">
        <v>54853.22</v>
      </c>
      <c r="H30" s="100">
        <v>100.0</v>
      </c>
    </row>
    <row r="31">
      <c r="B31" s="101">
        <v>13.0</v>
      </c>
      <c r="C31" s="78" t="s">
        <v>282</v>
      </c>
      <c r="D31" s="74">
        <v>4508.0</v>
      </c>
      <c r="E31" s="74">
        <v>5556.0</v>
      </c>
      <c r="F31" s="74">
        <v>8701.0</v>
      </c>
      <c r="H31" s="102" t="s">
        <v>283</v>
      </c>
    </row>
    <row r="32">
      <c r="B32" s="103">
        <v>14.0</v>
      </c>
      <c r="C32" s="77" t="s">
        <v>284</v>
      </c>
      <c r="D32" s="74">
        <v>1228.0</v>
      </c>
      <c r="E32" s="74">
        <v>1484.0</v>
      </c>
      <c r="F32" s="74">
        <v>1518.0</v>
      </c>
      <c r="H32" s="102" t="s">
        <v>283</v>
      </c>
    </row>
    <row r="33">
      <c r="B33" s="104">
        <v>15.0</v>
      </c>
      <c r="C33" s="88" t="s">
        <v>285</v>
      </c>
      <c r="D33" s="74">
        <v>44246.01</v>
      </c>
      <c r="E33" s="74">
        <v>54228.52</v>
      </c>
      <c r="F33" s="74">
        <v>62035.69</v>
      </c>
      <c r="G33" s="105">
        <f>(F33-F30)/(9*F30)</f>
        <v>0.01454886736</v>
      </c>
      <c r="H33" s="102" t="s">
        <v>283</v>
      </c>
    </row>
    <row r="37">
      <c r="A37" s="106"/>
      <c r="C37" s="107" t="s">
        <v>2</v>
      </c>
      <c r="D37" s="4"/>
      <c r="E37" s="4"/>
      <c r="F37" s="4"/>
      <c r="G37" s="4"/>
      <c r="H37" s="4"/>
      <c r="I37" s="4"/>
      <c r="J37" s="4"/>
      <c r="K37" s="5"/>
      <c r="L37" s="6"/>
    </row>
    <row r="38">
      <c r="A38" s="108" t="s">
        <v>5</v>
      </c>
      <c r="B38" s="109" t="s">
        <v>7</v>
      </c>
      <c r="C38" s="110" t="s">
        <v>36</v>
      </c>
      <c r="D38" s="110" t="s">
        <v>37</v>
      </c>
      <c r="E38" s="110" t="s">
        <v>38</v>
      </c>
      <c r="F38" s="110" t="s">
        <v>39</v>
      </c>
      <c r="G38" s="110" t="s">
        <v>40</v>
      </c>
      <c r="H38" s="110" t="s">
        <v>41</v>
      </c>
      <c r="I38" s="110" t="s">
        <v>42</v>
      </c>
      <c r="J38" s="110" t="s">
        <v>43</v>
      </c>
      <c r="K38" s="110" t="s">
        <v>44</v>
      </c>
      <c r="L38" s="10"/>
    </row>
    <row r="39">
      <c r="A39" s="17">
        <v>1.0</v>
      </c>
      <c r="B39" s="17">
        <v>55790.0</v>
      </c>
      <c r="C39" s="111">
        <f t="shared" ref="C39:C148" si="3">($B39/$B$149)*$H$8</f>
        <v>0.1368919141</v>
      </c>
      <c r="D39" s="111">
        <f t="shared" ref="D39:D148" si="4">($B39/$B$149)*$H$15</f>
        <v>0.2432097643</v>
      </c>
      <c r="E39" s="111">
        <f t="shared" ref="E39:E148" si="5">($B39/$B$149)*$H$13</f>
        <v>0.001229108095</v>
      </c>
      <c r="F39" s="111">
        <f t="shared" ref="F39:F148" si="6">($B39/$B$149)*$H$16</f>
        <v>0.04025329012</v>
      </c>
      <c r="G39" s="111">
        <f t="shared" ref="G39:G148" si="7">($B39/$B$149)*$H$17</f>
        <v>0.3018996759</v>
      </c>
      <c r="H39" s="111">
        <f t="shared" ref="H39:H148" si="8">($B39/$B$149)*$H$19</f>
        <v>0.09264402268</v>
      </c>
      <c r="I39" s="111">
        <f t="shared" ref="I39:I148" si="9">($B39/$B$149)*$H$20</f>
        <v>0.142269262</v>
      </c>
      <c r="J39" s="111">
        <f t="shared" ref="J39:J148" si="10">($B39/$B$149)*$H$28</f>
        <v>0.3825598946</v>
      </c>
      <c r="K39" s="111">
        <f t="shared" ref="K39:K148" si="11">($B39/$B$149)*$H$27</f>
        <v>0.1951209101</v>
      </c>
    </row>
    <row r="40">
      <c r="A40" s="17">
        <v>2.0</v>
      </c>
      <c r="B40" s="17">
        <v>54101.0</v>
      </c>
      <c r="C40" s="111">
        <f t="shared" si="3"/>
        <v>0.1327476151</v>
      </c>
      <c r="D40" s="111">
        <f t="shared" si="4"/>
        <v>0.2358467729</v>
      </c>
      <c r="E40" s="111">
        <f t="shared" si="5"/>
        <v>0.001191897778</v>
      </c>
      <c r="F40" s="111">
        <f t="shared" si="6"/>
        <v>0.03903465225</v>
      </c>
      <c r="G40" s="111">
        <f t="shared" si="7"/>
        <v>0.2927598918</v>
      </c>
      <c r="H40" s="111">
        <f t="shared" si="8"/>
        <v>0.08983929505</v>
      </c>
      <c r="I40" s="111">
        <f t="shared" si="9"/>
        <v>0.1379621679</v>
      </c>
      <c r="J40" s="111">
        <f t="shared" si="10"/>
        <v>0.3709781836</v>
      </c>
      <c r="K40" s="111">
        <f t="shared" si="11"/>
        <v>0.1892137723</v>
      </c>
    </row>
    <row r="41">
      <c r="A41" s="17">
        <v>3.0</v>
      </c>
      <c r="B41" s="17">
        <v>23187.0</v>
      </c>
      <c r="C41" s="111">
        <f t="shared" si="3"/>
        <v>0.0568939382</v>
      </c>
      <c r="D41" s="111">
        <f t="shared" si="4"/>
        <v>0.101080925</v>
      </c>
      <c r="E41" s="111">
        <f t="shared" si="5"/>
        <v>0.0005108322173</v>
      </c>
      <c r="F41" s="111">
        <f t="shared" si="6"/>
        <v>0.01672975512</v>
      </c>
      <c r="G41" s="111">
        <f t="shared" si="7"/>
        <v>0.1254731634</v>
      </c>
      <c r="H41" s="111">
        <f t="shared" si="8"/>
        <v>0.03850397838</v>
      </c>
      <c r="I41" s="111">
        <f t="shared" si="9"/>
        <v>0.05912882916</v>
      </c>
      <c r="J41" s="111">
        <f t="shared" si="10"/>
        <v>0.1589965276</v>
      </c>
      <c r="K41" s="111">
        <f t="shared" si="11"/>
        <v>0.0810946145</v>
      </c>
    </row>
    <row r="42">
      <c r="A42" s="17">
        <v>4.0</v>
      </c>
      <c r="B42" s="17">
        <v>29282.0</v>
      </c>
      <c r="C42" s="111">
        <f t="shared" si="3"/>
        <v>0.07184923873</v>
      </c>
      <c r="D42" s="111">
        <f t="shared" si="4"/>
        <v>0.1276513411</v>
      </c>
      <c r="E42" s="111">
        <f t="shared" si="5"/>
        <v>0.00064511101</v>
      </c>
      <c r="F42" s="111">
        <f t="shared" si="6"/>
        <v>0.02112738558</v>
      </c>
      <c r="G42" s="111">
        <f t="shared" si="7"/>
        <v>0.1584553918</v>
      </c>
      <c r="H42" s="111">
        <f t="shared" si="8"/>
        <v>0.04862524238</v>
      </c>
      <c r="I42" s="111">
        <f t="shared" si="9"/>
        <v>0.0746715994</v>
      </c>
      <c r="J42" s="111">
        <f t="shared" si="10"/>
        <v>0.2007908018</v>
      </c>
      <c r="K42" s="111">
        <f t="shared" si="11"/>
        <v>0.1024113728</v>
      </c>
    </row>
    <row r="43">
      <c r="A43" s="17">
        <v>5.0</v>
      </c>
      <c r="B43" s="17">
        <v>28306.0</v>
      </c>
      <c r="C43" s="111">
        <f t="shared" si="3"/>
        <v>0.06945442769</v>
      </c>
      <c r="D43" s="111">
        <f t="shared" si="4"/>
        <v>0.123396587</v>
      </c>
      <c r="E43" s="111">
        <f t="shared" si="5"/>
        <v>0.0006236087784</v>
      </c>
      <c r="F43" s="111">
        <f t="shared" si="6"/>
        <v>0.02042318749</v>
      </c>
      <c r="G43" s="111">
        <f t="shared" si="7"/>
        <v>0.1531739062</v>
      </c>
      <c r="H43" s="111">
        <f t="shared" si="8"/>
        <v>0.04700451167</v>
      </c>
      <c r="I43" s="111">
        <f t="shared" si="9"/>
        <v>0.07218271609</v>
      </c>
      <c r="J43" s="111">
        <f t="shared" si="10"/>
        <v>0.1940982323</v>
      </c>
      <c r="K43" s="111">
        <f t="shared" si="11"/>
        <v>0.09899789356</v>
      </c>
    </row>
    <row r="44">
      <c r="A44" s="17">
        <v>6.0</v>
      </c>
      <c r="B44" s="17">
        <v>50155.0</v>
      </c>
      <c r="C44" s="111">
        <f t="shared" si="3"/>
        <v>0.1230653155</v>
      </c>
      <c r="D44" s="111">
        <f t="shared" si="4"/>
        <v>0.2186446627</v>
      </c>
      <c r="E44" s="111">
        <f t="shared" si="5"/>
        <v>0.001104963551</v>
      </c>
      <c r="F44" s="111">
        <f t="shared" si="6"/>
        <v>0.0361875563</v>
      </c>
      <c r="G44" s="111">
        <f t="shared" si="7"/>
        <v>0.2714066722</v>
      </c>
      <c r="H44" s="111">
        <f t="shared" si="8"/>
        <v>0.08328662767</v>
      </c>
      <c r="I44" s="111">
        <f t="shared" si="9"/>
        <v>0.127899531</v>
      </c>
      <c r="J44" s="111">
        <f t="shared" si="10"/>
        <v>0.3439199053</v>
      </c>
      <c r="K44" s="111">
        <f t="shared" si="11"/>
        <v>0.1754129637</v>
      </c>
    </row>
    <row r="45">
      <c r="A45" s="17">
        <v>7.0</v>
      </c>
      <c r="B45" s="17">
        <v>24490.0</v>
      </c>
      <c r="C45" s="111">
        <f t="shared" si="3"/>
        <v>0.0600911091</v>
      </c>
      <c r="D45" s="111">
        <f t="shared" si="4"/>
        <v>0.1067611961</v>
      </c>
      <c r="E45" s="111">
        <f t="shared" si="5"/>
        <v>0.0005395385778</v>
      </c>
      <c r="F45" s="111">
        <f t="shared" si="6"/>
        <v>0.01766988842</v>
      </c>
      <c r="G45" s="111">
        <f t="shared" si="7"/>
        <v>0.1325241632</v>
      </c>
      <c r="H45" s="111">
        <f t="shared" si="8"/>
        <v>0.0406677203</v>
      </c>
      <c r="I45" s="111">
        <f t="shared" si="9"/>
        <v>0.06245159037</v>
      </c>
      <c r="J45" s="111">
        <f t="shared" si="10"/>
        <v>0.1679313823</v>
      </c>
      <c r="K45" s="111">
        <f t="shared" si="11"/>
        <v>0.08565174922</v>
      </c>
    </row>
    <row r="46">
      <c r="A46" s="17">
        <v>8.0</v>
      </c>
      <c r="B46" s="17">
        <v>32938.0</v>
      </c>
      <c r="C46" s="111">
        <f t="shared" si="3"/>
        <v>0.08081996535</v>
      </c>
      <c r="D46" s="111">
        <f t="shared" si="4"/>
        <v>0.1435892314</v>
      </c>
      <c r="E46" s="111">
        <f t="shared" si="5"/>
        <v>0.0007256562546</v>
      </c>
      <c r="F46" s="111">
        <f t="shared" si="6"/>
        <v>0.02376524234</v>
      </c>
      <c r="G46" s="111">
        <f t="shared" si="7"/>
        <v>0.1782393175</v>
      </c>
      <c r="H46" s="111">
        <f t="shared" si="8"/>
        <v>0.05469634019</v>
      </c>
      <c r="I46" s="111">
        <f t="shared" si="9"/>
        <v>0.08399471146</v>
      </c>
      <c r="J46" s="111">
        <f t="shared" si="10"/>
        <v>0.2258605092</v>
      </c>
      <c r="K46" s="111">
        <f t="shared" si="11"/>
        <v>0.1151979304</v>
      </c>
    </row>
    <row r="47">
      <c r="A47" s="17">
        <v>9.0</v>
      </c>
      <c r="B47" s="17">
        <v>65190.0</v>
      </c>
      <c r="C47" s="111">
        <f t="shared" si="3"/>
        <v>0.1599566926</v>
      </c>
      <c r="D47" s="111">
        <f t="shared" si="4"/>
        <v>0.2841879286</v>
      </c>
      <c r="E47" s="111">
        <f t="shared" si="5"/>
        <v>0.00143619926</v>
      </c>
      <c r="F47" s="111">
        <f t="shared" si="6"/>
        <v>0.04703552577</v>
      </c>
      <c r="G47" s="111">
        <f t="shared" si="7"/>
        <v>0.3527664433</v>
      </c>
      <c r="H47" s="111">
        <f t="shared" si="8"/>
        <v>0.1082535192</v>
      </c>
      <c r="I47" s="111">
        <f t="shared" si="9"/>
        <v>0.1662400644</v>
      </c>
      <c r="J47" s="111">
        <f t="shared" si="10"/>
        <v>0.4470170198</v>
      </c>
      <c r="K47" s="111">
        <f t="shared" si="11"/>
        <v>0.2279966326</v>
      </c>
    </row>
    <row r="48">
      <c r="A48" s="17">
        <v>10.0</v>
      </c>
      <c r="B48" s="17">
        <v>49050.0</v>
      </c>
      <c r="C48" s="111">
        <f t="shared" si="3"/>
        <v>0.1203539772</v>
      </c>
      <c r="D48" s="111">
        <f t="shared" si="4"/>
        <v>0.2138275487</v>
      </c>
      <c r="E48" s="111">
        <f t="shared" si="5"/>
        <v>0.001080619324</v>
      </c>
      <c r="F48" s="111">
        <f t="shared" si="6"/>
        <v>0.03539028285</v>
      </c>
      <c r="G48" s="111">
        <f t="shared" si="7"/>
        <v>0.2654271214</v>
      </c>
      <c r="H48" s="111">
        <f t="shared" si="8"/>
        <v>0.08145168153</v>
      </c>
      <c r="I48" s="111">
        <f t="shared" si="9"/>
        <v>0.1250816867</v>
      </c>
      <c r="J48" s="111">
        <f t="shared" si="10"/>
        <v>0.3363427645</v>
      </c>
      <c r="K48" s="111">
        <f t="shared" si="11"/>
        <v>0.1715483176</v>
      </c>
    </row>
    <row r="49">
      <c r="A49" s="17">
        <v>11.0</v>
      </c>
      <c r="B49" s="17">
        <v>70267.0</v>
      </c>
      <c r="C49" s="111">
        <f t="shared" si="3"/>
        <v>0.1724141267</v>
      </c>
      <c r="D49" s="111">
        <f t="shared" si="4"/>
        <v>0.3063204967</v>
      </c>
      <c r="E49" s="111">
        <f t="shared" si="5"/>
        <v>0.00154805052</v>
      </c>
      <c r="F49" s="111">
        <f t="shared" si="6"/>
        <v>0.05069865454</v>
      </c>
      <c r="G49" s="111">
        <f t="shared" si="7"/>
        <v>0.3802399091</v>
      </c>
      <c r="H49" s="111">
        <f t="shared" si="8"/>
        <v>0.116684308</v>
      </c>
      <c r="I49" s="111">
        <f t="shared" si="9"/>
        <v>0.1791868477</v>
      </c>
      <c r="J49" s="111">
        <f t="shared" si="10"/>
        <v>0.4818307245</v>
      </c>
      <c r="K49" s="111">
        <f t="shared" si="11"/>
        <v>0.2457530201</v>
      </c>
    </row>
    <row r="50">
      <c r="A50" s="17">
        <v>12.0</v>
      </c>
      <c r="B50" s="17">
        <v>71188.0</v>
      </c>
      <c r="C50" s="111">
        <f t="shared" si="3"/>
        <v>0.1746739843</v>
      </c>
      <c r="D50" s="111">
        <f t="shared" si="4"/>
        <v>0.3103354849</v>
      </c>
      <c r="E50" s="111">
        <f t="shared" si="5"/>
        <v>0.001568341048</v>
      </c>
      <c r="F50" s="111">
        <f t="shared" si="6"/>
        <v>0.05136316933</v>
      </c>
      <c r="G50" s="111">
        <f t="shared" si="7"/>
        <v>0.38522377</v>
      </c>
      <c r="H50" s="111">
        <f t="shared" si="8"/>
        <v>0.1182137065</v>
      </c>
      <c r="I50" s="111">
        <f t="shared" si="9"/>
        <v>0.1815354763</v>
      </c>
      <c r="J50" s="111">
        <f t="shared" si="10"/>
        <v>0.4881461513</v>
      </c>
      <c r="K50" s="111">
        <f t="shared" si="11"/>
        <v>0.2489741414</v>
      </c>
    </row>
    <row r="51">
      <c r="A51" s="17">
        <v>13.0</v>
      </c>
      <c r="B51" s="17">
        <v>25352.0</v>
      </c>
      <c r="C51" s="111">
        <f t="shared" si="3"/>
        <v>0.06220619836</v>
      </c>
      <c r="D51" s="111">
        <f t="shared" si="4"/>
        <v>0.1105189809</v>
      </c>
      <c r="E51" s="111">
        <f t="shared" si="5"/>
        <v>0.0005585292782</v>
      </c>
      <c r="F51" s="111">
        <f t="shared" si="6"/>
        <v>0.01829183386</v>
      </c>
      <c r="G51" s="111">
        <f t="shared" si="7"/>
        <v>0.137188754</v>
      </c>
      <c r="H51" s="111">
        <f t="shared" si="8"/>
        <v>0.04209914434</v>
      </c>
      <c r="I51" s="111">
        <f t="shared" si="9"/>
        <v>0.06464976395</v>
      </c>
      <c r="J51" s="111">
        <f t="shared" si="10"/>
        <v>0.1738422378</v>
      </c>
      <c r="K51" s="111">
        <f t="shared" si="11"/>
        <v>0.08866652291</v>
      </c>
    </row>
    <row r="52">
      <c r="A52" s="17">
        <v>14.0</v>
      </c>
      <c r="B52" s="17">
        <v>25710.0</v>
      </c>
      <c r="C52" s="111">
        <f t="shared" si="3"/>
        <v>0.0630846229</v>
      </c>
      <c r="D52" s="111">
        <f t="shared" si="4"/>
        <v>0.1120796387</v>
      </c>
      <c r="E52" s="111">
        <f t="shared" si="5"/>
        <v>0.0005664163673</v>
      </c>
      <c r="F52" s="111">
        <f t="shared" si="6"/>
        <v>0.01855013603</v>
      </c>
      <c r="G52" s="111">
        <f t="shared" si="7"/>
        <v>0.1391260202</v>
      </c>
      <c r="H52" s="111">
        <f t="shared" si="8"/>
        <v>0.04269363368</v>
      </c>
      <c r="I52" s="111">
        <f t="shared" si="9"/>
        <v>0.06556269451</v>
      </c>
      <c r="J52" s="111">
        <f t="shared" si="10"/>
        <v>0.1762970943</v>
      </c>
      <c r="K52" s="111">
        <f t="shared" si="11"/>
        <v>0.0899185983</v>
      </c>
    </row>
    <row r="53">
      <c r="A53" s="17">
        <v>15.0</v>
      </c>
      <c r="B53" s="17">
        <v>59367.0</v>
      </c>
      <c r="C53" s="111">
        <f t="shared" si="3"/>
        <v>0.1456687984</v>
      </c>
      <c r="D53" s="111">
        <f t="shared" si="4"/>
        <v>0.2588032637</v>
      </c>
      <c r="E53" s="111">
        <f t="shared" si="5"/>
        <v>0.001307912893</v>
      </c>
      <c r="F53" s="111">
        <f t="shared" si="6"/>
        <v>0.04283414724</v>
      </c>
      <c r="G53" s="111">
        <f t="shared" si="7"/>
        <v>0.3212561043</v>
      </c>
      <c r="H53" s="111">
        <f t="shared" si="8"/>
        <v>0.0985839343</v>
      </c>
      <c r="I53" s="111">
        <f t="shared" si="9"/>
        <v>0.1513909173</v>
      </c>
      <c r="J53" s="111">
        <f t="shared" si="10"/>
        <v>0.4070878879</v>
      </c>
      <c r="K53" s="111">
        <f t="shared" si="11"/>
        <v>0.2076311717</v>
      </c>
    </row>
    <row r="54">
      <c r="A54" s="17">
        <v>16.0</v>
      </c>
      <c r="B54" s="17">
        <v>71625.0</v>
      </c>
      <c r="C54" s="111">
        <f t="shared" si="3"/>
        <v>0.1757462511</v>
      </c>
      <c r="D54" s="111">
        <f t="shared" si="4"/>
        <v>0.3122405336</v>
      </c>
      <c r="E54" s="111">
        <f t="shared" si="5"/>
        <v>0.001577968584</v>
      </c>
      <c r="F54" s="111">
        <f t="shared" si="6"/>
        <v>0.05167847114</v>
      </c>
      <c r="G54" s="111">
        <f t="shared" si="7"/>
        <v>0.3875885335</v>
      </c>
      <c r="H54" s="111">
        <f t="shared" si="8"/>
        <v>0.118939382</v>
      </c>
      <c r="I54" s="111">
        <f t="shared" si="9"/>
        <v>0.1826498636</v>
      </c>
      <c r="J54" s="111">
        <f t="shared" si="10"/>
        <v>0.4911427219</v>
      </c>
      <c r="K54" s="111">
        <f t="shared" si="11"/>
        <v>0.2505025128</v>
      </c>
    </row>
    <row r="55">
      <c r="A55" s="17">
        <v>17.0</v>
      </c>
      <c r="B55" s="17">
        <v>20717.0</v>
      </c>
      <c r="C55" s="111">
        <f t="shared" si="3"/>
        <v>0.0508332996</v>
      </c>
      <c r="D55" s="111">
        <f t="shared" si="4"/>
        <v>0.09031325843</v>
      </c>
      <c r="E55" s="111">
        <f t="shared" si="5"/>
        <v>0.0004564157091</v>
      </c>
      <c r="F55" s="111">
        <f t="shared" si="6"/>
        <v>0.01494761447</v>
      </c>
      <c r="G55" s="111">
        <f t="shared" si="7"/>
        <v>0.1121071085</v>
      </c>
      <c r="H55" s="111">
        <f t="shared" si="8"/>
        <v>0.03440233407</v>
      </c>
      <c r="I55" s="111">
        <f t="shared" si="9"/>
        <v>0.05283011833</v>
      </c>
      <c r="J55" s="111">
        <f t="shared" si="10"/>
        <v>0.1420593895</v>
      </c>
      <c r="K55" s="111">
        <f t="shared" si="11"/>
        <v>0.07245599382</v>
      </c>
    </row>
    <row r="56">
      <c r="A56" s="17">
        <v>18.0</v>
      </c>
      <c r="B56" s="17">
        <v>30023.0</v>
      </c>
      <c r="C56" s="111">
        <f t="shared" si="3"/>
        <v>0.07366743032</v>
      </c>
      <c r="D56" s="111">
        <f t="shared" si="4"/>
        <v>0.1308816411</v>
      </c>
      <c r="E56" s="111">
        <f t="shared" si="5"/>
        <v>0.0006614359624</v>
      </c>
      <c r="F56" s="111">
        <f t="shared" si="6"/>
        <v>0.02166202777</v>
      </c>
      <c r="G56" s="111">
        <f t="shared" si="7"/>
        <v>0.1624652083</v>
      </c>
      <c r="H56" s="111">
        <f t="shared" si="8"/>
        <v>0.04985573567</v>
      </c>
      <c r="I56" s="111">
        <f t="shared" si="9"/>
        <v>0.07656121265</v>
      </c>
      <c r="J56" s="111">
        <f t="shared" si="10"/>
        <v>0.2058719433</v>
      </c>
      <c r="K56" s="111">
        <f t="shared" si="11"/>
        <v>0.105002959</v>
      </c>
    </row>
    <row r="57">
      <c r="A57" s="17">
        <v>19.0</v>
      </c>
      <c r="B57" s="17">
        <v>30405.0</v>
      </c>
      <c r="C57" s="111">
        <f t="shared" si="3"/>
        <v>0.07460474365</v>
      </c>
      <c r="D57" s="111">
        <f t="shared" si="4"/>
        <v>0.1325469239</v>
      </c>
      <c r="E57" s="111">
        <f t="shared" si="5"/>
        <v>0.0006698517949</v>
      </c>
      <c r="F57" s="111">
        <f t="shared" si="6"/>
        <v>0.02193764628</v>
      </c>
      <c r="G57" s="111">
        <f t="shared" si="7"/>
        <v>0.1645323471</v>
      </c>
      <c r="H57" s="111">
        <f t="shared" si="8"/>
        <v>0.05049007904</v>
      </c>
      <c r="I57" s="111">
        <f t="shared" si="9"/>
        <v>0.07753534526</v>
      </c>
      <c r="J57" s="111">
        <f t="shared" si="10"/>
        <v>0.2084913712</v>
      </c>
      <c r="K57" s="111">
        <f t="shared" si="11"/>
        <v>0.1063389724</v>
      </c>
    </row>
    <row r="58">
      <c r="A58" s="17">
        <v>20.0</v>
      </c>
      <c r="B58" s="17">
        <v>24561.0</v>
      </c>
      <c r="C58" s="111">
        <f t="shared" si="3"/>
        <v>0.06026532179</v>
      </c>
      <c r="D58" s="111">
        <f t="shared" si="4"/>
        <v>0.107070712</v>
      </c>
      <c r="E58" s="111">
        <f t="shared" si="5"/>
        <v>0.000541102777</v>
      </c>
      <c r="F58" s="111">
        <f t="shared" si="6"/>
        <v>0.01772111595</v>
      </c>
      <c r="G58" s="111">
        <f t="shared" si="7"/>
        <v>0.1329083696</v>
      </c>
      <c r="H58" s="111">
        <f t="shared" si="8"/>
        <v>0.04078562181</v>
      </c>
      <c r="I58" s="111">
        <f t="shared" si="9"/>
        <v>0.06263264644</v>
      </c>
      <c r="J58" s="111">
        <f t="shared" si="10"/>
        <v>0.1684182393</v>
      </c>
      <c r="K58" s="111">
        <f t="shared" si="11"/>
        <v>0.08590006585</v>
      </c>
    </row>
    <row r="59">
      <c r="A59" s="17">
        <v>21.0</v>
      </c>
      <c r="B59" s="17">
        <v>88932.0</v>
      </c>
      <c r="C59" s="111">
        <f t="shared" si="3"/>
        <v>0.2182124342</v>
      </c>
      <c r="D59" s="111">
        <f t="shared" si="4"/>
        <v>0.3876883091</v>
      </c>
      <c r="E59" s="111">
        <f t="shared" si="5"/>
        <v>0.001959258669</v>
      </c>
      <c r="F59" s="111">
        <f t="shared" si="6"/>
        <v>0.0641657214</v>
      </c>
      <c r="G59" s="111">
        <f t="shared" si="7"/>
        <v>0.4812429105</v>
      </c>
      <c r="H59" s="111">
        <f t="shared" si="8"/>
        <v>0.1476791222</v>
      </c>
      <c r="I59" s="111">
        <f t="shared" si="9"/>
        <v>0.2267841909</v>
      </c>
      <c r="J59" s="111">
        <f t="shared" si="10"/>
        <v>0.6098192606</v>
      </c>
      <c r="K59" s="111">
        <f t="shared" si="11"/>
        <v>0.3110323137</v>
      </c>
    </row>
    <row r="60">
      <c r="A60" s="17">
        <v>22.0</v>
      </c>
      <c r="B60" s="17">
        <v>34816.0</v>
      </c>
      <c r="C60" s="111">
        <f t="shared" si="3"/>
        <v>0.08542801365</v>
      </c>
      <c r="D60" s="111">
        <f t="shared" si="4"/>
        <v>0.1517761455</v>
      </c>
      <c r="E60" s="111">
        <f t="shared" si="5"/>
        <v>0.0007670304256</v>
      </c>
      <c r="F60" s="111">
        <f t="shared" si="6"/>
        <v>0.02512024644</v>
      </c>
      <c r="G60" s="111">
        <f t="shared" si="7"/>
        <v>0.1884018483</v>
      </c>
      <c r="H60" s="111">
        <f t="shared" si="8"/>
        <v>0.05781491833</v>
      </c>
      <c r="I60" s="111">
        <f t="shared" si="9"/>
        <v>0.08878377176</v>
      </c>
      <c r="J60" s="111">
        <f t="shared" si="10"/>
        <v>0.23873822</v>
      </c>
      <c r="K60" s="111">
        <f t="shared" si="11"/>
        <v>0.1217660801</v>
      </c>
    </row>
    <row r="61">
      <c r="A61" s="17">
        <v>23.0</v>
      </c>
      <c r="B61" s="17">
        <v>24830.0</v>
      </c>
      <c r="C61" s="111">
        <f t="shared" si="3"/>
        <v>0.06092536704</v>
      </c>
      <c r="D61" s="111">
        <f t="shared" si="4"/>
        <v>0.108243385</v>
      </c>
      <c r="E61" s="111">
        <f t="shared" si="5"/>
        <v>0.0005470291093</v>
      </c>
      <c r="F61" s="111">
        <f t="shared" si="6"/>
        <v>0.01791520333</v>
      </c>
      <c r="G61" s="111">
        <f t="shared" si="7"/>
        <v>0.134364025</v>
      </c>
      <c r="H61" s="111">
        <f t="shared" si="8"/>
        <v>0.04123231911</v>
      </c>
      <c r="I61" s="111">
        <f t="shared" si="9"/>
        <v>0.0633186194</v>
      </c>
      <c r="J61" s="111">
        <f t="shared" si="10"/>
        <v>0.1702628103</v>
      </c>
      <c r="K61" s="111">
        <f t="shared" si="11"/>
        <v>0.08684087109</v>
      </c>
    </row>
    <row r="62">
      <c r="A62" s="17">
        <v>24.0</v>
      </c>
      <c r="B62" s="17">
        <v>45631.0</v>
      </c>
      <c r="C62" s="111">
        <f t="shared" si="3"/>
        <v>0.1119647774</v>
      </c>
      <c r="D62" s="111">
        <f t="shared" si="4"/>
        <v>0.1989228313</v>
      </c>
      <c r="E62" s="111">
        <f t="shared" si="5"/>
        <v>0.00100529542</v>
      </c>
      <c r="F62" s="111">
        <f t="shared" si="6"/>
        <v>0.03292342501</v>
      </c>
      <c r="G62" s="111">
        <f t="shared" si="7"/>
        <v>0.2469256876</v>
      </c>
      <c r="H62" s="111">
        <f t="shared" si="8"/>
        <v>0.0757741423</v>
      </c>
      <c r="I62" s="111">
        <f t="shared" si="9"/>
        <v>0.1163629449</v>
      </c>
      <c r="J62" s="111">
        <f t="shared" si="10"/>
        <v>0.3128981995</v>
      </c>
      <c r="K62" s="111">
        <f t="shared" si="11"/>
        <v>0.159590648</v>
      </c>
    </row>
    <row r="63">
      <c r="A63" s="17">
        <v>25.0</v>
      </c>
      <c r="B63" s="17">
        <v>45517.0</v>
      </c>
      <c r="C63" s="111">
        <f t="shared" si="3"/>
        <v>0.1116850556</v>
      </c>
      <c r="D63" s="111">
        <f t="shared" si="4"/>
        <v>0.1984258621</v>
      </c>
      <c r="E63" s="111">
        <f t="shared" si="5"/>
        <v>0.001002783889</v>
      </c>
      <c r="F63" s="111">
        <f t="shared" si="6"/>
        <v>0.03284117237</v>
      </c>
      <c r="G63" s="111">
        <f t="shared" si="7"/>
        <v>0.2463087928</v>
      </c>
      <c r="H63" s="111">
        <f t="shared" si="8"/>
        <v>0.07558483564</v>
      </c>
      <c r="I63" s="111">
        <f t="shared" si="9"/>
        <v>0.1160722352</v>
      </c>
      <c r="J63" s="111">
        <f t="shared" si="10"/>
        <v>0.3121164855</v>
      </c>
      <c r="K63" s="111">
        <f t="shared" si="11"/>
        <v>0.1591919424</v>
      </c>
    </row>
    <row r="64">
      <c r="A64" s="17">
        <v>26.0</v>
      </c>
      <c r="B64" s="17">
        <v>25735.0</v>
      </c>
      <c r="C64" s="111">
        <f t="shared" si="3"/>
        <v>0.0631459654</v>
      </c>
      <c r="D64" s="111">
        <f t="shared" si="4"/>
        <v>0.1121886231</v>
      </c>
      <c r="E64" s="111">
        <f t="shared" si="5"/>
        <v>0.0005669671416</v>
      </c>
      <c r="F64" s="111">
        <f t="shared" si="6"/>
        <v>0.01856817389</v>
      </c>
      <c r="G64" s="111">
        <f t="shared" si="7"/>
        <v>0.1392613042</v>
      </c>
      <c r="H64" s="111">
        <f t="shared" si="8"/>
        <v>0.0427351483</v>
      </c>
      <c r="I64" s="111">
        <f t="shared" si="9"/>
        <v>0.06562644664</v>
      </c>
      <c r="J64" s="111">
        <f t="shared" si="10"/>
        <v>0.1764685228</v>
      </c>
      <c r="K64" s="111">
        <f t="shared" si="11"/>
        <v>0.09000603373</v>
      </c>
    </row>
    <row r="65">
      <c r="A65" s="17">
        <v>27.0</v>
      </c>
      <c r="B65" s="17">
        <v>23622.0</v>
      </c>
      <c r="C65" s="111">
        <f t="shared" si="3"/>
        <v>0.05796129764</v>
      </c>
      <c r="D65" s="111">
        <f t="shared" si="4"/>
        <v>0.1029772549</v>
      </c>
      <c r="E65" s="111">
        <f t="shared" si="5"/>
        <v>0.0005204156915</v>
      </c>
      <c r="F65" s="111">
        <f t="shared" si="6"/>
        <v>0.0170436139</v>
      </c>
      <c r="G65" s="111">
        <f t="shared" si="7"/>
        <v>0.1278271042</v>
      </c>
      <c r="H65" s="111">
        <f t="shared" si="8"/>
        <v>0.03922633274</v>
      </c>
      <c r="I65" s="111">
        <f t="shared" si="9"/>
        <v>0.06023811629</v>
      </c>
      <c r="J65" s="111">
        <f t="shared" si="10"/>
        <v>0.161979384</v>
      </c>
      <c r="K65" s="111">
        <f t="shared" si="11"/>
        <v>0.08261599102</v>
      </c>
    </row>
    <row r="66">
      <c r="A66" s="17">
        <v>28.0</v>
      </c>
      <c r="B66" s="17">
        <v>32506.0</v>
      </c>
      <c r="C66" s="111">
        <f t="shared" si="3"/>
        <v>0.07975996702</v>
      </c>
      <c r="D66" s="111">
        <f t="shared" si="4"/>
        <v>0.1417059796</v>
      </c>
      <c r="E66" s="111">
        <f t="shared" si="5"/>
        <v>0.0007161388734</v>
      </c>
      <c r="F66" s="111">
        <f t="shared" si="6"/>
        <v>0.0234535481</v>
      </c>
      <c r="G66" s="111">
        <f t="shared" si="7"/>
        <v>0.1759016108</v>
      </c>
      <c r="H66" s="111">
        <f t="shared" si="8"/>
        <v>0.05397896758</v>
      </c>
      <c r="I66" s="111">
        <f t="shared" si="9"/>
        <v>0.08289307459</v>
      </c>
      <c r="J66" s="111">
        <f t="shared" si="10"/>
        <v>0.2228982243</v>
      </c>
      <c r="K66" s="111">
        <f t="shared" si="11"/>
        <v>0.1136870461</v>
      </c>
    </row>
    <row r="67">
      <c r="A67" s="17">
        <v>29.0</v>
      </c>
      <c r="B67" s="17">
        <v>28768.0</v>
      </c>
      <c r="C67" s="111">
        <f t="shared" si="3"/>
        <v>0.07058803702</v>
      </c>
      <c r="D67" s="111">
        <f t="shared" si="4"/>
        <v>0.1254106202</v>
      </c>
      <c r="E67" s="111">
        <f t="shared" si="5"/>
        <v>0.0006337870888</v>
      </c>
      <c r="F67" s="111">
        <f t="shared" si="6"/>
        <v>0.02075652716</v>
      </c>
      <c r="G67" s="111">
        <f t="shared" si="7"/>
        <v>0.1556739537</v>
      </c>
      <c r="H67" s="111">
        <f t="shared" si="8"/>
        <v>0.04777170182</v>
      </c>
      <c r="I67" s="111">
        <f t="shared" si="9"/>
        <v>0.07336085553</v>
      </c>
      <c r="J67" s="111">
        <f t="shared" si="10"/>
        <v>0.1972662314</v>
      </c>
      <c r="K67" s="111">
        <f t="shared" si="11"/>
        <v>0.1006137003</v>
      </c>
    </row>
    <row r="68">
      <c r="A68" s="17">
        <v>30.0</v>
      </c>
      <c r="B68" s="17">
        <v>69129.0</v>
      </c>
      <c r="C68" s="111">
        <f t="shared" si="3"/>
        <v>0.1696218163</v>
      </c>
      <c r="D68" s="111">
        <f t="shared" si="4"/>
        <v>0.3013595232</v>
      </c>
      <c r="E68" s="111">
        <f t="shared" si="5"/>
        <v>0.001522979271</v>
      </c>
      <c r="F68" s="111">
        <f t="shared" si="6"/>
        <v>0.04987757112</v>
      </c>
      <c r="G68" s="111">
        <f t="shared" si="7"/>
        <v>0.3740817834</v>
      </c>
      <c r="H68" s="111">
        <f t="shared" si="8"/>
        <v>0.1147945625</v>
      </c>
      <c r="I68" s="111">
        <f t="shared" si="9"/>
        <v>0.1762848506</v>
      </c>
      <c r="J68" s="111">
        <f t="shared" si="10"/>
        <v>0.474027298</v>
      </c>
      <c r="K68" s="111">
        <f t="shared" si="11"/>
        <v>0.2417729592</v>
      </c>
    </row>
    <row r="69">
      <c r="A69" s="17">
        <v>31.0</v>
      </c>
      <c r="B69" s="17">
        <v>14263.0</v>
      </c>
      <c r="C69" s="111">
        <f t="shared" si="3"/>
        <v>0.03499712083</v>
      </c>
      <c r="D69" s="111">
        <f t="shared" si="4"/>
        <v>0.06217782522</v>
      </c>
      <c r="E69" s="111">
        <f t="shared" si="5"/>
        <v>0.0003142277964</v>
      </c>
      <c r="F69" s="111">
        <f t="shared" si="6"/>
        <v>0.01029096033</v>
      </c>
      <c r="G69" s="111">
        <f t="shared" si="7"/>
        <v>0.0771822025</v>
      </c>
      <c r="H69" s="111">
        <f t="shared" si="8"/>
        <v>0.02368492016</v>
      </c>
      <c r="I69" s="111">
        <f t="shared" si="9"/>
        <v>0.03637186744</v>
      </c>
      <c r="J69" s="111">
        <f t="shared" si="10"/>
        <v>0.09780340164</v>
      </c>
      <c r="K69" s="111">
        <f t="shared" si="11"/>
        <v>0.04988366268</v>
      </c>
    </row>
    <row r="70">
      <c r="A70" s="17">
        <v>32.0</v>
      </c>
      <c r="B70" s="17">
        <v>67451.0</v>
      </c>
      <c r="C70" s="111">
        <f t="shared" si="3"/>
        <v>0.165504508</v>
      </c>
      <c r="D70" s="111">
        <f t="shared" si="4"/>
        <v>0.2940444849</v>
      </c>
      <c r="E70" s="111">
        <f t="shared" si="5"/>
        <v>0.001486011295</v>
      </c>
      <c r="F70" s="111">
        <f t="shared" si="6"/>
        <v>0.0486668699</v>
      </c>
      <c r="G70" s="111">
        <f t="shared" si="7"/>
        <v>0.3650015243</v>
      </c>
      <c r="H70" s="111">
        <f t="shared" si="8"/>
        <v>0.1120081013</v>
      </c>
      <c r="I70" s="111">
        <f t="shared" si="9"/>
        <v>0.1720058074</v>
      </c>
      <c r="J70" s="111">
        <f t="shared" si="10"/>
        <v>0.4625210155</v>
      </c>
      <c r="K70" s="111">
        <f t="shared" si="11"/>
        <v>0.235904293</v>
      </c>
    </row>
    <row r="71">
      <c r="A71" s="17">
        <v>33.0</v>
      </c>
      <c r="B71" s="17">
        <v>22202.0</v>
      </c>
      <c r="C71" s="111">
        <f t="shared" si="3"/>
        <v>0.05447704386</v>
      </c>
      <c r="D71" s="111">
        <f t="shared" si="4"/>
        <v>0.09678693651</v>
      </c>
      <c r="E71" s="111">
        <f t="shared" si="5"/>
        <v>0.000489131707</v>
      </c>
      <c r="F71" s="111">
        <f t="shared" si="6"/>
        <v>0.0160190634</v>
      </c>
      <c r="G71" s="111">
        <f t="shared" si="7"/>
        <v>0.1201429755</v>
      </c>
      <c r="H71" s="111">
        <f t="shared" si="8"/>
        <v>0.03686830241</v>
      </c>
      <c r="I71" s="111">
        <f t="shared" si="9"/>
        <v>0.05661699508</v>
      </c>
      <c r="J71" s="111">
        <f t="shared" si="10"/>
        <v>0.1522422438</v>
      </c>
      <c r="K71" s="111">
        <f t="shared" si="11"/>
        <v>0.07764965848</v>
      </c>
    </row>
    <row r="72">
      <c r="A72" s="17">
        <v>34.0</v>
      </c>
      <c r="B72" s="17">
        <v>20407.0</v>
      </c>
      <c r="C72" s="111">
        <f t="shared" si="3"/>
        <v>0.05007265265</v>
      </c>
      <c r="D72" s="111">
        <f t="shared" si="4"/>
        <v>0.08896185089</v>
      </c>
      <c r="E72" s="111">
        <f t="shared" si="5"/>
        <v>0.0004495861068</v>
      </c>
      <c r="F72" s="111">
        <f t="shared" si="6"/>
        <v>0.014723945</v>
      </c>
      <c r="G72" s="111">
        <f t="shared" si="7"/>
        <v>0.1104295875</v>
      </c>
      <c r="H72" s="111">
        <f t="shared" si="8"/>
        <v>0.0338875528</v>
      </c>
      <c r="I72" s="111">
        <f t="shared" si="9"/>
        <v>0.05203959187</v>
      </c>
      <c r="J72" s="111">
        <f t="shared" si="10"/>
        <v>0.1399336757</v>
      </c>
      <c r="K72" s="111">
        <f t="shared" si="11"/>
        <v>0.07137179446</v>
      </c>
    </row>
    <row r="73">
      <c r="A73" s="17">
        <v>35.0</v>
      </c>
      <c r="B73" s="17">
        <v>40933.0</v>
      </c>
      <c r="C73" s="111">
        <f t="shared" si="3"/>
        <v>0.1004372956</v>
      </c>
      <c r="D73" s="111">
        <f t="shared" si="4"/>
        <v>0.1784424679</v>
      </c>
      <c r="E73" s="111">
        <f t="shared" si="5"/>
        <v>0.0009017938997</v>
      </c>
      <c r="F73" s="111">
        <f t="shared" si="6"/>
        <v>0.02953375021</v>
      </c>
      <c r="G73" s="111">
        <f t="shared" si="7"/>
        <v>0.2215031266</v>
      </c>
      <c r="H73" s="111">
        <f t="shared" si="8"/>
        <v>0.06797271519</v>
      </c>
      <c r="I73" s="111">
        <f t="shared" si="9"/>
        <v>0.1043826439</v>
      </c>
      <c r="J73" s="111">
        <f t="shared" si="10"/>
        <v>0.2806833513</v>
      </c>
      <c r="K73" s="111">
        <f t="shared" si="11"/>
        <v>0.1431597816</v>
      </c>
    </row>
    <row r="74">
      <c r="A74" s="17">
        <v>36.0</v>
      </c>
      <c r="B74" s="17">
        <v>34539.0</v>
      </c>
      <c r="C74" s="111">
        <f t="shared" si="3"/>
        <v>0.0847483388</v>
      </c>
      <c r="D74" s="111">
        <f t="shared" si="4"/>
        <v>0.1505685974</v>
      </c>
      <c r="E74" s="111">
        <f t="shared" si="5"/>
        <v>0.0007609278455</v>
      </c>
      <c r="F74" s="111">
        <f t="shared" si="6"/>
        <v>0.02492038694</v>
      </c>
      <c r="G74" s="111">
        <f t="shared" si="7"/>
        <v>0.1869029021</v>
      </c>
      <c r="H74" s="111">
        <f t="shared" si="8"/>
        <v>0.05735493636</v>
      </c>
      <c r="I74" s="111">
        <f t="shared" si="9"/>
        <v>0.08807739812</v>
      </c>
      <c r="J74" s="111">
        <f t="shared" si="10"/>
        <v>0.2368387919</v>
      </c>
      <c r="K74" s="111">
        <f t="shared" si="11"/>
        <v>0.1207972955</v>
      </c>
    </row>
    <row r="75">
      <c r="A75" s="17">
        <v>37.0</v>
      </c>
      <c r="B75" s="17">
        <v>27336.0</v>
      </c>
      <c r="C75" s="111">
        <f t="shared" si="3"/>
        <v>0.06707433884</v>
      </c>
      <c r="D75" s="111">
        <f t="shared" si="4"/>
        <v>0.1191679892</v>
      </c>
      <c r="E75" s="111">
        <f t="shared" si="5"/>
        <v>0.0006022387326</v>
      </c>
      <c r="F75" s="111">
        <f t="shared" si="6"/>
        <v>0.01972331849</v>
      </c>
      <c r="G75" s="111">
        <f t="shared" si="7"/>
        <v>0.1479248887</v>
      </c>
      <c r="H75" s="111">
        <f t="shared" si="8"/>
        <v>0.04539374447</v>
      </c>
      <c r="I75" s="111">
        <f t="shared" si="9"/>
        <v>0.0697091333</v>
      </c>
      <c r="J75" s="111">
        <f t="shared" si="10"/>
        <v>0.1874468055</v>
      </c>
      <c r="K75" s="111">
        <f t="shared" si="11"/>
        <v>0.0956053988</v>
      </c>
    </row>
    <row r="76">
      <c r="A76" s="17">
        <v>38.0</v>
      </c>
      <c r="B76" s="17">
        <v>26481.0</v>
      </c>
      <c r="C76" s="111">
        <f t="shared" si="3"/>
        <v>0.06497642548</v>
      </c>
      <c r="D76" s="111">
        <f t="shared" si="4"/>
        <v>0.11544072</v>
      </c>
      <c r="E76" s="111">
        <f t="shared" si="5"/>
        <v>0.000583402249</v>
      </c>
      <c r="F76" s="111">
        <f t="shared" si="6"/>
        <v>0.01910642365</v>
      </c>
      <c r="G76" s="111">
        <f t="shared" si="7"/>
        <v>0.1432981774</v>
      </c>
      <c r="H76" s="111">
        <f t="shared" si="8"/>
        <v>0.04397394452</v>
      </c>
      <c r="I76" s="111">
        <f t="shared" si="9"/>
        <v>0.06752881032</v>
      </c>
      <c r="J76" s="111">
        <f t="shared" si="10"/>
        <v>0.18158395</v>
      </c>
      <c r="K76" s="111">
        <f t="shared" si="11"/>
        <v>0.09261510703</v>
      </c>
    </row>
    <row r="77">
      <c r="A77" s="17">
        <v>39.0</v>
      </c>
      <c r="B77" s="17">
        <v>19115.0</v>
      </c>
      <c r="C77" s="111">
        <f t="shared" si="3"/>
        <v>0.04690247245</v>
      </c>
      <c r="D77" s="111">
        <f t="shared" si="4"/>
        <v>0.08332953299</v>
      </c>
      <c r="E77" s="111">
        <f t="shared" si="5"/>
        <v>0.0004211220871</v>
      </c>
      <c r="F77" s="111">
        <f t="shared" si="6"/>
        <v>0.01379174835</v>
      </c>
      <c r="G77" s="111">
        <f t="shared" si="7"/>
        <v>0.1034381127</v>
      </c>
      <c r="H77" s="111">
        <f t="shared" si="8"/>
        <v>0.03174207732</v>
      </c>
      <c r="I77" s="111">
        <f t="shared" si="9"/>
        <v>0.04874488158</v>
      </c>
      <c r="J77" s="111">
        <f t="shared" si="10"/>
        <v>0.1310742496</v>
      </c>
      <c r="K77" s="111">
        <f t="shared" si="11"/>
        <v>0.06685313133</v>
      </c>
    </row>
    <row r="78">
      <c r="A78" s="17">
        <v>40.0</v>
      </c>
      <c r="B78" s="17">
        <v>40490.0</v>
      </c>
      <c r="C78" s="111">
        <f t="shared" si="3"/>
        <v>0.09935030655</v>
      </c>
      <c r="D78" s="111">
        <f t="shared" si="4"/>
        <v>0.1765112629</v>
      </c>
      <c r="E78" s="111">
        <f t="shared" si="5"/>
        <v>0.0008920341778</v>
      </c>
      <c r="F78" s="111">
        <f t="shared" si="6"/>
        <v>0.02921411932</v>
      </c>
      <c r="G78" s="111">
        <f t="shared" si="7"/>
        <v>0.2191058949</v>
      </c>
      <c r="H78" s="111">
        <f t="shared" si="8"/>
        <v>0.06723707615</v>
      </c>
      <c r="I78" s="111">
        <f t="shared" si="9"/>
        <v>0.1032529561</v>
      </c>
      <c r="J78" s="111">
        <f t="shared" si="10"/>
        <v>0.2776456378</v>
      </c>
      <c r="K78" s="111">
        <f t="shared" si="11"/>
        <v>0.1416104257</v>
      </c>
    </row>
    <row r="79">
      <c r="A79" s="17">
        <v>41.0</v>
      </c>
      <c r="B79" s="17">
        <v>44990.0</v>
      </c>
      <c r="C79" s="111">
        <f t="shared" si="3"/>
        <v>0.1103919558</v>
      </c>
      <c r="D79" s="111">
        <f t="shared" si="4"/>
        <v>0.1961284692</v>
      </c>
      <c r="E79" s="111">
        <f t="shared" si="5"/>
        <v>0.0009911735653</v>
      </c>
      <c r="F79" s="111">
        <f t="shared" si="6"/>
        <v>0.03246093426</v>
      </c>
      <c r="G79" s="111">
        <f t="shared" si="7"/>
        <v>0.243457007</v>
      </c>
      <c r="H79" s="111">
        <f t="shared" si="8"/>
        <v>0.07470970748</v>
      </c>
      <c r="I79" s="111">
        <f t="shared" si="9"/>
        <v>0.1147283402</v>
      </c>
      <c r="J79" s="111">
        <f t="shared" si="10"/>
        <v>0.3085027722</v>
      </c>
      <c r="K79" s="111">
        <f t="shared" si="11"/>
        <v>0.1573488035</v>
      </c>
    </row>
    <row r="80">
      <c r="A80" s="17">
        <v>42.0</v>
      </c>
      <c r="B80" s="17">
        <v>21676.0</v>
      </c>
      <c r="C80" s="111">
        <f t="shared" si="3"/>
        <v>0.05318639775</v>
      </c>
      <c r="D80" s="111">
        <f t="shared" si="4"/>
        <v>0.09449390307</v>
      </c>
      <c r="E80" s="111">
        <f t="shared" si="5"/>
        <v>0.0004775434141</v>
      </c>
      <c r="F80" s="111">
        <f t="shared" si="6"/>
        <v>0.01563954681</v>
      </c>
      <c r="G80" s="111">
        <f t="shared" si="7"/>
        <v>0.1172966011</v>
      </c>
      <c r="H80" s="111">
        <f t="shared" si="8"/>
        <v>0.03599483484</v>
      </c>
      <c r="I80" s="111">
        <f t="shared" si="9"/>
        <v>0.05527565018</v>
      </c>
      <c r="J80" s="111">
        <f t="shared" si="10"/>
        <v>0.1486353876</v>
      </c>
      <c r="K80" s="111">
        <f t="shared" si="11"/>
        <v>0.07581001699</v>
      </c>
    </row>
    <row r="81">
      <c r="A81" s="17">
        <v>43.0</v>
      </c>
      <c r="B81" s="17">
        <v>32175.0</v>
      </c>
      <c r="C81" s="111">
        <f t="shared" si="3"/>
        <v>0.07894779237</v>
      </c>
      <c r="D81" s="111">
        <f t="shared" si="4"/>
        <v>0.1402630251</v>
      </c>
      <c r="E81" s="111">
        <f t="shared" si="5"/>
        <v>0.0007088466206</v>
      </c>
      <c r="F81" s="111">
        <f t="shared" si="6"/>
        <v>0.02321472683</v>
      </c>
      <c r="G81" s="111">
        <f t="shared" si="7"/>
        <v>0.1741104512</v>
      </c>
      <c r="H81" s="111">
        <f t="shared" si="8"/>
        <v>0.05342931403</v>
      </c>
      <c r="I81" s="111">
        <f t="shared" si="9"/>
        <v>0.08204899634</v>
      </c>
      <c r="J81" s="111">
        <f t="shared" si="10"/>
        <v>0.2206285107</v>
      </c>
      <c r="K81" s="111">
        <f t="shared" si="11"/>
        <v>0.112529401</v>
      </c>
    </row>
    <row r="82">
      <c r="A82" s="17">
        <v>44.0</v>
      </c>
      <c r="B82" s="17">
        <v>37729.0</v>
      </c>
      <c r="C82" s="111">
        <f t="shared" si="3"/>
        <v>0.09257564129</v>
      </c>
      <c r="D82" s="111">
        <f t="shared" si="4"/>
        <v>0.164475017</v>
      </c>
      <c r="E82" s="111">
        <f t="shared" si="5"/>
        <v>0.0008312066558</v>
      </c>
      <c r="F82" s="111">
        <f t="shared" si="6"/>
        <v>0.02722201798</v>
      </c>
      <c r="G82" s="111">
        <f t="shared" si="7"/>
        <v>0.2041651348</v>
      </c>
      <c r="H82" s="111">
        <f t="shared" si="8"/>
        <v>0.06265220168</v>
      </c>
      <c r="I82" s="111">
        <f t="shared" si="9"/>
        <v>0.09621217041</v>
      </c>
      <c r="J82" s="111">
        <f t="shared" si="10"/>
        <v>0.2587130716</v>
      </c>
      <c r="K82" s="111">
        <f t="shared" si="11"/>
        <v>0.1319540566</v>
      </c>
    </row>
    <row r="83">
      <c r="A83" s="17">
        <v>45.0</v>
      </c>
      <c r="B83" s="17">
        <v>37427.0</v>
      </c>
      <c r="C83" s="111">
        <f t="shared" si="3"/>
        <v>0.09183462394</v>
      </c>
      <c r="D83" s="111">
        <f t="shared" si="4"/>
        <v>0.1631584845</v>
      </c>
      <c r="E83" s="111">
        <f t="shared" si="5"/>
        <v>0.0008245533013</v>
      </c>
      <c r="F83" s="111">
        <f t="shared" si="6"/>
        <v>0.02700412062</v>
      </c>
      <c r="G83" s="111">
        <f t="shared" si="7"/>
        <v>0.2025309046</v>
      </c>
      <c r="H83" s="111">
        <f t="shared" si="8"/>
        <v>0.06215070509</v>
      </c>
      <c r="I83" s="111">
        <f t="shared" si="9"/>
        <v>0.09544204463</v>
      </c>
      <c r="J83" s="111">
        <f t="shared" si="10"/>
        <v>0.256642215</v>
      </c>
      <c r="K83" s="111">
        <f t="shared" si="11"/>
        <v>0.1308978366</v>
      </c>
    </row>
    <row r="84">
      <c r="A84" s="17">
        <v>46.0</v>
      </c>
      <c r="B84" s="17">
        <v>31276.0</v>
      </c>
      <c r="C84" s="111">
        <f t="shared" si="3"/>
        <v>0.07674191622</v>
      </c>
      <c r="D84" s="111">
        <f t="shared" si="4"/>
        <v>0.1363439432</v>
      </c>
      <c r="E84" s="111">
        <f t="shared" si="5"/>
        <v>0.0006890407741</v>
      </c>
      <c r="F84" s="111">
        <f t="shared" si="6"/>
        <v>0.02256608535</v>
      </c>
      <c r="G84" s="111">
        <f t="shared" si="7"/>
        <v>0.1692456401</v>
      </c>
      <c r="H84" s="111">
        <f t="shared" si="8"/>
        <v>0.05193644835</v>
      </c>
      <c r="I84" s="111">
        <f t="shared" si="9"/>
        <v>0.0797564696</v>
      </c>
      <c r="J84" s="111">
        <f t="shared" si="10"/>
        <v>0.2144639409</v>
      </c>
      <c r="K84" s="111">
        <f t="shared" si="11"/>
        <v>0.1093852229</v>
      </c>
    </row>
    <row r="85">
      <c r="A85" s="17">
        <v>47.0</v>
      </c>
      <c r="B85" s="17">
        <v>41948.0</v>
      </c>
      <c r="C85" s="111">
        <f t="shared" si="3"/>
        <v>0.1029278009</v>
      </c>
      <c r="D85" s="111">
        <f t="shared" si="4"/>
        <v>0.1828672378</v>
      </c>
      <c r="E85" s="111">
        <f t="shared" si="5"/>
        <v>0.0009241553393</v>
      </c>
      <c r="F85" s="111">
        <f t="shared" si="6"/>
        <v>0.03026608736</v>
      </c>
      <c r="G85" s="111">
        <f t="shared" si="7"/>
        <v>0.2269956552</v>
      </c>
      <c r="H85" s="111">
        <f t="shared" si="8"/>
        <v>0.0696582087</v>
      </c>
      <c r="I85" s="111">
        <f t="shared" si="9"/>
        <v>0.1069709805</v>
      </c>
      <c r="J85" s="111">
        <f t="shared" si="10"/>
        <v>0.2876433494</v>
      </c>
      <c r="K85" s="111">
        <f t="shared" si="11"/>
        <v>0.1467096601</v>
      </c>
    </row>
    <row r="86">
      <c r="A86" s="17">
        <v>48.0</v>
      </c>
      <c r="B86" s="17">
        <v>27781.0</v>
      </c>
      <c r="C86" s="111">
        <f t="shared" si="3"/>
        <v>0.06816623527</v>
      </c>
      <c r="D86" s="111">
        <f t="shared" si="4"/>
        <v>0.1211079129</v>
      </c>
      <c r="E86" s="111">
        <f t="shared" si="5"/>
        <v>0.0006120425165</v>
      </c>
      <c r="F86" s="111">
        <f t="shared" si="6"/>
        <v>0.02004439241</v>
      </c>
      <c r="G86" s="111">
        <f t="shared" si="7"/>
        <v>0.1503329431</v>
      </c>
      <c r="H86" s="111">
        <f t="shared" si="8"/>
        <v>0.04613270468</v>
      </c>
      <c r="I86" s="111">
        <f t="shared" si="9"/>
        <v>0.07084392128</v>
      </c>
      <c r="J86" s="111">
        <f t="shared" si="10"/>
        <v>0.1904982333</v>
      </c>
      <c r="K86" s="111">
        <f t="shared" si="11"/>
        <v>0.09716174949</v>
      </c>
    </row>
    <row r="87">
      <c r="A87" s="17">
        <v>49.0</v>
      </c>
      <c r="B87" s="17">
        <v>27099.0</v>
      </c>
      <c r="C87" s="111">
        <f t="shared" si="3"/>
        <v>0.06649281198</v>
      </c>
      <c r="D87" s="111">
        <f t="shared" si="4"/>
        <v>0.1181348163</v>
      </c>
      <c r="E87" s="111">
        <f t="shared" si="5"/>
        <v>0.0005970173915</v>
      </c>
      <c r="F87" s="111">
        <f t="shared" si="6"/>
        <v>0.01955231957</v>
      </c>
      <c r="G87" s="111">
        <f t="shared" si="7"/>
        <v>0.1466423968</v>
      </c>
      <c r="H87" s="111">
        <f t="shared" si="8"/>
        <v>0.04500018589</v>
      </c>
      <c r="I87" s="111">
        <f t="shared" si="9"/>
        <v>0.06910476307</v>
      </c>
      <c r="J87" s="111">
        <f t="shared" si="10"/>
        <v>0.1858216631</v>
      </c>
      <c r="K87" s="111">
        <f t="shared" si="11"/>
        <v>0.0947765109</v>
      </c>
    </row>
    <row r="88">
      <c r="A88" s="17">
        <v>50.0</v>
      </c>
      <c r="B88" s="17">
        <v>23455.0</v>
      </c>
      <c r="C88" s="111">
        <f t="shared" si="3"/>
        <v>0.05755152976</v>
      </c>
      <c r="D88" s="111">
        <f t="shared" si="4"/>
        <v>0.1022492386</v>
      </c>
      <c r="E88" s="111">
        <f t="shared" si="5"/>
        <v>0.0005167365186</v>
      </c>
      <c r="F88" s="111">
        <f t="shared" si="6"/>
        <v>0.01692312099</v>
      </c>
      <c r="G88" s="111">
        <f t="shared" si="7"/>
        <v>0.1269234074</v>
      </c>
      <c r="H88" s="111">
        <f t="shared" si="8"/>
        <v>0.03894901509</v>
      </c>
      <c r="I88" s="111">
        <f t="shared" si="9"/>
        <v>0.05981225203</v>
      </c>
      <c r="J88" s="111">
        <f t="shared" si="10"/>
        <v>0.1608342414</v>
      </c>
      <c r="K88" s="111">
        <f t="shared" si="11"/>
        <v>0.08203192233</v>
      </c>
    </row>
    <row r="89">
      <c r="A89" s="17">
        <v>51.0</v>
      </c>
      <c r="B89" s="17">
        <v>28605.0</v>
      </c>
      <c r="C89" s="111">
        <f t="shared" si="3"/>
        <v>0.07018808394</v>
      </c>
      <c r="D89" s="111">
        <f t="shared" si="4"/>
        <v>0.1247000414</v>
      </c>
      <c r="E89" s="111">
        <f t="shared" si="5"/>
        <v>0.0006301960399</v>
      </c>
      <c r="F89" s="111">
        <f t="shared" si="6"/>
        <v>0.02063892031</v>
      </c>
      <c r="G89" s="111">
        <f t="shared" si="7"/>
        <v>0.1547919023</v>
      </c>
      <c r="H89" s="111">
        <f t="shared" si="8"/>
        <v>0.04750102651</v>
      </c>
      <c r="I89" s="111">
        <f t="shared" si="9"/>
        <v>0.07294519162</v>
      </c>
      <c r="J89" s="111">
        <f t="shared" si="10"/>
        <v>0.1961485174</v>
      </c>
      <c r="K89" s="111">
        <f t="shared" si="11"/>
        <v>0.1000436213</v>
      </c>
    </row>
    <row r="90">
      <c r="A90" s="17">
        <v>52.0</v>
      </c>
      <c r="B90" s="17">
        <v>28278.0</v>
      </c>
      <c r="C90" s="111">
        <f t="shared" si="3"/>
        <v>0.06938572409</v>
      </c>
      <c r="D90" s="111">
        <f t="shared" si="4"/>
        <v>0.1232745244</v>
      </c>
      <c r="E90" s="111">
        <f t="shared" si="5"/>
        <v>0.0006229919111</v>
      </c>
      <c r="F90" s="111">
        <f t="shared" si="6"/>
        <v>0.02040298509</v>
      </c>
      <c r="G90" s="111">
        <f t="shared" si="7"/>
        <v>0.1530223882</v>
      </c>
      <c r="H90" s="111">
        <f t="shared" si="8"/>
        <v>0.0469580153</v>
      </c>
      <c r="I90" s="111">
        <f t="shared" si="9"/>
        <v>0.0721113137</v>
      </c>
      <c r="J90" s="111">
        <f t="shared" si="10"/>
        <v>0.1939062323</v>
      </c>
      <c r="K90" s="111">
        <f t="shared" si="11"/>
        <v>0.09889996588</v>
      </c>
    </row>
    <row r="91">
      <c r="A91" s="17">
        <v>53.0</v>
      </c>
      <c r="B91" s="17">
        <v>37389.0</v>
      </c>
      <c r="C91" s="111">
        <f t="shared" si="3"/>
        <v>0.09174138334</v>
      </c>
      <c r="D91" s="111">
        <f t="shared" si="4"/>
        <v>0.1629928281</v>
      </c>
      <c r="E91" s="111">
        <f t="shared" si="5"/>
        <v>0.0008237161243</v>
      </c>
      <c r="F91" s="111">
        <f t="shared" si="6"/>
        <v>0.02697670307</v>
      </c>
      <c r="G91" s="111">
        <f t="shared" si="7"/>
        <v>0.202325273</v>
      </c>
      <c r="H91" s="111">
        <f t="shared" si="8"/>
        <v>0.06208760287</v>
      </c>
      <c r="I91" s="111">
        <f t="shared" si="9"/>
        <v>0.09534514139</v>
      </c>
      <c r="J91" s="111">
        <f t="shared" si="10"/>
        <v>0.2563816437</v>
      </c>
      <c r="K91" s="111">
        <f t="shared" si="11"/>
        <v>0.1307649347</v>
      </c>
    </row>
    <row r="92">
      <c r="A92" s="17">
        <v>54.0</v>
      </c>
      <c r="B92" s="17">
        <v>22024.0</v>
      </c>
      <c r="C92" s="111">
        <f t="shared" si="3"/>
        <v>0.05404028529</v>
      </c>
      <c r="D92" s="111">
        <f t="shared" si="4"/>
        <v>0.09601096702</v>
      </c>
      <c r="E92" s="111">
        <f t="shared" si="5"/>
        <v>0.0004852101934</v>
      </c>
      <c r="F92" s="111">
        <f t="shared" si="6"/>
        <v>0.01589063383</v>
      </c>
      <c r="G92" s="111">
        <f t="shared" si="7"/>
        <v>0.1191797538</v>
      </c>
      <c r="H92" s="111">
        <f t="shared" si="8"/>
        <v>0.03657271833</v>
      </c>
      <c r="I92" s="111">
        <f t="shared" si="9"/>
        <v>0.05616307989</v>
      </c>
      <c r="J92" s="111">
        <f t="shared" si="10"/>
        <v>0.1510216727</v>
      </c>
      <c r="K92" s="111">
        <f t="shared" si="11"/>
        <v>0.0770271182</v>
      </c>
    </row>
    <row r="93">
      <c r="A93" s="17">
        <v>55.0</v>
      </c>
      <c r="B93" s="17">
        <v>22025.0</v>
      </c>
      <c r="C93" s="111">
        <f t="shared" si="3"/>
        <v>0.05404273899</v>
      </c>
      <c r="D93" s="111">
        <f t="shared" si="4"/>
        <v>0.0960153264</v>
      </c>
      <c r="E93" s="111">
        <f t="shared" si="5"/>
        <v>0.0004852322244</v>
      </c>
      <c r="F93" s="111">
        <f t="shared" si="6"/>
        <v>0.01589135535</v>
      </c>
      <c r="G93" s="111">
        <f t="shared" si="7"/>
        <v>0.1191851651</v>
      </c>
      <c r="H93" s="111">
        <f t="shared" si="8"/>
        <v>0.03657437891</v>
      </c>
      <c r="I93" s="111">
        <f t="shared" si="9"/>
        <v>0.05616562997</v>
      </c>
      <c r="J93" s="111">
        <f t="shared" si="10"/>
        <v>0.1510285298</v>
      </c>
      <c r="K93" s="111">
        <f t="shared" si="11"/>
        <v>0.07703061562</v>
      </c>
    </row>
    <row r="94">
      <c r="A94" s="17">
        <v>56.0</v>
      </c>
      <c r="B94" s="17">
        <v>21079.0</v>
      </c>
      <c r="C94" s="111">
        <f t="shared" si="3"/>
        <v>0.05172153894</v>
      </c>
      <c r="D94" s="111">
        <f t="shared" si="4"/>
        <v>0.0918913537</v>
      </c>
      <c r="E94" s="111">
        <f t="shared" si="5"/>
        <v>0.000464390922</v>
      </c>
      <c r="F94" s="111">
        <f t="shared" si="6"/>
        <v>0.0152088027</v>
      </c>
      <c r="G94" s="111">
        <f t="shared" si="7"/>
        <v>0.1140660202</v>
      </c>
      <c r="H94" s="111">
        <f t="shared" si="8"/>
        <v>0.03500346575</v>
      </c>
      <c r="I94" s="111">
        <f t="shared" si="9"/>
        <v>0.05375324922</v>
      </c>
      <c r="J94" s="111">
        <f t="shared" si="10"/>
        <v>0.1445416745</v>
      </c>
      <c r="K94" s="111">
        <f t="shared" si="11"/>
        <v>0.07372205887</v>
      </c>
    </row>
    <row r="95">
      <c r="A95" s="17">
        <v>57.0</v>
      </c>
      <c r="B95" s="17">
        <v>21934.0</v>
      </c>
      <c r="C95" s="111">
        <f t="shared" si="3"/>
        <v>0.0538194523</v>
      </c>
      <c r="D95" s="111">
        <f t="shared" si="4"/>
        <v>0.09561862289</v>
      </c>
      <c r="E95" s="111">
        <f t="shared" si="5"/>
        <v>0.0004832274057</v>
      </c>
      <c r="F95" s="111">
        <f t="shared" si="6"/>
        <v>0.01582569754</v>
      </c>
      <c r="G95" s="111">
        <f t="shared" si="7"/>
        <v>0.1186927315</v>
      </c>
      <c r="H95" s="111">
        <f t="shared" si="8"/>
        <v>0.0364232657</v>
      </c>
      <c r="I95" s="111">
        <f t="shared" si="9"/>
        <v>0.0559335722</v>
      </c>
      <c r="J95" s="111">
        <f t="shared" si="10"/>
        <v>0.15040453</v>
      </c>
      <c r="K95" s="111">
        <f t="shared" si="11"/>
        <v>0.07671235065</v>
      </c>
    </row>
    <row r="96">
      <c r="A96" s="17">
        <v>58.0</v>
      </c>
      <c r="B96" s="17">
        <v>30032.0</v>
      </c>
      <c r="C96" s="111">
        <f t="shared" si="3"/>
        <v>0.07368951361</v>
      </c>
      <c r="D96" s="111">
        <f t="shared" si="4"/>
        <v>0.1309208755</v>
      </c>
      <c r="E96" s="111">
        <f t="shared" si="5"/>
        <v>0.0006616342412</v>
      </c>
      <c r="F96" s="111">
        <f t="shared" si="6"/>
        <v>0.0216685214</v>
      </c>
      <c r="G96" s="111">
        <f t="shared" si="7"/>
        <v>0.1625139105</v>
      </c>
      <c r="H96" s="111">
        <f t="shared" si="8"/>
        <v>0.04987068093</v>
      </c>
      <c r="I96" s="111">
        <f t="shared" si="9"/>
        <v>0.07658416342</v>
      </c>
      <c r="J96" s="111">
        <f t="shared" si="10"/>
        <v>0.2059336576</v>
      </c>
      <c r="K96" s="111">
        <f t="shared" si="11"/>
        <v>0.1050344358</v>
      </c>
    </row>
    <row r="97">
      <c r="A97" s="17">
        <v>59.0</v>
      </c>
      <c r="B97" s="17">
        <v>28453.0</v>
      </c>
      <c r="C97" s="111">
        <f t="shared" si="3"/>
        <v>0.06981512157</v>
      </c>
      <c r="D97" s="111">
        <f t="shared" si="4"/>
        <v>0.1240374158</v>
      </c>
      <c r="E97" s="111">
        <f t="shared" si="5"/>
        <v>0.0006268473317</v>
      </c>
      <c r="F97" s="111">
        <f t="shared" si="6"/>
        <v>0.02052925011</v>
      </c>
      <c r="G97" s="111">
        <f t="shared" si="7"/>
        <v>0.1539693758</v>
      </c>
      <c r="H97" s="111">
        <f t="shared" si="8"/>
        <v>0.04724861763</v>
      </c>
      <c r="I97" s="111">
        <f t="shared" si="9"/>
        <v>0.07255757864</v>
      </c>
      <c r="J97" s="111">
        <f t="shared" si="10"/>
        <v>0.195106232</v>
      </c>
      <c r="K97" s="111">
        <f t="shared" si="11"/>
        <v>0.0995120139</v>
      </c>
    </row>
    <row r="98">
      <c r="A98" s="17">
        <v>60.0</v>
      </c>
      <c r="B98" s="17">
        <v>23672.0</v>
      </c>
      <c r="C98" s="111">
        <f t="shared" si="3"/>
        <v>0.05808398263</v>
      </c>
      <c r="D98" s="111">
        <f t="shared" si="4"/>
        <v>0.1031952239</v>
      </c>
      <c r="E98" s="111">
        <f t="shared" si="5"/>
        <v>0.0005215172402</v>
      </c>
      <c r="F98" s="111">
        <f t="shared" si="6"/>
        <v>0.01707968962</v>
      </c>
      <c r="G98" s="111">
        <f t="shared" si="7"/>
        <v>0.1280976721</v>
      </c>
      <c r="H98" s="111">
        <f t="shared" si="8"/>
        <v>0.03930936198</v>
      </c>
      <c r="I98" s="111">
        <f t="shared" si="9"/>
        <v>0.06036562055</v>
      </c>
      <c r="J98" s="111">
        <f t="shared" si="10"/>
        <v>0.162322241</v>
      </c>
      <c r="K98" s="111">
        <f t="shared" si="11"/>
        <v>0.08279086188</v>
      </c>
    </row>
    <row r="99">
      <c r="A99" s="17">
        <v>61.0</v>
      </c>
      <c r="B99" s="17">
        <v>22194.0</v>
      </c>
      <c r="C99" s="111">
        <f t="shared" si="3"/>
        <v>0.05445741426</v>
      </c>
      <c r="D99" s="111">
        <f t="shared" si="4"/>
        <v>0.09675206148</v>
      </c>
      <c r="E99" s="111">
        <f t="shared" si="5"/>
        <v>0.0004889554592</v>
      </c>
      <c r="F99" s="111">
        <f t="shared" si="6"/>
        <v>0.01601329129</v>
      </c>
      <c r="G99" s="111">
        <f t="shared" si="7"/>
        <v>0.1200996847</v>
      </c>
      <c r="H99" s="111">
        <f t="shared" si="8"/>
        <v>0.03685501773</v>
      </c>
      <c r="I99" s="111">
        <f t="shared" si="9"/>
        <v>0.0565965944</v>
      </c>
      <c r="J99" s="111">
        <f t="shared" si="10"/>
        <v>0.1521873867</v>
      </c>
      <c r="K99" s="111">
        <f t="shared" si="11"/>
        <v>0.07762167914</v>
      </c>
    </row>
    <row r="100">
      <c r="A100" s="17">
        <v>62.0</v>
      </c>
      <c r="B100" s="17">
        <v>30988.0</v>
      </c>
      <c r="C100" s="111">
        <f t="shared" si="3"/>
        <v>0.07603525066</v>
      </c>
      <c r="D100" s="111">
        <f t="shared" si="4"/>
        <v>0.135088442</v>
      </c>
      <c r="E100" s="111">
        <f t="shared" si="5"/>
        <v>0.0006826958533</v>
      </c>
      <c r="F100" s="111">
        <f t="shared" si="6"/>
        <v>0.0223582892</v>
      </c>
      <c r="G100" s="111">
        <f t="shared" si="7"/>
        <v>0.167687169</v>
      </c>
      <c r="H100" s="111">
        <f t="shared" si="8"/>
        <v>0.05145819994</v>
      </c>
      <c r="I100" s="111">
        <f t="shared" si="9"/>
        <v>0.07902204502</v>
      </c>
      <c r="J100" s="111">
        <f t="shared" si="10"/>
        <v>0.2124890843</v>
      </c>
      <c r="K100" s="111">
        <f t="shared" si="11"/>
        <v>0.1083779667</v>
      </c>
    </row>
    <row r="101">
      <c r="A101" s="17">
        <v>63.0</v>
      </c>
      <c r="B101" s="17">
        <v>39623.0</v>
      </c>
      <c r="C101" s="111">
        <f t="shared" si="3"/>
        <v>0.09722294879</v>
      </c>
      <c r="D101" s="111">
        <f t="shared" si="4"/>
        <v>0.1727316812</v>
      </c>
      <c r="E101" s="111">
        <f t="shared" si="5"/>
        <v>0.0008729333224</v>
      </c>
      <c r="F101" s="111">
        <f t="shared" si="6"/>
        <v>0.02858856631</v>
      </c>
      <c r="G101" s="111">
        <f t="shared" si="7"/>
        <v>0.2144142473</v>
      </c>
      <c r="H101" s="111">
        <f t="shared" si="8"/>
        <v>0.06579734918</v>
      </c>
      <c r="I101" s="111">
        <f t="shared" si="9"/>
        <v>0.1010420321</v>
      </c>
      <c r="J101" s="111">
        <f t="shared" si="10"/>
        <v>0.2717004966</v>
      </c>
      <c r="K101" s="111">
        <f t="shared" si="11"/>
        <v>0.1385781649</v>
      </c>
    </row>
    <row r="102">
      <c r="A102" s="17">
        <v>64.0</v>
      </c>
      <c r="B102" s="17">
        <v>23098.0</v>
      </c>
      <c r="C102" s="111">
        <f t="shared" si="3"/>
        <v>0.05667555892</v>
      </c>
      <c r="D102" s="111">
        <f t="shared" si="4"/>
        <v>0.1006929403</v>
      </c>
      <c r="E102" s="111">
        <f t="shared" si="5"/>
        <v>0.0005088714606</v>
      </c>
      <c r="F102" s="111">
        <f t="shared" si="6"/>
        <v>0.01666554033</v>
      </c>
      <c r="G102" s="111">
        <f t="shared" si="7"/>
        <v>0.1249915525</v>
      </c>
      <c r="H102" s="111">
        <f t="shared" si="8"/>
        <v>0.03835618634</v>
      </c>
      <c r="I102" s="111">
        <f t="shared" si="9"/>
        <v>0.05890187156</v>
      </c>
      <c r="J102" s="111">
        <f t="shared" si="10"/>
        <v>0.1583862421</v>
      </c>
      <c r="K102" s="111">
        <f t="shared" si="11"/>
        <v>0.08078334436</v>
      </c>
    </row>
    <row r="103">
      <c r="A103" s="17">
        <v>65.0</v>
      </c>
      <c r="B103" s="17">
        <v>20086.0</v>
      </c>
      <c r="C103" s="111">
        <f t="shared" si="3"/>
        <v>0.049285015</v>
      </c>
      <c r="D103" s="111">
        <f t="shared" si="4"/>
        <v>0.08756249017</v>
      </c>
      <c r="E103" s="111">
        <f t="shared" si="5"/>
        <v>0.0004425141639</v>
      </c>
      <c r="F103" s="111">
        <f t="shared" si="6"/>
        <v>0.01449233887</v>
      </c>
      <c r="G103" s="111">
        <f t="shared" si="7"/>
        <v>0.1086925415</v>
      </c>
      <c r="H103" s="111">
        <f t="shared" si="8"/>
        <v>0.0333545051</v>
      </c>
      <c r="I103" s="111">
        <f t="shared" si="9"/>
        <v>0.05122101447</v>
      </c>
      <c r="J103" s="111">
        <f t="shared" si="10"/>
        <v>0.1377325335</v>
      </c>
      <c r="K103" s="111">
        <f t="shared" si="11"/>
        <v>0.07024912351</v>
      </c>
    </row>
    <row r="104">
      <c r="A104" s="17">
        <v>66.0</v>
      </c>
      <c r="B104" s="17">
        <v>42382.0</v>
      </c>
      <c r="C104" s="111">
        <f t="shared" si="3"/>
        <v>0.1039927066</v>
      </c>
      <c r="D104" s="111">
        <f t="shared" si="4"/>
        <v>0.1847592083</v>
      </c>
      <c r="E104" s="111">
        <f t="shared" si="5"/>
        <v>0.0009337167825</v>
      </c>
      <c r="F104" s="111">
        <f t="shared" si="6"/>
        <v>0.03057922463</v>
      </c>
      <c r="G104" s="111">
        <f t="shared" si="7"/>
        <v>0.2293441847</v>
      </c>
      <c r="H104" s="111">
        <f t="shared" si="8"/>
        <v>0.07037890248</v>
      </c>
      <c r="I104" s="111">
        <f t="shared" si="9"/>
        <v>0.1080777176</v>
      </c>
      <c r="J104" s="111">
        <f t="shared" si="10"/>
        <v>0.2906193485</v>
      </c>
      <c r="K104" s="111">
        <f t="shared" si="11"/>
        <v>0.1482275392</v>
      </c>
    </row>
    <row r="105">
      <c r="A105" s="17">
        <v>67.0</v>
      </c>
      <c r="B105" s="17">
        <v>26847.0</v>
      </c>
      <c r="C105" s="111">
        <f t="shared" si="3"/>
        <v>0.06587447962</v>
      </c>
      <c r="D105" s="111">
        <f t="shared" si="4"/>
        <v>0.1170362528</v>
      </c>
      <c r="E105" s="111">
        <f t="shared" si="5"/>
        <v>0.0005914655858</v>
      </c>
      <c r="F105" s="111">
        <f t="shared" si="6"/>
        <v>0.01937049794</v>
      </c>
      <c r="G105" s="111">
        <f t="shared" si="7"/>
        <v>0.1452787345</v>
      </c>
      <c r="H105" s="111">
        <f t="shared" si="8"/>
        <v>0.04458171853</v>
      </c>
      <c r="I105" s="111">
        <f t="shared" si="9"/>
        <v>0.06846214156</v>
      </c>
      <c r="J105" s="111">
        <f t="shared" si="10"/>
        <v>0.1840936636</v>
      </c>
      <c r="K105" s="111">
        <f t="shared" si="11"/>
        <v>0.09389516175</v>
      </c>
    </row>
    <row r="106">
      <c r="A106" s="17">
        <v>68.0</v>
      </c>
      <c r="B106" s="17">
        <v>19009.0</v>
      </c>
      <c r="C106" s="111">
        <f t="shared" si="3"/>
        <v>0.04664238027</v>
      </c>
      <c r="D106" s="111">
        <f t="shared" si="4"/>
        <v>0.0828674388</v>
      </c>
      <c r="E106" s="111">
        <f t="shared" si="5"/>
        <v>0.0004187868038</v>
      </c>
      <c r="F106" s="111">
        <f t="shared" si="6"/>
        <v>0.01371526782</v>
      </c>
      <c r="G106" s="111">
        <f t="shared" si="7"/>
        <v>0.1028645087</v>
      </c>
      <c r="H106" s="111">
        <f t="shared" si="8"/>
        <v>0.03156605533</v>
      </c>
      <c r="I106" s="111">
        <f t="shared" si="9"/>
        <v>0.04847457254</v>
      </c>
      <c r="J106" s="111">
        <f t="shared" si="10"/>
        <v>0.1303473927</v>
      </c>
      <c r="K106" s="111">
        <f t="shared" si="11"/>
        <v>0.0664824051</v>
      </c>
    </row>
    <row r="107">
      <c r="A107" s="17">
        <v>69.0</v>
      </c>
      <c r="B107" s="17">
        <v>31929.0</v>
      </c>
      <c r="C107" s="111">
        <f t="shared" si="3"/>
        <v>0.07834418221</v>
      </c>
      <c r="D107" s="111">
        <f t="shared" si="4"/>
        <v>0.1391906178</v>
      </c>
      <c r="E107" s="111">
        <f t="shared" si="5"/>
        <v>0.0007034270008</v>
      </c>
      <c r="F107" s="111">
        <f t="shared" si="6"/>
        <v>0.02303723428</v>
      </c>
      <c r="G107" s="111">
        <f t="shared" si="7"/>
        <v>0.1727792571</v>
      </c>
      <c r="H107" s="111">
        <f t="shared" si="8"/>
        <v>0.05302081018</v>
      </c>
      <c r="I107" s="111">
        <f t="shared" si="9"/>
        <v>0.08142167534</v>
      </c>
      <c r="J107" s="111">
        <f t="shared" si="10"/>
        <v>0.218941654</v>
      </c>
      <c r="K107" s="111">
        <f t="shared" si="11"/>
        <v>0.1116690364</v>
      </c>
    </row>
    <row r="108">
      <c r="A108" s="17">
        <v>70.0</v>
      </c>
      <c r="B108" s="17">
        <v>44152.0</v>
      </c>
      <c r="C108" s="111">
        <f t="shared" si="3"/>
        <v>0.1083357554</v>
      </c>
      <c r="D108" s="111">
        <f t="shared" si="4"/>
        <v>0.1924753095</v>
      </c>
      <c r="E108" s="111">
        <f t="shared" si="5"/>
        <v>0.0009727116082</v>
      </c>
      <c r="F108" s="111">
        <f t="shared" si="6"/>
        <v>0.03185630517</v>
      </c>
      <c r="G108" s="111">
        <f t="shared" si="7"/>
        <v>0.2389222888</v>
      </c>
      <c r="H108" s="111">
        <f t="shared" si="8"/>
        <v>0.07331813747</v>
      </c>
      <c r="I108" s="111">
        <f t="shared" si="9"/>
        <v>0.1125913686</v>
      </c>
      <c r="J108" s="111">
        <f t="shared" si="10"/>
        <v>0.3027564881</v>
      </c>
      <c r="K108" s="111">
        <f t="shared" si="11"/>
        <v>0.1544179678</v>
      </c>
    </row>
    <row r="109">
      <c r="A109" s="17">
        <v>71.0</v>
      </c>
      <c r="B109" s="17">
        <v>17230.0</v>
      </c>
      <c r="C109" s="111">
        <f t="shared" si="3"/>
        <v>0.04227724825</v>
      </c>
      <c r="D109" s="111">
        <f t="shared" si="4"/>
        <v>0.07511210324</v>
      </c>
      <c r="E109" s="111">
        <f t="shared" si="5"/>
        <v>0.0003795936993</v>
      </c>
      <c r="F109" s="111">
        <f t="shared" si="6"/>
        <v>0.01243169365</v>
      </c>
      <c r="G109" s="111">
        <f t="shared" si="7"/>
        <v>0.09323770238</v>
      </c>
      <c r="H109" s="111">
        <f t="shared" si="8"/>
        <v>0.02861187508</v>
      </c>
      <c r="I109" s="111">
        <f t="shared" si="9"/>
        <v>0.04393797069</v>
      </c>
      <c r="J109" s="111">
        <f t="shared" si="10"/>
        <v>0.1181485389</v>
      </c>
      <c r="K109" s="111">
        <f t="shared" si="11"/>
        <v>0.06026049976</v>
      </c>
    </row>
    <row r="110">
      <c r="A110" s="17">
        <v>72.0</v>
      </c>
      <c r="B110" s="17">
        <v>22760.0</v>
      </c>
      <c r="C110" s="111">
        <f t="shared" si="3"/>
        <v>0.05584620837</v>
      </c>
      <c r="D110" s="111">
        <f t="shared" si="4"/>
        <v>0.09921947009</v>
      </c>
      <c r="E110" s="111">
        <f t="shared" si="5"/>
        <v>0.000501424991</v>
      </c>
      <c r="F110" s="111">
        <f t="shared" si="6"/>
        <v>0.01642166846</v>
      </c>
      <c r="G110" s="111">
        <f t="shared" si="7"/>
        <v>0.1231625134</v>
      </c>
      <c r="H110" s="111">
        <f t="shared" si="8"/>
        <v>0.0377949087</v>
      </c>
      <c r="I110" s="111">
        <f t="shared" si="9"/>
        <v>0.05803994271</v>
      </c>
      <c r="J110" s="111">
        <f t="shared" si="10"/>
        <v>0.1560685284</v>
      </c>
      <c r="K110" s="111">
        <f t="shared" si="11"/>
        <v>0.07960121732</v>
      </c>
    </row>
    <row r="111">
      <c r="A111" s="17">
        <v>73.0</v>
      </c>
      <c r="B111" s="17">
        <v>51060.0</v>
      </c>
      <c r="C111" s="111">
        <f t="shared" si="3"/>
        <v>0.1252859139</v>
      </c>
      <c r="D111" s="111">
        <f t="shared" si="4"/>
        <v>0.2225899008</v>
      </c>
      <c r="E111" s="111">
        <f t="shared" si="5"/>
        <v>0.001124901584</v>
      </c>
      <c r="F111" s="111">
        <f t="shared" si="6"/>
        <v>0.03684052686</v>
      </c>
      <c r="G111" s="111">
        <f t="shared" si="7"/>
        <v>0.2763039514</v>
      </c>
      <c r="H111" s="111">
        <f t="shared" si="8"/>
        <v>0.08478945686</v>
      </c>
      <c r="I111" s="111">
        <f t="shared" si="9"/>
        <v>0.1302073583</v>
      </c>
      <c r="J111" s="111">
        <f t="shared" si="10"/>
        <v>0.3501256179</v>
      </c>
      <c r="K111" s="111">
        <f t="shared" si="11"/>
        <v>0.1785781264</v>
      </c>
    </row>
    <row r="112">
      <c r="A112" s="17">
        <v>74.0</v>
      </c>
      <c r="B112" s="17">
        <v>29977.0</v>
      </c>
      <c r="C112" s="111">
        <f t="shared" si="3"/>
        <v>0.07355456012</v>
      </c>
      <c r="D112" s="111">
        <f t="shared" si="4"/>
        <v>0.1306811096</v>
      </c>
      <c r="E112" s="111">
        <f t="shared" si="5"/>
        <v>0.0006604225376</v>
      </c>
      <c r="F112" s="111">
        <f t="shared" si="6"/>
        <v>0.02162883811</v>
      </c>
      <c r="G112" s="111">
        <f t="shared" si="7"/>
        <v>0.1622162858</v>
      </c>
      <c r="H112" s="111">
        <f t="shared" si="8"/>
        <v>0.04977934877</v>
      </c>
      <c r="I112" s="111">
        <f t="shared" si="9"/>
        <v>0.07644390872</v>
      </c>
      <c r="J112" s="111">
        <f t="shared" si="10"/>
        <v>0.2055565148</v>
      </c>
      <c r="K112" s="111">
        <f t="shared" si="11"/>
        <v>0.1048420778</v>
      </c>
    </row>
    <row r="113">
      <c r="A113" s="17">
        <v>75.0</v>
      </c>
      <c r="B113" s="17">
        <v>21029.0</v>
      </c>
      <c r="C113" s="111">
        <f t="shared" si="3"/>
        <v>0.05159885395</v>
      </c>
      <c r="D113" s="111">
        <f t="shared" si="4"/>
        <v>0.09167338474</v>
      </c>
      <c r="E113" s="111">
        <f t="shared" si="5"/>
        <v>0.0004632893733</v>
      </c>
      <c r="F113" s="111">
        <f t="shared" si="6"/>
        <v>0.01517272697</v>
      </c>
      <c r="G113" s="111">
        <f t="shared" si="7"/>
        <v>0.1137954523</v>
      </c>
      <c r="H113" s="111">
        <f t="shared" si="8"/>
        <v>0.03492043651</v>
      </c>
      <c r="I113" s="111">
        <f t="shared" si="9"/>
        <v>0.05362574496</v>
      </c>
      <c r="J113" s="111">
        <f t="shared" si="10"/>
        <v>0.1441988174</v>
      </c>
      <c r="K113" s="111">
        <f t="shared" si="11"/>
        <v>0.07354718801</v>
      </c>
    </row>
    <row r="114">
      <c r="A114" s="17">
        <v>76.0</v>
      </c>
      <c r="B114" s="17">
        <v>25851.0</v>
      </c>
      <c r="C114" s="111">
        <f t="shared" si="3"/>
        <v>0.06343059458</v>
      </c>
      <c r="D114" s="111">
        <f t="shared" si="4"/>
        <v>0.1126943111</v>
      </c>
      <c r="E114" s="111">
        <f t="shared" si="5"/>
        <v>0.0005695227347</v>
      </c>
      <c r="F114" s="111">
        <f t="shared" si="6"/>
        <v>0.01865186956</v>
      </c>
      <c r="G114" s="111">
        <f t="shared" si="7"/>
        <v>0.1398890217</v>
      </c>
      <c r="H114" s="111">
        <f t="shared" si="8"/>
        <v>0.04292777613</v>
      </c>
      <c r="I114" s="111">
        <f t="shared" si="9"/>
        <v>0.06592225654</v>
      </c>
      <c r="J114" s="111">
        <f t="shared" si="10"/>
        <v>0.1772639512</v>
      </c>
      <c r="K114" s="111">
        <f t="shared" si="11"/>
        <v>0.09041173414</v>
      </c>
    </row>
    <row r="115">
      <c r="A115" s="17">
        <v>77.0</v>
      </c>
      <c r="B115" s="17">
        <v>26245.0</v>
      </c>
      <c r="C115" s="111">
        <f t="shared" si="3"/>
        <v>0.06439735232</v>
      </c>
      <c r="D115" s="111">
        <f t="shared" si="4"/>
        <v>0.1144119065</v>
      </c>
      <c r="E115" s="111">
        <f t="shared" si="5"/>
        <v>0.0005782029389</v>
      </c>
      <c r="F115" s="111">
        <f t="shared" si="6"/>
        <v>0.01893614625</v>
      </c>
      <c r="G115" s="111">
        <f t="shared" si="7"/>
        <v>0.1420210969</v>
      </c>
      <c r="H115" s="111">
        <f t="shared" si="8"/>
        <v>0.04358204652</v>
      </c>
      <c r="I115" s="111">
        <f t="shared" si="9"/>
        <v>0.06692699018</v>
      </c>
      <c r="J115" s="111">
        <f t="shared" si="10"/>
        <v>0.1799656647</v>
      </c>
      <c r="K115" s="111">
        <f t="shared" si="11"/>
        <v>0.09178971655</v>
      </c>
    </row>
    <row r="116">
      <c r="A116" s="17">
        <v>78.0</v>
      </c>
      <c r="B116" s="17">
        <v>46627.0</v>
      </c>
      <c r="C116" s="111">
        <f t="shared" si="3"/>
        <v>0.1144086625</v>
      </c>
      <c r="D116" s="111">
        <f t="shared" si="4"/>
        <v>0.2032647729</v>
      </c>
      <c r="E116" s="111">
        <f t="shared" si="5"/>
        <v>0.001027238271</v>
      </c>
      <c r="F116" s="111">
        <f t="shared" si="6"/>
        <v>0.03364205339</v>
      </c>
      <c r="G116" s="111">
        <f t="shared" si="7"/>
        <v>0.2523154004</v>
      </c>
      <c r="H116" s="111">
        <f t="shared" si="8"/>
        <v>0.0774280847</v>
      </c>
      <c r="I116" s="111">
        <f t="shared" si="9"/>
        <v>0.1189028299</v>
      </c>
      <c r="J116" s="111">
        <f t="shared" si="10"/>
        <v>0.319727912</v>
      </c>
      <c r="K116" s="111">
        <f t="shared" si="11"/>
        <v>0.1630740756</v>
      </c>
    </row>
    <row r="117">
      <c r="A117" s="17">
        <v>79.0</v>
      </c>
      <c r="B117" s="17">
        <v>25166.0</v>
      </c>
      <c r="C117" s="111">
        <f t="shared" si="3"/>
        <v>0.06174981019</v>
      </c>
      <c r="D117" s="111">
        <f t="shared" si="4"/>
        <v>0.1097081364</v>
      </c>
      <c r="E117" s="111">
        <f t="shared" si="5"/>
        <v>0.0005544315169</v>
      </c>
      <c r="F117" s="111">
        <f t="shared" si="6"/>
        <v>0.01815763218</v>
      </c>
      <c r="G117" s="111">
        <f t="shared" si="7"/>
        <v>0.1361822413</v>
      </c>
      <c r="H117" s="111">
        <f t="shared" si="8"/>
        <v>0.04179027558</v>
      </c>
      <c r="I117" s="111">
        <f t="shared" si="9"/>
        <v>0.06417544808</v>
      </c>
      <c r="J117" s="111">
        <f t="shared" si="10"/>
        <v>0.1725668096</v>
      </c>
      <c r="K117" s="111">
        <f t="shared" si="11"/>
        <v>0.0880160033</v>
      </c>
    </row>
    <row r="118">
      <c r="A118" s="17">
        <v>80.0</v>
      </c>
      <c r="B118" s="17">
        <v>26426.0</v>
      </c>
      <c r="C118" s="111">
        <f t="shared" si="3"/>
        <v>0.06484147199</v>
      </c>
      <c r="D118" s="111">
        <f t="shared" si="4"/>
        <v>0.1152009542</v>
      </c>
      <c r="E118" s="111">
        <f t="shared" si="5"/>
        <v>0.0005821905454</v>
      </c>
      <c r="F118" s="111">
        <f t="shared" si="6"/>
        <v>0.01906674036</v>
      </c>
      <c r="G118" s="111">
        <f t="shared" si="7"/>
        <v>0.1430005527</v>
      </c>
      <c r="H118" s="111">
        <f t="shared" si="8"/>
        <v>0.04388261236</v>
      </c>
      <c r="I118" s="111">
        <f t="shared" si="9"/>
        <v>0.06738855562</v>
      </c>
      <c r="J118" s="111">
        <f t="shared" si="10"/>
        <v>0.1812068072</v>
      </c>
      <c r="K118" s="111">
        <f t="shared" si="11"/>
        <v>0.09242274907</v>
      </c>
    </row>
    <row r="119">
      <c r="A119" s="17">
        <v>81.0</v>
      </c>
      <c r="B119" s="17">
        <v>33585.0</v>
      </c>
      <c r="C119" s="111">
        <f t="shared" si="3"/>
        <v>0.08240750915</v>
      </c>
      <c r="D119" s="111">
        <f t="shared" si="4"/>
        <v>0.1464097497</v>
      </c>
      <c r="E119" s="111">
        <f t="shared" si="5"/>
        <v>0.0007399102954</v>
      </c>
      <c r="F119" s="111">
        <f t="shared" si="6"/>
        <v>0.02423206217</v>
      </c>
      <c r="G119" s="111">
        <f t="shared" si="7"/>
        <v>0.1817404663</v>
      </c>
      <c r="H119" s="111">
        <f t="shared" si="8"/>
        <v>0.05577073851</v>
      </c>
      <c r="I119" s="111">
        <f t="shared" si="9"/>
        <v>0.08564461669</v>
      </c>
      <c r="J119" s="111">
        <f t="shared" si="10"/>
        <v>0.2302970794</v>
      </c>
      <c r="K119" s="111">
        <f t="shared" si="11"/>
        <v>0.1174607594</v>
      </c>
    </row>
    <row r="120">
      <c r="A120" s="17">
        <v>82.0</v>
      </c>
      <c r="B120" s="17">
        <v>48724.0</v>
      </c>
      <c r="C120" s="111">
        <f t="shared" si="3"/>
        <v>0.119554071</v>
      </c>
      <c r="D120" s="111">
        <f t="shared" si="4"/>
        <v>0.2124063911</v>
      </c>
      <c r="E120" s="111">
        <f t="shared" si="5"/>
        <v>0.001073437226</v>
      </c>
      <c r="F120" s="111">
        <f t="shared" si="6"/>
        <v>0.03515506915</v>
      </c>
      <c r="G120" s="111">
        <f t="shared" si="7"/>
        <v>0.2636630186</v>
      </c>
      <c r="H120" s="111">
        <f t="shared" si="8"/>
        <v>0.0809103309</v>
      </c>
      <c r="I120" s="111">
        <f t="shared" si="9"/>
        <v>0.1242503589</v>
      </c>
      <c r="J120" s="111">
        <f t="shared" si="10"/>
        <v>0.3341073366</v>
      </c>
      <c r="K120" s="111">
        <f t="shared" si="11"/>
        <v>0.1704081596</v>
      </c>
    </row>
    <row r="121">
      <c r="A121" s="17">
        <v>83.0</v>
      </c>
      <c r="B121" s="17">
        <v>20954.0</v>
      </c>
      <c r="C121" s="111">
        <f t="shared" si="3"/>
        <v>0.05141482646</v>
      </c>
      <c r="D121" s="111">
        <f t="shared" si="4"/>
        <v>0.0913464313</v>
      </c>
      <c r="E121" s="111">
        <f t="shared" si="5"/>
        <v>0.0004616370502</v>
      </c>
      <c r="F121" s="111">
        <f t="shared" si="6"/>
        <v>0.01511861339</v>
      </c>
      <c r="G121" s="111">
        <f t="shared" si="7"/>
        <v>0.1133896004</v>
      </c>
      <c r="H121" s="111">
        <f t="shared" si="8"/>
        <v>0.03479589266</v>
      </c>
      <c r="I121" s="111">
        <f t="shared" si="9"/>
        <v>0.05343448856</v>
      </c>
      <c r="J121" s="111">
        <f t="shared" si="10"/>
        <v>0.1436845319</v>
      </c>
      <c r="K121" s="111">
        <f t="shared" si="11"/>
        <v>0.07328488171</v>
      </c>
    </row>
    <row r="122">
      <c r="A122" s="17">
        <v>84.0</v>
      </c>
      <c r="B122" s="17">
        <v>33647.0</v>
      </c>
      <c r="C122" s="111">
        <f t="shared" si="3"/>
        <v>0.08255963854</v>
      </c>
      <c r="D122" s="111">
        <f t="shared" si="4"/>
        <v>0.1466800312</v>
      </c>
      <c r="E122" s="111">
        <f t="shared" si="5"/>
        <v>0.0007412762158</v>
      </c>
      <c r="F122" s="111">
        <f t="shared" si="6"/>
        <v>0.02427679607</v>
      </c>
      <c r="G122" s="111">
        <f t="shared" si="7"/>
        <v>0.1820759705</v>
      </c>
      <c r="H122" s="111">
        <f t="shared" si="8"/>
        <v>0.05587369477</v>
      </c>
      <c r="I122" s="111">
        <f t="shared" si="9"/>
        <v>0.08580272198</v>
      </c>
      <c r="J122" s="111">
        <f t="shared" si="10"/>
        <v>0.2307222222</v>
      </c>
      <c r="K122" s="111">
        <f t="shared" si="11"/>
        <v>0.1176775993</v>
      </c>
    </row>
    <row r="123">
      <c r="A123" s="17">
        <v>85.0</v>
      </c>
      <c r="B123" s="17">
        <v>34768.0</v>
      </c>
      <c r="C123" s="111">
        <f t="shared" si="3"/>
        <v>0.08531023606</v>
      </c>
      <c r="D123" s="111">
        <f t="shared" si="4"/>
        <v>0.1515668953</v>
      </c>
      <c r="E123" s="111">
        <f t="shared" si="5"/>
        <v>0.0007659729388</v>
      </c>
      <c r="F123" s="111">
        <f t="shared" si="6"/>
        <v>0.02508561375</v>
      </c>
      <c r="G123" s="111">
        <f t="shared" si="7"/>
        <v>0.1881421031</v>
      </c>
      <c r="H123" s="111">
        <f t="shared" si="8"/>
        <v>0.05773521026</v>
      </c>
      <c r="I123" s="111">
        <f t="shared" si="9"/>
        <v>0.08866136767</v>
      </c>
      <c r="J123" s="111">
        <f t="shared" si="10"/>
        <v>0.2384090772</v>
      </c>
      <c r="K123" s="111">
        <f t="shared" si="11"/>
        <v>0.121598204</v>
      </c>
    </row>
    <row r="124">
      <c r="A124" s="17">
        <v>86.0</v>
      </c>
      <c r="B124" s="17">
        <v>31519.0</v>
      </c>
      <c r="C124" s="111">
        <f t="shared" si="3"/>
        <v>0.07733816528</v>
      </c>
      <c r="D124" s="111">
        <f t="shared" si="4"/>
        <v>0.1374032723</v>
      </c>
      <c r="E124" s="111">
        <f t="shared" si="5"/>
        <v>0.000694394301</v>
      </c>
      <c r="F124" s="111">
        <f t="shared" si="6"/>
        <v>0.02274141336</v>
      </c>
      <c r="G124" s="111">
        <f t="shared" si="7"/>
        <v>0.1705606002</v>
      </c>
      <c r="H124" s="111">
        <f t="shared" si="8"/>
        <v>0.05233997044</v>
      </c>
      <c r="I124" s="111">
        <f t="shared" si="9"/>
        <v>0.08037614034</v>
      </c>
      <c r="J124" s="111">
        <f t="shared" si="10"/>
        <v>0.2161302262</v>
      </c>
      <c r="K124" s="111">
        <f t="shared" si="11"/>
        <v>0.1102350953</v>
      </c>
    </row>
    <row r="125">
      <c r="A125" s="17">
        <v>87.0</v>
      </c>
      <c r="B125" s="17">
        <v>28557.0</v>
      </c>
      <c r="C125" s="111">
        <f t="shared" si="3"/>
        <v>0.07007030635</v>
      </c>
      <c r="D125" s="111">
        <f t="shared" si="4"/>
        <v>0.1244907912</v>
      </c>
      <c r="E125" s="111">
        <f t="shared" si="5"/>
        <v>0.0006291385531</v>
      </c>
      <c r="F125" s="111">
        <f t="shared" si="6"/>
        <v>0.02060428761</v>
      </c>
      <c r="G125" s="111">
        <f t="shared" si="7"/>
        <v>0.1545321571</v>
      </c>
      <c r="H125" s="111">
        <f t="shared" si="8"/>
        <v>0.04742131844</v>
      </c>
      <c r="I125" s="111">
        <f t="shared" si="9"/>
        <v>0.07282278752</v>
      </c>
      <c r="J125" s="111">
        <f t="shared" si="10"/>
        <v>0.1958193746</v>
      </c>
      <c r="K125" s="111">
        <f t="shared" si="11"/>
        <v>0.0998757453</v>
      </c>
    </row>
    <row r="126">
      <c r="A126" s="17">
        <v>88.0</v>
      </c>
      <c r="B126" s="17">
        <v>33794.0</v>
      </c>
      <c r="C126" s="111">
        <f t="shared" si="3"/>
        <v>0.08292033241</v>
      </c>
      <c r="D126" s="111">
        <f t="shared" si="4"/>
        <v>0.1473208599</v>
      </c>
      <c r="E126" s="111">
        <f t="shared" si="5"/>
        <v>0.0007445147692</v>
      </c>
      <c r="F126" s="111">
        <f t="shared" si="6"/>
        <v>0.02438285869</v>
      </c>
      <c r="G126" s="111">
        <f t="shared" si="7"/>
        <v>0.1828714402</v>
      </c>
      <c r="H126" s="111">
        <f t="shared" si="8"/>
        <v>0.05611780072</v>
      </c>
      <c r="I126" s="111">
        <f t="shared" si="9"/>
        <v>0.08617758453</v>
      </c>
      <c r="J126" s="111">
        <f t="shared" si="10"/>
        <v>0.2317302219</v>
      </c>
      <c r="K126" s="111">
        <f t="shared" si="11"/>
        <v>0.1181917196</v>
      </c>
    </row>
    <row r="127">
      <c r="A127" s="17">
        <v>89.0</v>
      </c>
      <c r="B127" s="17">
        <v>28701.0</v>
      </c>
      <c r="C127" s="111">
        <f t="shared" si="3"/>
        <v>0.07042363913</v>
      </c>
      <c r="D127" s="111">
        <f t="shared" si="4"/>
        <v>0.1251185418</v>
      </c>
      <c r="E127" s="111">
        <f t="shared" si="5"/>
        <v>0.0006323110135</v>
      </c>
      <c r="F127" s="111">
        <f t="shared" si="6"/>
        <v>0.02070818569</v>
      </c>
      <c r="G127" s="111">
        <f t="shared" si="7"/>
        <v>0.1553113927</v>
      </c>
      <c r="H127" s="111">
        <f t="shared" si="8"/>
        <v>0.04766044264</v>
      </c>
      <c r="I127" s="111">
        <f t="shared" si="9"/>
        <v>0.07318999981</v>
      </c>
      <c r="J127" s="111">
        <f t="shared" si="10"/>
        <v>0.1968068029</v>
      </c>
      <c r="K127" s="111">
        <f t="shared" si="11"/>
        <v>0.1003793734</v>
      </c>
    </row>
    <row r="128">
      <c r="A128" s="17">
        <v>90.0</v>
      </c>
      <c r="B128" s="17">
        <v>31574.0</v>
      </c>
      <c r="C128" s="111">
        <f t="shared" si="3"/>
        <v>0.07747311877</v>
      </c>
      <c r="D128" s="111">
        <f t="shared" si="4"/>
        <v>0.1376430382</v>
      </c>
      <c r="E128" s="111">
        <f t="shared" si="5"/>
        <v>0.0006956060047</v>
      </c>
      <c r="F128" s="111">
        <f t="shared" si="6"/>
        <v>0.02278109665</v>
      </c>
      <c r="G128" s="111">
        <f t="shared" si="7"/>
        <v>0.1708582249</v>
      </c>
      <c r="H128" s="111">
        <f t="shared" si="8"/>
        <v>0.0524313026</v>
      </c>
      <c r="I128" s="111">
        <f t="shared" si="9"/>
        <v>0.08051639504</v>
      </c>
      <c r="J128" s="111">
        <f t="shared" si="10"/>
        <v>0.2165073689</v>
      </c>
      <c r="K128" s="111">
        <f t="shared" si="11"/>
        <v>0.1104274532</v>
      </c>
    </row>
    <row r="129">
      <c r="A129" s="17">
        <v>91.0</v>
      </c>
      <c r="B129" s="17">
        <v>44280.0</v>
      </c>
      <c r="C129" s="111">
        <f t="shared" si="3"/>
        <v>0.1086498289</v>
      </c>
      <c r="D129" s="111">
        <f t="shared" si="4"/>
        <v>0.19303331</v>
      </c>
      <c r="E129" s="111">
        <f t="shared" si="5"/>
        <v>0.000975531573</v>
      </c>
      <c r="F129" s="111">
        <f t="shared" si="6"/>
        <v>0.03194865902</v>
      </c>
      <c r="G129" s="111">
        <f t="shared" si="7"/>
        <v>0.2396149426</v>
      </c>
      <c r="H129" s="111">
        <f t="shared" si="8"/>
        <v>0.07353069232</v>
      </c>
      <c r="I129" s="111">
        <f t="shared" si="9"/>
        <v>0.1129177796</v>
      </c>
      <c r="J129" s="111">
        <f t="shared" si="10"/>
        <v>0.3036342021</v>
      </c>
      <c r="K129" s="111">
        <f t="shared" si="11"/>
        <v>0.1548656372</v>
      </c>
    </row>
    <row r="130">
      <c r="A130" s="17">
        <v>92.0</v>
      </c>
      <c r="B130" s="17">
        <v>35959.0</v>
      </c>
      <c r="C130" s="111">
        <f t="shared" si="3"/>
        <v>0.08823259257</v>
      </c>
      <c r="D130" s="111">
        <f t="shared" si="4"/>
        <v>0.1567589159</v>
      </c>
      <c r="E130" s="111">
        <f t="shared" si="5"/>
        <v>0.00079221183</v>
      </c>
      <c r="F130" s="111">
        <f t="shared" si="6"/>
        <v>0.02594493743</v>
      </c>
      <c r="G130" s="111">
        <f t="shared" si="7"/>
        <v>0.1945870308</v>
      </c>
      <c r="H130" s="111">
        <f t="shared" si="8"/>
        <v>0.05971296669</v>
      </c>
      <c r="I130" s="111">
        <f t="shared" si="9"/>
        <v>0.09169851933</v>
      </c>
      <c r="J130" s="111">
        <f t="shared" si="10"/>
        <v>0.2465759321</v>
      </c>
      <c r="K130" s="111">
        <f t="shared" si="11"/>
        <v>0.125763628</v>
      </c>
    </row>
    <row r="131">
      <c r="A131" s="17">
        <v>93.0</v>
      </c>
      <c r="B131" s="17">
        <v>17762.0</v>
      </c>
      <c r="C131" s="111">
        <f t="shared" si="3"/>
        <v>0.04358261657</v>
      </c>
      <c r="D131" s="111">
        <f t="shared" si="4"/>
        <v>0.07743129296</v>
      </c>
      <c r="E131" s="111">
        <f t="shared" si="5"/>
        <v>0.000391314178</v>
      </c>
      <c r="F131" s="111">
        <f t="shared" si="6"/>
        <v>0.01281553933</v>
      </c>
      <c r="G131" s="111">
        <f t="shared" si="7"/>
        <v>0.09611654496</v>
      </c>
      <c r="H131" s="111">
        <f t="shared" si="8"/>
        <v>0.02949530616</v>
      </c>
      <c r="I131" s="111">
        <f t="shared" si="9"/>
        <v>0.0452946161</v>
      </c>
      <c r="J131" s="111">
        <f t="shared" si="10"/>
        <v>0.1217965379</v>
      </c>
      <c r="K131" s="111">
        <f t="shared" si="11"/>
        <v>0.06212112575</v>
      </c>
    </row>
    <row r="132">
      <c r="A132" s="17">
        <v>94.0</v>
      </c>
      <c r="B132" s="17">
        <v>22694.0</v>
      </c>
      <c r="C132" s="111">
        <f t="shared" si="3"/>
        <v>0.05568426418</v>
      </c>
      <c r="D132" s="111">
        <f t="shared" si="4"/>
        <v>0.09893175107</v>
      </c>
      <c r="E132" s="111">
        <f t="shared" si="5"/>
        <v>0.0004999709467</v>
      </c>
      <c r="F132" s="111">
        <f t="shared" si="6"/>
        <v>0.0163740485</v>
      </c>
      <c r="G132" s="111">
        <f t="shared" si="7"/>
        <v>0.1228053638</v>
      </c>
      <c r="H132" s="111">
        <f t="shared" si="8"/>
        <v>0.0376853101</v>
      </c>
      <c r="I132" s="111">
        <f t="shared" si="9"/>
        <v>0.05787163707</v>
      </c>
      <c r="J132" s="111">
        <f t="shared" si="10"/>
        <v>0.1556159571</v>
      </c>
      <c r="K132" s="111">
        <f t="shared" si="11"/>
        <v>0.07937038778</v>
      </c>
    </row>
    <row r="133">
      <c r="A133" s="17">
        <v>95.0</v>
      </c>
      <c r="B133" s="17">
        <v>17360.0</v>
      </c>
      <c r="C133" s="111">
        <f t="shared" si="3"/>
        <v>0.04259622923</v>
      </c>
      <c r="D133" s="111">
        <f t="shared" si="4"/>
        <v>0.07567882253</v>
      </c>
      <c r="E133" s="111">
        <f t="shared" si="5"/>
        <v>0.000382457726</v>
      </c>
      <c r="F133" s="111">
        <f t="shared" si="6"/>
        <v>0.01252549053</v>
      </c>
      <c r="G133" s="111">
        <f t="shared" si="7"/>
        <v>0.09394117895</v>
      </c>
      <c r="H133" s="111">
        <f t="shared" si="8"/>
        <v>0.0288277511</v>
      </c>
      <c r="I133" s="111">
        <f t="shared" si="9"/>
        <v>0.04426948178</v>
      </c>
      <c r="J133" s="111">
        <f t="shared" si="10"/>
        <v>0.1190399672</v>
      </c>
      <c r="K133" s="111">
        <f t="shared" si="11"/>
        <v>0.060715164</v>
      </c>
    </row>
    <row r="134">
      <c r="A134" s="17">
        <v>96.0</v>
      </c>
      <c r="B134" s="17">
        <v>24844.0</v>
      </c>
      <c r="C134" s="111">
        <f t="shared" si="3"/>
        <v>0.06095971884</v>
      </c>
      <c r="D134" s="111">
        <f t="shared" si="4"/>
        <v>0.1083044163</v>
      </c>
      <c r="E134" s="111">
        <f t="shared" si="5"/>
        <v>0.0005473375429</v>
      </c>
      <c r="F134" s="111">
        <f t="shared" si="6"/>
        <v>0.01792530453</v>
      </c>
      <c r="G134" s="111">
        <f t="shared" si="7"/>
        <v>0.134439784</v>
      </c>
      <c r="H134" s="111">
        <f t="shared" si="8"/>
        <v>0.0412555673</v>
      </c>
      <c r="I134" s="111">
        <f t="shared" si="9"/>
        <v>0.06335432059</v>
      </c>
      <c r="J134" s="111">
        <f t="shared" si="10"/>
        <v>0.1703588102</v>
      </c>
      <c r="K134" s="111">
        <f t="shared" si="11"/>
        <v>0.08688983494</v>
      </c>
    </row>
    <row r="135">
      <c r="A135" s="17">
        <v>97.0</v>
      </c>
      <c r="B135" s="17">
        <v>29356.0</v>
      </c>
      <c r="C135" s="111">
        <f t="shared" si="3"/>
        <v>0.07203081252</v>
      </c>
      <c r="D135" s="111">
        <f t="shared" si="4"/>
        <v>0.1279739352</v>
      </c>
      <c r="E135" s="111">
        <f t="shared" si="5"/>
        <v>0.0006467413021</v>
      </c>
      <c r="F135" s="111">
        <f t="shared" si="6"/>
        <v>0.02118077764</v>
      </c>
      <c r="G135" s="111">
        <f t="shared" si="7"/>
        <v>0.1588558323</v>
      </c>
      <c r="H135" s="111">
        <f t="shared" si="8"/>
        <v>0.04874812565</v>
      </c>
      <c r="I135" s="111">
        <f t="shared" si="9"/>
        <v>0.07486030572</v>
      </c>
      <c r="J135" s="111">
        <f t="shared" si="10"/>
        <v>0.2012982303</v>
      </c>
      <c r="K135" s="111">
        <f t="shared" si="11"/>
        <v>0.1026701817</v>
      </c>
    </row>
    <row r="136">
      <c r="A136" s="17">
        <v>98.0</v>
      </c>
      <c r="B136" s="17">
        <v>18487.0</v>
      </c>
      <c r="C136" s="111">
        <f t="shared" si="3"/>
        <v>0.04536154895</v>
      </c>
      <c r="D136" s="111">
        <f t="shared" si="4"/>
        <v>0.08059184287</v>
      </c>
      <c r="E136" s="111">
        <f t="shared" si="5"/>
        <v>0.0004072866348</v>
      </c>
      <c r="F136" s="111">
        <f t="shared" si="6"/>
        <v>0.01333863729</v>
      </c>
      <c r="G136" s="111">
        <f t="shared" si="7"/>
        <v>0.1000397797</v>
      </c>
      <c r="H136" s="111">
        <f t="shared" si="8"/>
        <v>0.0306992301</v>
      </c>
      <c r="I136" s="111">
        <f t="shared" si="9"/>
        <v>0.04714342798</v>
      </c>
      <c r="J136" s="111">
        <f t="shared" si="10"/>
        <v>0.1267679651</v>
      </c>
      <c r="K136" s="111">
        <f t="shared" si="11"/>
        <v>0.06465675328</v>
      </c>
    </row>
    <row r="137">
      <c r="A137" s="17">
        <v>99.0</v>
      </c>
      <c r="B137" s="17">
        <v>48296.0</v>
      </c>
      <c r="C137" s="111">
        <f t="shared" si="3"/>
        <v>0.1185038875</v>
      </c>
      <c r="D137" s="111">
        <f t="shared" si="4"/>
        <v>0.2105405768</v>
      </c>
      <c r="E137" s="111">
        <f t="shared" si="5"/>
        <v>0.001064007969</v>
      </c>
      <c r="F137" s="111">
        <f t="shared" si="6"/>
        <v>0.03484626097</v>
      </c>
      <c r="G137" s="111">
        <f t="shared" si="7"/>
        <v>0.2613469573</v>
      </c>
      <c r="H137" s="111">
        <f t="shared" si="8"/>
        <v>0.08019960063</v>
      </c>
      <c r="I137" s="111">
        <f t="shared" si="9"/>
        <v>0.1231589224</v>
      </c>
      <c r="J137" s="111">
        <f t="shared" si="10"/>
        <v>0.3311724802</v>
      </c>
      <c r="K137" s="111">
        <f t="shared" si="11"/>
        <v>0.168911265</v>
      </c>
    </row>
    <row r="138">
      <c r="A138" s="17">
        <v>100.0</v>
      </c>
      <c r="B138" s="17">
        <v>22368.0</v>
      </c>
      <c r="C138" s="111">
        <f t="shared" si="3"/>
        <v>0.05488435804</v>
      </c>
      <c r="D138" s="111">
        <f t="shared" si="4"/>
        <v>0.09751059346</v>
      </c>
      <c r="E138" s="111">
        <f t="shared" si="5"/>
        <v>0.0004927888488</v>
      </c>
      <c r="F138" s="111">
        <f t="shared" si="6"/>
        <v>0.0161388348</v>
      </c>
      <c r="G138" s="111">
        <f t="shared" si="7"/>
        <v>0.121041261</v>
      </c>
      <c r="H138" s="111">
        <f t="shared" si="8"/>
        <v>0.03714395948</v>
      </c>
      <c r="I138" s="111">
        <f t="shared" si="9"/>
        <v>0.05704030925</v>
      </c>
      <c r="J138" s="111">
        <f t="shared" si="10"/>
        <v>0.1533805292</v>
      </c>
      <c r="K138" s="111">
        <f t="shared" si="11"/>
        <v>0.07823022975</v>
      </c>
    </row>
    <row r="139">
      <c r="A139" s="17">
        <v>101.0</v>
      </c>
      <c r="B139" s="17">
        <v>24691.0</v>
      </c>
      <c r="C139" s="111">
        <f t="shared" si="3"/>
        <v>0.06058430277</v>
      </c>
      <c r="D139" s="111">
        <f t="shared" si="4"/>
        <v>0.1076374313</v>
      </c>
      <c r="E139" s="111">
        <f t="shared" si="5"/>
        <v>0.0005439668037</v>
      </c>
      <c r="F139" s="111">
        <f t="shared" si="6"/>
        <v>0.01781491282</v>
      </c>
      <c r="G139" s="111">
        <f t="shared" si="7"/>
        <v>0.1336118462</v>
      </c>
      <c r="H139" s="111">
        <f t="shared" si="8"/>
        <v>0.04100149783</v>
      </c>
      <c r="I139" s="111">
        <f t="shared" si="9"/>
        <v>0.06296415753</v>
      </c>
      <c r="J139" s="111">
        <f t="shared" si="10"/>
        <v>0.1693096677</v>
      </c>
      <c r="K139" s="111">
        <f t="shared" si="11"/>
        <v>0.08635473009</v>
      </c>
    </row>
    <row r="140">
      <c r="A140" s="17">
        <v>102.0</v>
      </c>
      <c r="B140" s="17">
        <v>18541.0</v>
      </c>
      <c r="C140" s="111">
        <f t="shared" si="3"/>
        <v>0.04549404875</v>
      </c>
      <c r="D140" s="111">
        <f t="shared" si="4"/>
        <v>0.08082724934</v>
      </c>
      <c r="E140" s="111">
        <f t="shared" si="5"/>
        <v>0.0004084763075</v>
      </c>
      <c r="F140" s="111">
        <f t="shared" si="6"/>
        <v>0.01337759907</v>
      </c>
      <c r="G140" s="111">
        <f t="shared" si="7"/>
        <v>0.100331993</v>
      </c>
      <c r="H140" s="111">
        <f t="shared" si="8"/>
        <v>0.03078890168</v>
      </c>
      <c r="I140" s="111">
        <f t="shared" si="9"/>
        <v>0.04728113259</v>
      </c>
      <c r="J140" s="111">
        <f t="shared" si="10"/>
        <v>0.1271382507</v>
      </c>
      <c r="K140" s="111">
        <f t="shared" si="11"/>
        <v>0.06484561381</v>
      </c>
    </row>
    <row r="141">
      <c r="A141" s="17">
        <v>103.0</v>
      </c>
      <c r="B141" s="17">
        <v>21926.0</v>
      </c>
      <c r="C141" s="111">
        <f t="shared" si="3"/>
        <v>0.05379982271</v>
      </c>
      <c r="D141" s="111">
        <f t="shared" si="4"/>
        <v>0.09558374786</v>
      </c>
      <c r="E141" s="111">
        <f t="shared" si="5"/>
        <v>0.0004830511579</v>
      </c>
      <c r="F141" s="111">
        <f t="shared" si="6"/>
        <v>0.01581992542</v>
      </c>
      <c r="G141" s="111">
        <f t="shared" si="7"/>
        <v>0.1186494406</v>
      </c>
      <c r="H141" s="111">
        <f t="shared" si="8"/>
        <v>0.03640998102</v>
      </c>
      <c r="I141" s="111">
        <f t="shared" si="9"/>
        <v>0.05591317152</v>
      </c>
      <c r="J141" s="111">
        <f t="shared" si="10"/>
        <v>0.1503496729</v>
      </c>
      <c r="K141" s="111">
        <f t="shared" si="11"/>
        <v>0.07668437131</v>
      </c>
    </row>
    <row r="142">
      <c r="A142" s="17">
        <v>104.0</v>
      </c>
      <c r="B142" s="17">
        <v>24218.0</v>
      </c>
      <c r="C142" s="111">
        <f t="shared" si="3"/>
        <v>0.05942370274</v>
      </c>
      <c r="D142" s="111">
        <f t="shared" si="4"/>
        <v>0.1055754449</v>
      </c>
      <c r="E142" s="111">
        <f t="shared" si="5"/>
        <v>0.0005335461526</v>
      </c>
      <c r="F142" s="111">
        <f t="shared" si="6"/>
        <v>0.0174736365</v>
      </c>
      <c r="G142" s="111">
        <f t="shared" si="7"/>
        <v>0.1310522737</v>
      </c>
      <c r="H142" s="111">
        <f t="shared" si="8"/>
        <v>0.04021604125</v>
      </c>
      <c r="I142" s="111">
        <f t="shared" si="9"/>
        <v>0.06175796716</v>
      </c>
      <c r="J142" s="111">
        <f t="shared" si="10"/>
        <v>0.16606624</v>
      </c>
      <c r="K142" s="111">
        <f t="shared" si="11"/>
        <v>0.08470045172</v>
      </c>
    </row>
    <row r="143">
      <c r="A143" s="17">
        <v>105.0</v>
      </c>
      <c r="B143" s="17">
        <v>54021.0</v>
      </c>
      <c r="C143" s="111">
        <f t="shared" si="3"/>
        <v>0.1325513191</v>
      </c>
      <c r="D143" s="111">
        <f t="shared" si="4"/>
        <v>0.2354980226</v>
      </c>
      <c r="E143" s="111">
        <f t="shared" si="5"/>
        <v>0.0011901353</v>
      </c>
      <c r="F143" s="111">
        <f t="shared" si="6"/>
        <v>0.03897693109</v>
      </c>
      <c r="G143" s="111">
        <f t="shared" si="7"/>
        <v>0.2923269832</v>
      </c>
      <c r="H143" s="111">
        <f t="shared" si="8"/>
        <v>0.08970644827</v>
      </c>
      <c r="I143" s="111">
        <f t="shared" si="9"/>
        <v>0.137758161</v>
      </c>
      <c r="J143" s="111">
        <f t="shared" si="10"/>
        <v>0.3704296123</v>
      </c>
      <c r="K143" s="111">
        <f t="shared" si="11"/>
        <v>0.188933979</v>
      </c>
    </row>
    <row r="144">
      <c r="A144" s="17">
        <v>106.0</v>
      </c>
      <c r="B144" s="17">
        <v>24597.0</v>
      </c>
      <c r="C144" s="111">
        <f t="shared" si="3"/>
        <v>0.06035365498</v>
      </c>
      <c r="D144" s="111">
        <f t="shared" si="4"/>
        <v>0.1072276496</v>
      </c>
      <c r="E144" s="111">
        <f t="shared" si="5"/>
        <v>0.0005418958921</v>
      </c>
      <c r="F144" s="111">
        <f t="shared" si="6"/>
        <v>0.01774709047</v>
      </c>
      <c r="G144" s="111">
        <f t="shared" si="7"/>
        <v>0.1331031785</v>
      </c>
      <c r="H144" s="111">
        <f t="shared" si="8"/>
        <v>0.04084540287</v>
      </c>
      <c r="I144" s="111">
        <f t="shared" si="9"/>
        <v>0.06272444951</v>
      </c>
      <c r="J144" s="111">
        <f t="shared" si="10"/>
        <v>0.1686650964</v>
      </c>
      <c r="K144" s="111">
        <f t="shared" si="11"/>
        <v>0.08602597287</v>
      </c>
    </row>
    <row r="145">
      <c r="A145" s="17">
        <v>107.0</v>
      </c>
      <c r="B145" s="17">
        <v>30575.0</v>
      </c>
      <c r="C145" s="111">
        <f t="shared" si="3"/>
        <v>0.07502187263</v>
      </c>
      <c r="D145" s="111">
        <f t="shared" si="4"/>
        <v>0.1332880184</v>
      </c>
      <c r="E145" s="111">
        <f t="shared" si="5"/>
        <v>0.0006735970606</v>
      </c>
      <c r="F145" s="111">
        <f t="shared" si="6"/>
        <v>0.02206030374</v>
      </c>
      <c r="G145" s="111">
        <f t="shared" si="7"/>
        <v>0.165452278</v>
      </c>
      <c r="H145" s="111">
        <f t="shared" si="8"/>
        <v>0.05077237844</v>
      </c>
      <c r="I145" s="111">
        <f t="shared" si="9"/>
        <v>0.07796885977</v>
      </c>
      <c r="J145" s="111">
        <f t="shared" si="10"/>
        <v>0.2096570851</v>
      </c>
      <c r="K145" s="111">
        <f t="shared" si="11"/>
        <v>0.1069335334</v>
      </c>
    </row>
    <row r="146">
      <c r="A146" s="17">
        <v>108.0</v>
      </c>
      <c r="B146" s="17">
        <v>15719.0</v>
      </c>
      <c r="C146" s="111">
        <f t="shared" si="3"/>
        <v>0.03856970779</v>
      </c>
      <c r="D146" s="111">
        <f t="shared" si="4"/>
        <v>0.0685250813</v>
      </c>
      <c r="E146" s="111">
        <f t="shared" si="5"/>
        <v>0.000346304896</v>
      </c>
      <c r="F146" s="111">
        <f t="shared" si="6"/>
        <v>0.01134148534</v>
      </c>
      <c r="G146" s="111">
        <f t="shared" si="7"/>
        <v>0.08506114009</v>
      </c>
      <c r="H146" s="111">
        <f t="shared" si="8"/>
        <v>0.02610273154</v>
      </c>
      <c r="I146" s="111">
        <f t="shared" si="9"/>
        <v>0.04008479172</v>
      </c>
      <c r="J146" s="111">
        <f t="shared" si="10"/>
        <v>0.1077873989</v>
      </c>
      <c r="K146" s="111">
        <f t="shared" si="11"/>
        <v>0.05497590224</v>
      </c>
    </row>
    <row r="147">
      <c r="A147" s="17">
        <v>109.0</v>
      </c>
      <c r="B147" s="17">
        <v>29878.0</v>
      </c>
      <c r="C147" s="111">
        <f t="shared" si="3"/>
        <v>0.07331164384</v>
      </c>
      <c r="D147" s="111">
        <f t="shared" si="4"/>
        <v>0.1302495311</v>
      </c>
      <c r="E147" s="111">
        <f t="shared" si="5"/>
        <v>0.0006582414711</v>
      </c>
      <c r="F147" s="111">
        <f t="shared" si="6"/>
        <v>0.02155740818</v>
      </c>
      <c r="G147" s="111">
        <f t="shared" si="7"/>
        <v>0.1616805613</v>
      </c>
      <c r="H147" s="111">
        <f t="shared" si="8"/>
        <v>0.04961495088</v>
      </c>
      <c r="I147" s="111">
        <f t="shared" si="9"/>
        <v>0.07619145027</v>
      </c>
      <c r="J147" s="111">
        <f t="shared" si="10"/>
        <v>0.2048776579</v>
      </c>
      <c r="K147" s="111">
        <f t="shared" si="11"/>
        <v>0.1044958335</v>
      </c>
    </row>
    <row r="148">
      <c r="A148" s="17">
        <v>110.0</v>
      </c>
      <c r="B148" s="17">
        <v>23723.0</v>
      </c>
      <c r="C148" s="111">
        <f t="shared" si="3"/>
        <v>0.05820912132</v>
      </c>
      <c r="D148" s="111">
        <f t="shared" si="4"/>
        <v>0.1034175522</v>
      </c>
      <c r="E148" s="111">
        <f t="shared" si="5"/>
        <v>0.0005226408199</v>
      </c>
      <c r="F148" s="111">
        <f t="shared" si="6"/>
        <v>0.01711648685</v>
      </c>
      <c r="G148" s="111">
        <f t="shared" si="7"/>
        <v>0.1283736514</v>
      </c>
      <c r="H148" s="111">
        <f t="shared" si="8"/>
        <v>0.0393940518</v>
      </c>
      <c r="I148" s="111">
        <f t="shared" si="9"/>
        <v>0.06049567491</v>
      </c>
      <c r="J148" s="111">
        <f t="shared" si="10"/>
        <v>0.1626719552</v>
      </c>
      <c r="K148" s="111">
        <f t="shared" si="11"/>
        <v>0.08296923016</v>
      </c>
    </row>
    <row r="149">
      <c r="B149" s="20">
        <f>SUM(B39:B148)</f>
        <v>3631251</v>
      </c>
    </row>
  </sheetData>
  <mergeCells count="5">
    <mergeCell ref="D4:F4"/>
    <mergeCell ref="D5:D6"/>
    <mergeCell ref="E5:E6"/>
    <mergeCell ref="F5:F6"/>
    <mergeCell ref="C37:K37"/>
  </mergeCells>
  <drawing r:id="rId1"/>
</worksheet>
</file>